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acnoumeanc-my.sharepoint.com/personal/unss_ac-noumea_nc/Documents/1-COORDO 2025/1-APSA/01-FT 2024/1-fichiers compèt/"/>
    </mc:Choice>
  </mc:AlternateContent>
  <xr:revisionPtr revIDLastSave="157" documentId="13_ncr:1_{EF1391B3-2857-4A55-B515-F43282A46288}" xr6:coauthVersionLast="47" xr6:coauthVersionMax="47" xr10:uidLastSave="{B752CEB2-00CF-4588-A128-8F6ECC1759B4}"/>
  <bookViews>
    <workbookView xWindow="28680" yWindow="-120" windowWidth="29040" windowHeight="15840" tabRatio="802" firstSheet="1" activeTab="9" xr2:uid="{00000000-000D-0000-FFFF-FFFF00000000}"/>
  </bookViews>
  <sheets>
    <sheet name="INSCRIPTIONS COLLEGES" sheetId="39" r:id="rId1"/>
    <sheet name="12 équipes CLG FUTSAL " sheetId="10" r:id="rId2"/>
    <sheet name="12 équipes CLG BB" sheetId="51" r:id="rId3"/>
    <sheet name="Biathlon COL BF-BG" sheetId="49" r:id="rId4"/>
    <sheet name="Athlé COL " sheetId="19" r:id="rId5"/>
    <sheet name="CLASSEMENT COLLEGES" sheetId="42" r:id="rId6"/>
    <sheet name="BAREME ATHLE" sheetId="35" r:id="rId7"/>
    <sheet name="Listing import 29.10.24" sheetId="40" r:id="rId8"/>
    <sheet name="Athlé COL  (2)" sheetId="52" r:id="rId9"/>
    <sheet name="Biathlon COL BF-BG (2)" sheetId="53" r:id="rId10"/>
  </sheets>
  <externalReferences>
    <externalReference r:id="rId11"/>
  </externalReferences>
  <definedNames>
    <definedName name="athlé" localSheetId="0">#REF!</definedName>
    <definedName name="athlé">#REF!</definedName>
    <definedName name="basket" localSheetId="0">#REF!</definedName>
    <definedName name="basket">#REF!</definedName>
    <definedName name="Classt" localSheetId="0">#REF!</definedName>
    <definedName name="Classt">#REF!</definedName>
    <definedName name="co" localSheetId="0">#REF!</definedName>
    <definedName name="co">#REF!</definedName>
    <definedName name="Etab" localSheetId="0">#REF!</definedName>
    <definedName name="Etab">#REF!</definedName>
    <definedName name="liste" localSheetId="0">#REF!</definedName>
    <definedName name="liste">#REF!</definedName>
    <definedName name="nb_é_classés">[1]BF!$S$5:$S$81</definedName>
    <definedName name="Nom" localSheetId="0">#REF!</definedName>
    <definedName name="Nom">#REF!</definedName>
    <definedName name="points" localSheetId="0">[1]BF!$Y$5:$Y$81,[1]BF!#REF!</definedName>
    <definedName name="points">[1]BF!$Y$5:$Y$81,[1]BF!#REF!</definedName>
    <definedName name="pointss" localSheetId="0">[1]BF!$Y$5:$Y$81,[1]BF!#REF!</definedName>
    <definedName name="pointss">[1]BF!$Y$5:$Y$81,[1]BF!#REF!</definedName>
    <definedName name="run" localSheetId="0">#REF!</definedName>
    <definedName name="run">#REF!</definedName>
    <definedName name="tir" localSheetId="0">#REF!</definedName>
    <definedName name="tir">#REF!</definedName>
    <definedName name="trial" localSheetId="0">#REF!</definedName>
    <definedName name="t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6" i="53" l="1"/>
  <c r="E255" i="53"/>
  <c r="E254" i="53"/>
  <c r="F254" i="53" s="1"/>
  <c r="E253" i="53"/>
  <c r="F253" i="53" s="1"/>
  <c r="E252" i="53"/>
  <c r="G252" i="53" s="1"/>
  <c r="E250" i="53"/>
  <c r="F250" i="53" s="1"/>
  <c r="E249" i="53"/>
  <c r="E248" i="53"/>
  <c r="G248" i="53" s="1"/>
  <c r="E247" i="53"/>
  <c r="E246" i="53"/>
  <c r="G246" i="53" s="1"/>
  <c r="E240" i="53"/>
  <c r="E239" i="53"/>
  <c r="G239" i="53" s="1"/>
  <c r="E238" i="53"/>
  <c r="G238" i="53" s="1"/>
  <c r="E237" i="53"/>
  <c r="G237" i="53" s="1"/>
  <c r="E236" i="53"/>
  <c r="G236" i="53" s="1"/>
  <c r="E234" i="53"/>
  <c r="F234" i="53" s="1"/>
  <c r="E233" i="53"/>
  <c r="E232" i="53"/>
  <c r="G232" i="53" s="1"/>
  <c r="E231" i="53"/>
  <c r="G231" i="53" s="1"/>
  <c r="E230" i="53"/>
  <c r="E224" i="53"/>
  <c r="G224" i="53" s="1"/>
  <c r="E223" i="53"/>
  <c r="G223" i="53" s="1"/>
  <c r="E222" i="53"/>
  <c r="E221" i="53"/>
  <c r="E220" i="53"/>
  <c r="G220" i="53" s="1"/>
  <c r="E218" i="53"/>
  <c r="G218" i="53" s="1"/>
  <c r="E217" i="53"/>
  <c r="F217" i="53" s="1"/>
  <c r="E216" i="53"/>
  <c r="E215" i="53"/>
  <c r="E214" i="53"/>
  <c r="B214" i="53" s="1"/>
  <c r="E208" i="53"/>
  <c r="E207" i="53"/>
  <c r="E206" i="53"/>
  <c r="G206" i="53" s="1"/>
  <c r="E205" i="53"/>
  <c r="G205" i="53" s="1"/>
  <c r="E204" i="53"/>
  <c r="E202" i="53"/>
  <c r="G202" i="53" s="1"/>
  <c r="E201" i="53"/>
  <c r="G201" i="53" s="1"/>
  <c r="E200" i="53"/>
  <c r="G200" i="53" s="1"/>
  <c r="E199" i="53"/>
  <c r="G199" i="53" s="1"/>
  <c r="E198" i="53"/>
  <c r="F198" i="53" s="1"/>
  <c r="E192" i="53"/>
  <c r="G192" i="53" s="1"/>
  <c r="E191" i="53"/>
  <c r="E190" i="53"/>
  <c r="E189" i="53"/>
  <c r="E188" i="53"/>
  <c r="F188" i="53" s="1"/>
  <c r="E186" i="53"/>
  <c r="E185" i="53"/>
  <c r="G185" i="53" s="1"/>
  <c r="E184" i="53"/>
  <c r="G184" i="53" s="1"/>
  <c r="E183" i="53"/>
  <c r="E182" i="53"/>
  <c r="E176" i="53"/>
  <c r="E175" i="53"/>
  <c r="G175" i="53" s="1"/>
  <c r="E174" i="53"/>
  <c r="E173" i="53"/>
  <c r="H173" i="53" s="1"/>
  <c r="E172" i="53"/>
  <c r="G172" i="53" s="1"/>
  <c r="E170" i="53"/>
  <c r="G170" i="53" s="1"/>
  <c r="E169" i="53"/>
  <c r="E168" i="53"/>
  <c r="G168" i="53" s="1"/>
  <c r="E167" i="53"/>
  <c r="G167" i="53" s="1"/>
  <c r="E166" i="53"/>
  <c r="B166" i="53" s="1"/>
  <c r="E160" i="53"/>
  <c r="G160" i="53" s="1"/>
  <c r="E159" i="53"/>
  <c r="E158" i="53"/>
  <c r="G158" i="53" s="1"/>
  <c r="E157" i="53"/>
  <c r="H157" i="53" s="1"/>
  <c r="E156" i="53"/>
  <c r="G156" i="53" s="1"/>
  <c r="E154" i="53"/>
  <c r="G154" i="53" s="1"/>
  <c r="E153" i="53"/>
  <c r="G153" i="53" s="1"/>
  <c r="E152" i="53"/>
  <c r="E151" i="53"/>
  <c r="F151" i="53" s="1"/>
  <c r="E150" i="53"/>
  <c r="G150" i="53" s="1"/>
  <c r="E144" i="53"/>
  <c r="E143" i="53"/>
  <c r="G143" i="53" s="1"/>
  <c r="E142" i="53"/>
  <c r="H142" i="53" s="1"/>
  <c r="E141" i="53"/>
  <c r="E140" i="53"/>
  <c r="G140" i="53" s="1"/>
  <c r="E138" i="53"/>
  <c r="G138" i="53" s="1"/>
  <c r="E137" i="53"/>
  <c r="G137" i="53" s="1"/>
  <c r="E136" i="53"/>
  <c r="E135" i="53"/>
  <c r="H135" i="53" s="1"/>
  <c r="E134" i="53"/>
  <c r="E128" i="53"/>
  <c r="E127" i="53"/>
  <c r="E126" i="53"/>
  <c r="F126" i="53" s="1"/>
  <c r="E125" i="53"/>
  <c r="E124" i="53"/>
  <c r="H124" i="53" s="1"/>
  <c r="E122" i="53"/>
  <c r="H122" i="53" s="1"/>
  <c r="E121" i="53"/>
  <c r="H121" i="53" s="1"/>
  <c r="E120" i="53"/>
  <c r="H120" i="53" s="1"/>
  <c r="E119" i="53"/>
  <c r="F119" i="53" s="1"/>
  <c r="E118" i="53"/>
  <c r="G118" i="53" s="1"/>
  <c r="E112" i="53"/>
  <c r="E111" i="53"/>
  <c r="F111" i="53" s="1"/>
  <c r="E110" i="53"/>
  <c r="E109" i="53"/>
  <c r="E108" i="53"/>
  <c r="G108" i="53" s="1"/>
  <c r="E106" i="53"/>
  <c r="G106" i="53" s="1"/>
  <c r="E105" i="53"/>
  <c r="G105" i="53" s="1"/>
  <c r="E104" i="53"/>
  <c r="F104" i="53" s="1"/>
  <c r="E103" i="53"/>
  <c r="G103" i="53" s="1"/>
  <c r="E102" i="53"/>
  <c r="G102" i="53" s="1"/>
  <c r="E96" i="53"/>
  <c r="F96" i="53" s="1"/>
  <c r="E95" i="53"/>
  <c r="E94" i="53"/>
  <c r="G94" i="53" s="1"/>
  <c r="E93" i="53"/>
  <c r="H93" i="53" s="1"/>
  <c r="E92" i="53"/>
  <c r="E90" i="53"/>
  <c r="F90" i="53" s="1"/>
  <c r="E89" i="53"/>
  <c r="F89" i="53" s="1"/>
  <c r="E88" i="53"/>
  <c r="E87" i="53"/>
  <c r="F87" i="53" s="1"/>
  <c r="E86" i="53"/>
  <c r="F86" i="53" s="1"/>
  <c r="E80" i="53"/>
  <c r="F80" i="53" s="1"/>
  <c r="E79" i="53"/>
  <c r="G79" i="53" s="1"/>
  <c r="E78" i="53"/>
  <c r="G78" i="53" s="1"/>
  <c r="E77" i="53"/>
  <c r="E76" i="53"/>
  <c r="G76" i="53" s="1"/>
  <c r="E74" i="53"/>
  <c r="G74" i="53" s="1"/>
  <c r="E73" i="53"/>
  <c r="G73" i="53" s="1"/>
  <c r="E72" i="53"/>
  <c r="E71" i="53"/>
  <c r="H71" i="53" s="1"/>
  <c r="E70" i="53"/>
  <c r="F70" i="53" s="1"/>
  <c r="E64" i="53"/>
  <c r="G64" i="53" s="1"/>
  <c r="E63" i="53"/>
  <c r="E62" i="53"/>
  <c r="G62" i="53" s="1"/>
  <c r="E61" i="53"/>
  <c r="H61" i="53" s="1"/>
  <c r="E60" i="53"/>
  <c r="H60" i="53" s="1"/>
  <c r="E58" i="53"/>
  <c r="H58" i="53" s="1"/>
  <c r="E57" i="53"/>
  <c r="F57" i="53" s="1"/>
  <c r="E56" i="53"/>
  <c r="E55" i="53"/>
  <c r="G55" i="53" s="1"/>
  <c r="E54" i="53"/>
  <c r="E48" i="53"/>
  <c r="E47" i="53"/>
  <c r="G47" i="53" s="1"/>
  <c r="E46" i="53"/>
  <c r="E45" i="53"/>
  <c r="E44" i="53"/>
  <c r="E42" i="53"/>
  <c r="F42" i="53" s="1"/>
  <c r="E41" i="53"/>
  <c r="E40" i="53"/>
  <c r="H40" i="53" s="1"/>
  <c r="E39" i="53"/>
  <c r="G39" i="53" s="1"/>
  <c r="E38" i="53"/>
  <c r="F38" i="53" s="1"/>
  <c r="E32" i="53"/>
  <c r="F32" i="53" s="1"/>
  <c r="E31" i="53"/>
  <c r="G31" i="53" s="1"/>
  <c r="E30" i="53"/>
  <c r="G30" i="53" s="1"/>
  <c r="E29" i="53"/>
  <c r="G29" i="53" s="1"/>
  <c r="E28" i="53"/>
  <c r="H28" i="53" s="1"/>
  <c r="E26" i="53"/>
  <c r="H26" i="53" s="1"/>
  <c r="E25" i="53"/>
  <c r="H25" i="53" s="1"/>
  <c r="E24" i="53"/>
  <c r="F24" i="53" s="1"/>
  <c r="E23" i="53"/>
  <c r="H23" i="53" s="1"/>
  <c r="E22" i="53"/>
  <c r="E16" i="53"/>
  <c r="H16" i="53" s="1"/>
  <c r="E15" i="53"/>
  <c r="H15" i="53" s="1"/>
  <c r="E14" i="53"/>
  <c r="H14" i="53" s="1"/>
  <c r="E13" i="53"/>
  <c r="H13" i="53" s="1"/>
  <c r="E12" i="53"/>
  <c r="H12" i="53" s="1"/>
  <c r="E10" i="53"/>
  <c r="G10" i="53" s="1"/>
  <c r="E9" i="53"/>
  <c r="F9" i="53" s="1"/>
  <c r="E8" i="53"/>
  <c r="G8" i="53" s="1"/>
  <c r="E7" i="53"/>
  <c r="G7" i="53" s="1"/>
  <c r="E6" i="53"/>
  <c r="H6" i="53" s="1"/>
  <c r="E212" i="52"/>
  <c r="H212" i="52" s="1"/>
  <c r="E211" i="52"/>
  <c r="H211" i="52" s="1"/>
  <c r="E210" i="52"/>
  <c r="E209" i="52"/>
  <c r="E208" i="52"/>
  <c r="E206" i="52"/>
  <c r="H206" i="52" s="1"/>
  <c r="E205" i="52"/>
  <c r="H205" i="52" s="1"/>
  <c r="E204" i="52"/>
  <c r="F204" i="52" s="1"/>
  <c r="E203" i="52"/>
  <c r="G203" i="52" s="1"/>
  <c r="E202" i="52"/>
  <c r="H202" i="52" s="1"/>
  <c r="I200" i="52"/>
  <c r="E199" i="52"/>
  <c r="H199" i="52" s="1"/>
  <c r="E198" i="52"/>
  <c r="H198" i="52" s="1"/>
  <c r="E197" i="52"/>
  <c r="F197" i="52" s="1"/>
  <c r="E196" i="52"/>
  <c r="G196" i="52" s="1"/>
  <c r="E195" i="52"/>
  <c r="G195" i="52" s="1"/>
  <c r="E193" i="52"/>
  <c r="H193" i="52" s="1"/>
  <c r="E192" i="52"/>
  <c r="H192" i="52" s="1"/>
  <c r="E191" i="52"/>
  <c r="F191" i="52" s="1"/>
  <c r="E190" i="52"/>
  <c r="G190" i="52" s="1"/>
  <c r="E189" i="52"/>
  <c r="H189" i="52" s="1"/>
  <c r="I187" i="52"/>
  <c r="E186" i="52"/>
  <c r="H186" i="52" s="1"/>
  <c r="E185" i="52"/>
  <c r="H185" i="52" s="1"/>
  <c r="E184" i="52"/>
  <c r="F184" i="52" s="1"/>
  <c r="E183" i="52"/>
  <c r="G183" i="52" s="1"/>
  <c r="E182" i="52"/>
  <c r="E180" i="52"/>
  <c r="E179" i="52"/>
  <c r="F179" i="52" s="1"/>
  <c r="E178" i="52"/>
  <c r="E177" i="52"/>
  <c r="E176" i="52"/>
  <c r="F176" i="52" s="1"/>
  <c r="I174" i="52"/>
  <c r="E173" i="52"/>
  <c r="H173" i="52" s="1"/>
  <c r="E172" i="52"/>
  <c r="G172" i="52" s="1"/>
  <c r="E171" i="52"/>
  <c r="F171" i="52" s="1"/>
  <c r="E170" i="52"/>
  <c r="G170" i="52" s="1"/>
  <c r="E169" i="52"/>
  <c r="G169" i="52" s="1"/>
  <c r="E167" i="52"/>
  <c r="H167" i="52" s="1"/>
  <c r="E166" i="52"/>
  <c r="G166" i="52" s="1"/>
  <c r="E165" i="52"/>
  <c r="E164" i="52"/>
  <c r="E163" i="52"/>
  <c r="G163" i="52" s="1"/>
  <c r="I161" i="52"/>
  <c r="E160" i="52"/>
  <c r="E159" i="52"/>
  <c r="G159" i="52" s="1"/>
  <c r="E158" i="52"/>
  <c r="E157" i="52"/>
  <c r="F157" i="52" s="1"/>
  <c r="E156" i="52"/>
  <c r="G156" i="52" s="1"/>
  <c r="E154" i="52"/>
  <c r="H154" i="52" s="1"/>
  <c r="E153" i="52"/>
  <c r="G153" i="52" s="1"/>
  <c r="E152" i="52"/>
  <c r="F152" i="52" s="1"/>
  <c r="E151" i="52"/>
  <c r="G151" i="52" s="1"/>
  <c r="E150" i="52"/>
  <c r="F150" i="52" s="1"/>
  <c r="I148" i="52"/>
  <c r="E147" i="52"/>
  <c r="G147" i="52" s="1"/>
  <c r="E146" i="52"/>
  <c r="F146" i="52" s="1"/>
  <c r="E145" i="52"/>
  <c r="E144" i="52"/>
  <c r="E143" i="52"/>
  <c r="F143" i="52" s="1"/>
  <c r="E141" i="52"/>
  <c r="E140" i="52"/>
  <c r="G140" i="52" s="1"/>
  <c r="E139" i="52"/>
  <c r="F139" i="52" s="1"/>
  <c r="E138" i="52"/>
  <c r="G138" i="52" s="1"/>
  <c r="E137" i="52"/>
  <c r="F137" i="52" s="1"/>
  <c r="I135" i="52"/>
  <c r="E134" i="52"/>
  <c r="H134" i="52" s="1"/>
  <c r="E133" i="52"/>
  <c r="G133" i="52" s="1"/>
  <c r="E132" i="52"/>
  <c r="F132" i="52" s="1"/>
  <c r="E131" i="52"/>
  <c r="G131" i="52" s="1"/>
  <c r="E130" i="52"/>
  <c r="H130" i="52" s="1"/>
  <c r="E128" i="52"/>
  <c r="F128" i="52" s="1"/>
  <c r="E127" i="52"/>
  <c r="F127" i="52" s="1"/>
  <c r="E126" i="52"/>
  <c r="G126" i="52" s="1"/>
  <c r="E125" i="52"/>
  <c r="H125" i="52" s="1"/>
  <c r="E124" i="52"/>
  <c r="G124" i="52" s="1"/>
  <c r="I122" i="52"/>
  <c r="E121" i="52"/>
  <c r="G121" i="52" s="1"/>
  <c r="E120" i="52"/>
  <c r="G120" i="52" s="1"/>
  <c r="E119" i="52"/>
  <c r="E118" i="52"/>
  <c r="F118" i="52" s="1"/>
  <c r="E117" i="52"/>
  <c r="H117" i="52" s="1"/>
  <c r="E115" i="52"/>
  <c r="F115" i="52" s="1"/>
  <c r="E114" i="52"/>
  <c r="F114" i="52" s="1"/>
  <c r="E113" i="52"/>
  <c r="G113" i="52" s="1"/>
  <c r="E112" i="52"/>
  <c r="H112" i="52" s="1"/>
  <c r="E111" i="52"/>
  <c r="F111" i="52" s="1"/>
  <c r="I109" i="52"/>
  <c r="E108" i="52"/>
  <c r="G108" i="52" s="1"/>
  <c r="E107" i="52"/>
  <c r="F107" i="52" s="1"/>
  <c r="E106" i="52"/>
  <c r="G106" i="52" s="1"/>
  <c r="E105" i="52"/>
  <c r="H105" i="52" s="1"/>
  <c r="E104" i="52"/>
  <c r="E103" i="52"/>
  <c r="E102" i="52"/>
  <c r="G102" i="52" s="1"/>
  <c r="E101" i="52"/>
  <c r="E100" i="52"/>
  <c r="F100" i="52" s="1"/>
  <c r="E99" i="52"/>
  <c r="H99" i="52" s="1"/>
  <c r="E98" i="52"/>
  <c r="I96" i="52"/>
  <c r="E95" i="52"/>
  <c r="G95" i="52" s="1"/>
  <c r="E94" i="52"/>
  <c r="F94" i="52" s="1"/>
  <c r="E93" i="52"/>
  <c r="F93" i="52" s="1"/>
  <c r="E92" i="52"/>
  <c r="F92" i="52" s="1"/>
  <c r="E91" i="52"/>
  <c r="F91" i="52" s="1"/>
  <c r="E87" i="52"/>
  <c r="F87" i="52" s="1"/>
  <c r="E86" i="52"/>
  <c r="H86" i="52" s="1"/>
  <c r="E85" i="52"/>
  <c r="I79" i="52"/>
  <c r="E78" i="52"/>
  <c r="G78" i="52" s="1"/>
  <c r="E77" i="52"/>
  <c r="F77" i="52" s="1"/>
  <c r="E76" i="52"/>
  <c r="F76" i="52" s="1"/>
  <c r="E75" i="52"/>
  <c r="G75" i="52" s="1"/>
  <c r="E74" i="52"/>
  <c r="G74" i="52" s="1"/>
  <c r="E72" i="52"/>
  <c r="G72" i="52" s="1"/>
  <c r="E71" i="52"/>
  <c r="F71" i="52" s="1"/>
  <c r="E70" i="52"/>
  <c r="F70" i="52" s="1"/>
  <c r="E69" i="52"/>
  <c r="H69" i="52" s="1"/>
  <c r="E68" i="52"/>
  <c r="I66" i="52"/>
  <c r="E65" i="52"/>
  <c r="G65" i="52" s="1"/>
  <c r="E64" i="52"/>
  <c r="F64" i="52" s="1"/>
  <c r="E63" i="52"/>
  <c r="F63" i="52" s="1"/>
  <c r="E62" i="52"/>
  <c r="G62" i="52" s="1"/>
  <c r="E61" i="52"/>
  <c r="G61" i="52" s="1"/>
  <c r="E59" i="52"/>
  <c r="G59" i="52" s="1"/>
  <c r="E58" i="52"/>
  <c r="F58" i="52" s="1"/>
  <c r="E57" i="52"/>
  <c r="F57" i="52" s="1"/>
  <c r="E56" i="52"/>
  <c r="H56" i="52" s="1"/>
  <c r="E55" i="52"/>
  <c r="F55" i="52" s="1"/>
  <c r="I53" i="52"/>
  <c r="E52" i="52"/>
  <c r="E51" i="52"/>
  <c r="E50" i="52"/>
  <c r="F50" i="52" s="1"/>
  <c r="E49" i="52"/>
  <c r="G49" i="52" s="1"/>
  <c r="E48" i="52"/>
  <c r="G48" i="52" s="1"/>
  <c r="E46" i="52"/>
  <c r="G46" i="52" s="1"/>
  <c r="E45" i="52"/>
  <c r="E44" i="52"/>
  <c r="F44" i="52" s="1"/>
  <c r="E43" i="52"/>
  <c r="H43" i="52" s="1"/>
  <c r="E42" i="52"/>
  <c r="F42" i="52" s="1"/>
  <c r="I40" i="52"/>
  <c r="E39" i="52"/>
  <c r="F39" i="52" s="1"/>
  <c r="E38" i="52"/>
  <c r="F38" i="52" s="1"/>
  <c r="E37" i="52"/>
  <c r="E36" i="52"/>
  <c r="E35" i="52"/>
  <c r="H35" i="52" s="1"/>
  <c r="E33" i="52"/>
  <c r="F33" i="52" s="1"/>
  <c r="E32" i="52"/>
  <c r="E31" i="52"/>
  <c r="F31" i="52" s="1"/>
  <c r="E30" i="52"/>
  <c r="E29" i="52"/>
  <c r="F29" i="52" s="1"/>
  <c r="I27" i="52"/>
  <c r="E26" i="52"/>
  <c r="H26" i="52" s="1"/>
  <c r="E25" i="52"/>
  <c r="F25" i="52" s="1"/>
  <c r="E24" i="52"/>
  <c r="G24" i="52" s="1"/>
  <c r="E23" i="52"/>
  <c r="F23" i="52" s="1"/>
  <c r="E22" i="52"/>
  <c r="F22" i="52" s="1"/>
  <c r="E20" i="52"/>
  <c r="G20" i="52" s="1"/>
  <c r="E19" i="52"/>
  <c r="H19" i="52" s="1"/>
  <c r="E18" i="52"/>
  <c r="G18" i="52" s="1"/>
  <c r="E17" i="52"/>
  <c r="F17" i="52" s="1"/>
  <c r="E16" i="52"/>
  <c r="G16" i="52" s="1"/>
  <c r="I14" i="52"/>
  <c r="E13" i="52"/>
  <c r="H13" i="52" s="1"/>
  <c r="E12" i="52"/>
  <c r="H12" i="52" s="1"/>
  <c r="E11" i="52"/>
  <c r="H11" i="52" s="1"/>
  <c r="E10" i="52"/>
  <c r="G10" i="52" s="1"/>
  <c r="E9" i="52"/>
  <c r="H9" i="52" s="1"/>
  <c r="E7" i="52"/>
  <c r="H7" i="52" s="1"/>
  <c r="E6" i="52"/>
  <c r="H6" i="52" s="1"/>
  <c r="E5" i="52"/>
  <c r="G5" i="52" s="1"/>
  <c r="E4" i="52"/>
  <c r="H4" i="52" s="1"/>
  <c r="E3" i="52"/>
  <c r="G3" i="52" s="1"/>
  <c r="O38" i="51"/>
  <c r="O37" i="51"/>
  <c r="O36" i="51"/>
  <c r="O35" i="51"/>
  <c r="O33" i="51"/>
  <c r="O32" i="51"/>
  <c r="O31" i="51"/>
  <c r="O30" i="51"/>
  <c r="C30" i="51"/>
  <c r="O28" i="51"/>
  <c r="O27" i="51"/>
  <c r="O26" i="51"/>
  <c r="O25" i="51"/>
  <c r="C25" i="51"/>
  <c r="AE20" i="51"/>
  <c r="AC20" i="51"/>
  <c r="G20" i="51" s="1"/>
  <c r="H20" i="51" s="1"/>
  <c r="AB20" i="51"/>
  <c r="J20" i="51"/>
  <c r="I20" i="51"/>
  <c r="AE19" i="51"/>
  <c r="AD19" i="51"/>
  <c r="AC19" i="51"/>
  <c r="G19" i="51" s="1"/>
  <c r="J19" i="51"/>
  <c r="I19" i="51"/>
  <c r="AD18" i="51"/>
  <c r="AB18" i="51"/>
  <c r="G18" i="51" s="1"/>
  <c r="J18" i="51"/>
  <c r="I18" i="51"/>
  <c r="AI16" i="51"/>
  <c r="AH16" i="51"/>
  <c r="AG16" i="51"/>
  <c r="V16" i="51" s="1"/>
  <c r="W16" i="51" s="1"/>
  <c r="Y16" i="51"/>
  <c r="X16" i="51"/>
  <c r="O16" i="51"/>
  <c r="C38" i="51" s="1"/>
  <c r="AI15" i="51"/>
  <c r="V15" i="51" s="1"/>
  <c r="W15" i="51" s="1"/>
  <c r="AH15" i="51"/>
  <c r="AG15" i="51"/>
  <c r="AJ15" i="51" s="1"/>
  <c r="AC15" i="51"/>
  <c r="AB15" i="51"/>
  <c r="AE15" i="51" s="1"/>
  <c r="Y15" i="51"/>
  <c r="X15" i="51"/>
  <c r="O15" i="51"/>
  <c r="C36" i="51" s="1"/>
  <c r="J15" i="51"/>
  <c r="I15" i="51"/>
  <c r="G15" i="51"/>
  <c r="H15" i="51" s="1"/>
  <c r="AI14" i="51"/>
  <c r="AH14" i="51"/>
  <c r="AG14" i="51"/>
  <c r="V14" i="51" s="1"/>
  <c r="W14" i="51" s="1"/>
  <c r="AD14" i="51"/>
  <c r="AC14" i="51"/>
  <c r="AE14" i="51" s="1"/>
  <c r="Y14" i="51"/>
  <c r="X14" i="51"/>
  <c r="O14" i="51"/>
  <c r="C33" i="51" s="1"/>
  <c r="J14" i="51"/>
  <c r="I14" i="51"/>
  <c r="G14" i="51"/>
  <c r="H14" i="51" s="1"/>
  <c r="AI13" i="51"/>
  <c r="AH13" i="51"/>
  <c r="AG13" i="51"/>
  <c r="V13" i="51" s="1"/>
  <c r="W13" i="51" s="1"/>
  <c r="AD13" i="51"/>
  <c r="AB13" i="51"/>
  <c r="AE13" i="51" s="1"/>
  <c r="Y13" i="51"/>
  <c r="X13" i="51"/>
  <c r="O13" i="51"/>
  <c r="C31" i="51" s="1"/>
  <c r="J13" i="51"/>
  <c r="I13" i="51"/>
  <c r="G13" i="51"/>
  <c r="H13" i="51" s="1"/>
  <c r="AI11" i="51"/>
  <c r="AH11" i="51"/>
  <c r="AG11" i="51"/>
  <c r="V11" i="51" s="1"/>
  <c r="W11" i="51" s="1"/>
  <c r="Y11" i="51"/>
  <c r="X11" i="51"/>
  <c r="O11" i="51"/>
  <c r="C37" i="51" s="1"/>
  <c r="AJ10" i="51"/>
  <c r="AI10" i="51"/>
  <c r="AH10" i="51"/>
  <c r="AG10" i="51"/>
  <c r="AC10" i="51"/>
  <c r="AB10" i="51"/>
  <c r="AE10" i="51" s="1"/>
  <c r="Y10" i="51"/>
  <c r="X10" i="51"/>
  <c r="V10" i="51"/>
  <c r="W10" i="51" s="1"/>
  <c r="O10" i="51"/>
  <c r="C32" i="51" s="1"/>
  <c r="J10" i="51"/>
  <c r="I10" i="51"/>
  <c r="AJ9" i="51"/>
  <c r="AI9" i="51"/>
  <c r="AH9" i="51"/>
  <c r="AG9" i="51"/>
  <c r="AD9" i="51"/>
  <c r="AC9" i="51"/>
  <c r="AE9" i="51" s="1"/>
  <c r="Y9" i="51"/>
  <c r="X9" i="51"/>
  <c r="V9" i="51"/>
  <c r="W9" i="51" s="1"/>
  <c r="O9" i="51"/>
  <c r="C26" i="51" s="1"/>
  <c r="J9" i="51"/>
  <c r="I9" i="51"/>
  <c r="AJ8" i="51"/>
  <c r="AI8" i="51"/>
  <c r="AH8" i="51"/>
  <c r="AG8" i="51"/>
  <c r="AD8" i="51"/>
  <c r="AB8" i="51"/>
  <c r="AE8" i="51" s="1"/>
  <c r="Y8" i="51"/>
  <c r="X8" i="51"/>
  <c r="V8" i="51"/>
  <c r="W8" i="51" s="1"/>
  <c r="O8" i="51"/>
  <c r="C27" i="51" s="1"/>
  <c r="J8" i="51"/>
  <c r="I8" i="51"/>
  <c r="AJ6" i="51"/>
  <c r="AI6" i="51"/>
  <c r="AH6" i="51"/>
  <c r="AG6" i="51"/>
  <c r="V6" i="51" s="1"/>
  <c r="Y6" i="51"/>
  <c r="X6" i="51"/>
  <c r="O6" i="51"/>
  <c r="C35" i="51" s="1"/>
  <c r="AI5" i="51"/>
  <c r="AJ5" i="51" s="1"/>
  <c r="AH5" i="51"/>
  <c r="AG5" i="51"/>
  <c r="AC5" i="51"/>
  <c r="AB5" i="51"/>
  <c r="AE5" i="51" s="1"/>
  <c r="Y5" i="51"/>
  <c r="X5" i="51"/>
  <c r="O5" i="51"/>
  <c r="J5" i="51"/>
  <c r="I5" i="51"/>
  <c r="G5" i="51"/>
  <c r="H5" i="51" s="1"/>
  <c r="AI4" i="51"/>
  <c r="AJ4" i="51" s="1"/>
  <c r="AH4" i="51"/>
  <c r="AG4" i="51"/>
  <c r="AD4" i="51"/>
  <c r="AE4" i="51" s="1"/>
  <c r="AC4" i="51"/>
  <c r="Y4" i="51"/>
  <c r="X4" i="51"/>
  <c r="O4" i="51"/>
  <c r="C28" i="51" s="1"/>
  <c r="J4" i="51"/>
  <c r="I4" i="51"/>
  <c r="G4" i="51"/>
  <c r="H4" i="51" s="1"/>
  <c r="AI3" i="51"/>
  <c r="AJ3" i="51" s="1"/>
  <c r="AH3" i="51"/>
  <c r="AG3" i="51"/>
  <c r="AD3" i="51"/>
  <c r="AE3" i="51" s="1"/>
  <c r="AB3" i="51"/>
  <c r="Y3" i="51"/>
  <c r="X3" i="51"/>
  <c r="O3" i="51"/>
  <c r="J3" i="51"/>
  <c r="I3" i="51"/>
  <c r="G3" i="51"/>
  <c r="H3" i="51" s="1"/>
  <c r="O16" i="10"/>
  <c r="C38" i="10" s="1"/>
  <c r="O15" i="10"/>
  <c r="O14" i="10"/>
  <c r="C33" i="10" s="1"/>
  <c r="O13" i="10"/>
  <c r="C31" i="10" s="1"/>
  <c r="O32" i="10" s="1"/>
  <c r="O11" i="10"/>
  <c r="C37" i="10" s="1"/>
  <c r="O10" i="10"/>
  <c r="O9" i="10"/>
  <c r="C26" i="10" s="1"/>
  <c r="O27" i="10" s="1"/>
  <c r="O8" i="10"/>
  <c r="O6" i="10"/>
  <c r="C35" i="10" s="1"/>
  <c r="O5" i="10"/>
  <c r="O4" i="10"/>
  <c r="C28" i="10" s="1"/>
  <c r="O3" i="10"/>
  <c r="C25" i="10" s="1"/>
  <c r="O33" i="10"/>
  <c r="O31" i="10"/>
  <c r="O26" i="10"/>
  <c r="C30" i="10"/>
  <c r="Y3" i="10"/>
  <c r="Y16" i="10"/>
  <c r="X16" i="10"/>
  <c r="Y15" i="10"/>
  <c r="X15" i="10"/>
  <c r="Y14" i="10"/>
  <c r="X14" i="10"/>
  <c r="Y13" i="10"/>
  <c r="X13" i="10"/>
  <c r="X11" i="10"/>
  <c r="Y11" i="10"/>
  <c r="J19" i="10"/>
  <c r="J20" i="10"/>
  <c r="AC20" i="10"/>
  <c r="AB20" i="10"/>
  <c r="G20" i="10" s="1"/>
  <c r="AD19" i="10"/>
  <c r="AC19" i="10"/>
  <c r="AE19" i="10" s="1"/>
  <c r="AD18" i="10"/>
  <c r="AB18" i="10"/>
  <c r="AI16" i="10"/>
  <c r="AH16" i="10"/>
  <c r="AG16" i="10"/>
  <c r="V16" i="10" s="1"/>
  <c r="AI15" i="10"/>
  <c r="AH15" i="10"/>
  <c r="AG15" i="10"/>
  <c r="AI14" i="10"/>
  <c r="AH14" i="10"/>
  <c r="AG14" i="10"/>
  <c r="AI13" i="10"/>
  <c r="AH13" i="10"/>
  <c r="AG13" i="10"/>
  <c r="AI11" i="10"/>
  <c r="AH11" i="10"/>
  <c r="AG11" i="10"/>
  <c r="AI10" i="10"/>
  <c r="AH10" i="10"/>
  <c r="AG10" i="10"/>
  <c r="AI9" i="10"/>
  <c r="AH9" i="10"/>
  <c r="AG9" i="10"/>
  <c r="AI8" i="10"/>
  <c r="AH8" i="10"/>
  <c r="AG8" i="10"/>
  <c r="C36" i="10"/>
  <c r="AI6" i="10"/>
  <c r="AH6" i="10"/>
  <c r="AG6" i="10"/>
  <c r="AI5" i="10"/>
  <c r="AH5" i="10"/>
  <c r="AG5" i="10"/>
  <c r="AI4" i="10"/>
  <c r="AH4" i="10"/>
  <c r="AG4" i="10"/>
  <c r="AI3" i="10"/>
  <c r="AH3" i="10"/>
  <c r="AG3" i="10"/>
  <c r="Y6" i="10"/>
  <c r="X6" i="10"/>
  <c r="Y5" i="10"/>
  <c r="X5" i="10"/>
  <c r="Y4" i="10"/>
  <c r="X4" i="10"/>
  <c r="X3" i="10"/>
  <c r="AB3" i="10"/>
  <c r="AD3" i="10"/>
  <c r="AC4" i="10"/>
  <c r="AD4" i="10"/>
  <c r="C32" i="10"/>
  <c r="AB5" i="10"/>
  <c r="AC5" i="10"/>
  <c r="F120" i="53" l="1"/>
  <c r="G121" i="53"/>
  <c r="H252" i="53"/>
  <c r="H76" i="53"/>
  <c r="H106" i="53"/>
  <c r="H90" i="53"/>
  <c r="H10" i="53"/>
  <c r="H47" i="53"/>
  <c r="F61" i="53"/>
  <c r="G61" i="53"/>
  <c r="H105" i="53"/>
  <c r="H108" i="53"/>
  <c r="G120" i="53"/>
  <c r="F201" i="53"/>
  <c r="H74" i="53"/>
  <c r="B86" i="53"/>
  <c r="B118" i="53"/>
  <c r="F40" i="53"/>
  <c r="G42" i="53"/>
  <c r="H64" i="53"/>
  <c r="G40" i="53"/>
  <c r="H42" i="53"/>
  <c r="H73" i="53"/>
  <c r="G16" i="53"/>
  <c r="B38" i="53"/>
  <c r="F135" i="53"/>
  <c r="F137" i="53"/>
  <c r="H172" i="53"/>
  <c r="H185" i="53"/>
  <c r="H220" i="53"/>
  <c r="H246" i="53"/>
  <c r="G135" i="53"/>
  <c r="F121" i="53"/>
  <c r="F142" i="53"/>
  <c r="H201" i="53"/>
  <c r="F218" i="53"/>
  <c r="F252" i="53"/>
  <c r="F10" i="53"/>
  <c r="F23" i="53"/>
  <c r="H24" i="53"/>
  <c r="G38" i="53"/>
  <c r="H55" i="53"/>
  <c r="F64" i="53"/>
  <c r="F73" i="53"/>
  <c r="F74" i="53"/>
  <c r="F76" i="53"/>
  <c r="H86" i="53"/>
  <c r="H89" i="53"/>
  <c r="H96" i="53"/>
  <c r="F105" i="53"/>
  <c r="F106" i="53"/>
  <c r="F108" i="53"/>
  <c r="G122" i="53"/>
  <c r="F138" i="53"/>
  <c r="F150" i="53"/>
  <c r="F156" i="53"/>
  <c r="F157" i="53"/>
  <c r="F170" i="53"/>
  <c r="H218" i="53"/>
  <c r="F236" i="53"/>
  <c r="B246" i="53"/>
  <c r="G14" i="53"/>
  <c r="G24" i="53"/>
  <c r="F55" i="53"/>
  <c r="G89" i="53"/>
  <c r="G96" i="53"/>
  <c r="H140" i="53"/>
  <c r="G23" i="53"/>
  <c r="H38" i="53"/>
  <c r="H118" i="53"/>
  <c r="H138" i="53"/>
  <c r="H153" i="53"/>
  <c r="G157" i="53"/>
  <c r="H170" i="53"/>
  <c r="H202" i="53"/>
  <c r="H236" i="53"/>
  <c r="F246" i="53"/>
  <c r="F44" i="53"/>
  <c r="G44" i="53"/>
  <c r="H72" i="53"/>
  <c r="F72" i="53"/>
  <c r="G72" i="53"/>
  <c r="H41" i="53"/>
  <c r="G41" i="53"/>
  <c r="F41" i="53"/>
  <c r="G48" i="53"/>
  <c r="H48" i="53"/>
  <c r="F48" i="53"/>
  <c r="H7" i="53"/>
  <c r="H22" i="53"/>
  <c r="G22" i="53"/>
  <c r="F22" i="53"/>
  <c r="H30" i="53"/>
  <c r="H44" i="53"/>
  <c r="F95" i="53"/>
  <c r="H95" i="53"/>
  <c r="G95" i="53"/>
  <c r="H9" i="53"/>
  <c r="G9" i="53"/>
  <c r="H32" i="53"/>
  <c r="G32" i="53"/>
  <c r="F46" i="53"/>
  <c r="H46" i="53"/>
  <c r="G46" i="53"/>
  <c r="F92" i="53"/>
  <c r="H92" i="53"/>
  <c r="G92" i="53"/>
  <c r="G45" i="53"/>
  <c r="F45" i="53"/>
  <c r="G56" i="53"/>
  <c r="H56" i="53"/>
  <c r="F159" i="53"/>
  <c r="H159" i="53"/>
  <c r="G186" i="53"/>
  <c r="H186" i="53"/>
  <c r="F186" i="53"/>
  <c r="G214" i="53"/>
  <c r="H214" i="53"/>
  <c r="F214" i="53"/>
  <c r="H109" i="53"/>
  <c r="F109" i="53"/>
  <c r="H134" i="53"/>
  <c r="B134" i="53"/>
  <c r="F144" i="53"/>
  <c r="H144" i="53"/>
  <c r="G182" i="53"/>
  <c r="H182" i="53"/>
  <c r="F182" i="53"/>
  <c r="G230" i="53"/>
  <c r="H230" i="53"/>
  <c r="F230" i="53"/>
  <c r="G234" i="53"/>
  <c r="H234" i="53"/>
  <c r="G63" i="53"/>
  <c r="H63" i="53"/>
  <c r="H102" i="53"/>
  <c r="B102" i="53"/>
  <c r="G109" i="53"/>
  <c r="G111" i="53"/>
  <c r="F124" i="53"/>
  <c r="F134" i="53"/>
  <c r="H136" i="53"/>
  <c r="F136" i="53"/>
  <c r="H137" i="53"/>
  <c r="G142" i="53"/>
  <c r="G144" i="53"/>
  <c r="H150" i="53"/>
  <c r="F154" i="53"/>
  <c r="H156" i="53"/>
  <c r="H8" i="53"/>
  <c r="F14" i="53"/>
  <c r="F16" i="53"/>
  <c r="H29" i="53"/>
  <c r="H31" i="53"/>
  <c r="H39" i="53"/>
  <c r="H45" i="53"/>
  <c r="F47" i="53"/>
  <c r="F56" i="53"/>
  <c r="F63" i="53"/>
  <c r="H70" i="53"/>
  <c r="G86" i="53"/>
  <c r="H87" i="53"/>
  <c r="G87" i="53"/>
  <c r="G90" i="53"/>
  <c r="H94" i="53"/>
  <c r="F94" i="53"/>
  <c r="F102" i="53"/>
  <c r="H111" i="53"/>
  <c r="F118" i="53"/>
  <c r="F122" i="53"/>
  <c r="G124" i="53"/>
  <c r="G134" i="53"/>
  <c r="G136" i="53"/>
  <c r="F140" i="53"/>
  <c r="B150" i="53"/>
  <c r="H151" i="53"/>
  <c r="G151" i="53"/>
  <c r="F153" i="53"/>
  <c r="H154" i="53"/>
  <c r="G159" i="53"/>
  <c r="G188" i="53"/>
  <c r="H188" i="53"/>
  <c r="G198" i="53"/>
  <c r="B198" i="53"/>
  <c r="H198" i="53"/>
  <c r="G249" i="53"/>
  <c r="H249" i="53"/>
  <c r="F249" i="53"/>
  <c r="G253" i="53"/>
  <c r="H78" i="53"/>
  <c r="F78" i="53"/>
  <c r="H158" i="53"/>
  <c r="F158" i="53"/>
  <c r="B182" i="53"/>
  <c r="G204" i="53"/>
  <c r="H204" i="53"/>
  <c r="F204" i="53"/>
  <c r="G217" i="53"/>
  <c r="H217" i="53"/>
  <c r="B230" i="53"/>
  <c r="G233" i="53"/>
  <c r="H233" i="53"/>
  <c r="F233" i="53"/>
  <c r="G250" i="53"/>
  <c r="H250" i="53"/>
  <c r="F172" i="53"/>
  <c r="F185" i="53"/>
  <c r="F202" i="53"/>
  <c r="F220" i="53"/>
  <c r="G254" i="53"/>
  <c r="B3" i="52"/>
  <c r="F185" i="52"/>
  <c r="H183" i="52"/>
  <c r="G185" i="52"/>
  <c r="H18" i="52"/>
  <c r="G115" i="52"/>
  <c r="F131" i="52"/>
  <c r="G146" i="52"/>
  <c r="G152" i="52"/>
  <c r="F154" i="52"/>
  <c r="F173" i="52"/>
  <c r="H24" i="52"/>
  <c r="H152" i="52"/>
  <c r="F159" i="52"/>
  <c r="F189" i="52"/>
  <c r="G192" i="52"/>
  <c r="F7" i="52"/>
  <c r="G7" i="52"/>
  <c r="F18" i="52"/>
  <c r="H138" i="52"/>
  <c r="H159" i="52"/>
  <c r="G176" i="52"/>
  <c r="G202" i="52"/>
  <c r="H203" i="52"/>
  <c r="G204" i="52"/>
  <c r="G38" i="52"/>
  <c r="G107" i="52"/>
  <c r="G112" i="52"/>
  <c r="F126" i="52"/>
  <c r="H132" i="52"/>
  <c r="G29" i="52"/>
  <c r="G127" i="52"/>
  <c r="H156" i="52"/>
  <c r="G171" i="52"/>
  <c r="G179" i="52"/>
  <c r="F212" i="52"/>
  <c r="F13" i="52"/>
  <c r="H107" i="52"/>
  <c r="H3" i="52"/>
  <c r="F24" i="52"/>
  <c r="H31" i="52"/>
  <c r="B55" i="52"/>
  <c r="G86" i="52"/>
  <c r="F108" i="52"/>
  <c r="F121" i="52"/>
  <c r="G130" i="52"/>
  <c r="G137" i="52"/>
  <c r="G212" i="52"/>
  <c r="H190" i="52"/>
  <c r="G193" i="52"/>
  <c r="G198" i="52"/>
  <c r="F205" i="52"/>
  <c r="G105" i="52"/>
  <c r="G128" i="52"/>
  <c r="H133" i="52"/>
  <c r="H140" i="52"/>
  <c r="G13" i="52"/>
  <c r="G22" i="52"/>
  <c r="B29" i="52"/>
  <c r="H29" i="52"/>
  <c r="F35" i="52"/>
  <c r="H38" i="52"/>
  <c r="G42" i="52"/>
  <c r="H48" i="52"/>
  <c r="F56" i="52"/>
  <c r="H61" i="52"/>
  <c r="F69" i="52"/>
  <c r="H74" i="52"/>
  <c r="F86" i="52"/>
  <c r="F106" i="52"/>
  <c r="H108" i="52"/>
  <c r="G117" i="52"/>
  <c r="H121" i="52"/>
  <c r="H126" i="52"/>
  <c r="H128" i="52"/>
  <c r="G132" i="52"/>
  <c r="H151" i="52"/>
  <c r="F156" i="52"/>
  <c r="H171" i="52"/>
  <c r="B176" i="52"/>
  <c r="H176" i="52"/>
  <c r="H179" i="52"/>
  <c r="G184" i="52"/>
  <c r="G189" i="52"/>
  <c r="F192" i="52"/>
  <c r="F195" i="52"/>
  <c r="F202" i="52"/>
  <c r="F203" i="52"/>
  <c r="G205" i="52"/>
  <c r="H22" i="52"/>
  <c r="G35" i="52"/>
  <c r="H42" i="52"/>
  <c r="G56" i="52"/>
  <c r="G69" i="52"/>
  <c r="G31" i="52"/>
  <c r="H49" i="52"/>
  <c r="H62" i="52"/>
  <c r="H75" i="52"/>
  <c r="F105" i="52"/>
  <c r="H114" i="52"/>
  <c r="F125" i="52"/>
  <c r="F133" i="52"/>
  <c r="F140" i="52"/>
  <c r="G150" i="52"/>
  <c r="F183" i="52"/>
  <c r="F190" i="52"/>
  <c r="F193" i="52"/>
  <c r="F198" i="52"/>
  <c r="B202" i="52"/>
  <c r="F3" i="52"/>
  <c r="H5" i="52"/>
  <c r="F12" i="52"/>
  <c r="F19" i="52"/>
  <c r="G33" i="52"/>
  <c r="G39" i="52"/>
  <c r="F43" i="52"/>
  <c r="F48" i="52"/>
  <c r="F49" i="52"/>
  <c r="F61" i="52"/>
  <c r="F62" i="52"/>
  <c r="F74" i="52"/>
  <c r="F75" i="52"/>
  <c r="G91" i="52"/>
  <c r="G92" i="52"/>
  <c r="F99" i="52"/>
  <c r="G111" i="52"/>
  <c r="H113" i="52"/>
  <c r="H115" i="52"/>
  <c r="F134" i="52"/>
  <c r="B137" i="52"/>
  <c r="H137" i="52"/>
  <c r="H139" i="52"/>
  <c r="H146" i="52"/>
  <c r="B150" i="52"/>
  <c r="H150" i="52"/>
  <c r="H153" i="52"/>
  <c r="B163" i="52"/>
  <c r="H163" i="52"/>
  <c r="H166" i="52"/>
  <c r="H172" i="52"/>
  <c r="G12" i="52"/>
  <c r="G19" i="52"/>
  <c r="H33" i="52"/>
  <c r="H39" i="52"/>
  <c r="G43" i="52"/>
  <c r="H91" i="52"/>
  <c r="H92" i="52"/>
  <c r="G99" i="52"/>
  <c r="H111" i="52"/>
  <c r="G134" i="52"/>
  <c r="F211" i="52"/>
  <c r="H106" i="52"/>
  <c r="B111" i="52"/>
  <c r="G125" i="52"/>
  <c r="H127" i="52"/>
  <c r="F130" i="52"/>
  <c r="H131" i="52"/>
  <c r="F138" i="52"/>
  <c r="F151" i="52"/>
  <c r="F153" i="52"/>
  <c r="G154" i="52"/>
  <c r="F163" i="52"/>
  <c r="F166" i="52"/>
  <c r="F170" i="52"/>
  <c r="F172" i="52"/>
  <c r="G173" i="52"/>
  <c r="H184" i="52"/>
  <c r="F186" i="52"/>
  <c r="B189" i="52"/>
  <c r="G191" i="52"/>
  <c r="H195" i="52"/>
  <c r="H204" i="52"/>
  <c r="F206" i="52"/>
  <c r="G211" i="52"/>
  <c r="H10" i="52"/>
  <c r="H170" i="52"/>
  <c r="G186" i="52"/>
  <c r="H191" i="52"/>
  <c r="G206" i="52"/>
  <c r="H54" i="53"/>
  <c r="B54" i="53"/>
  <c r="H77" i="53"/>
  <c r="G77" i="53"/>
  <c r="F112" i="53"/>
  <c r="H112" i="53"/>
  <c r="G112" i="53"/>
  <c r="F60" i="53"/>
  <c r="F77" i="53"/>
  <c r="G80" i="53"/>
  <c r="H88" i="53"/>
  <c r="F88" i="53"/>
  <c r="F93" i="53"/>
  <c r="F174" i="53"/>
  <c r="H174" i="53"/>
  <c r="G174" i="53"/>
  <c r="F128" i="53"/>
  <c r="H128" i="53"/>
  <c r="H152" i="53"/>
  <c r="G152" i="53"/>
  <c r="F152" i="53"/>
  <c r="H176" i="53"/>
  <c r="F176" i="53"/>
  <c r="G176" i="53"/>
  <c r="F6" i="53"/>
  <c r="F12" i="53"/>
  <c r="F13" i="53"/>
  <c r="F25" i="53"/>
  <c r="F26" i="53"/>
  <c r="F28" i="53"/>
  <c r="F54" i="53"/>
  <c r="F58" i="53"/>
  <c r="F62" i="53"/>
  <c r="G128" i="53"/>
  <c r="H141" i="53"/>
  <c r="G141" i="53"/>
  <c r="G169" i="53"/>
  <c r="H169" i="53"/>
  <c r="G6" i="53"/>
  <c r="F7" i="53"/>
  <c r="F8" i="53"/>
  <c r="G12" i="53"/>
  <c r="G13" i="53"/>
  <c r="G15" i="53"/>
  <c r="B22" i="53"/>
  <c r="G25" i="53"/>
  <c r="G26" i="53"/>
  <c r="G28" i="53"/>
  <c r="F29" i="53"/>
  <c r="F30" i="53"/>
  <c r="F31" i="53"/>
  <c r="F39" i="53"/>
  <c r="G54" i="53"/>
  <c r="G57" i="53"/>
  <c r="G58" i="53"/>
  <c r="G60" i="53"/>
  <c r="H62" i="53"/>
  <c r="G70" i="53"/>
  <c r="B70" i="53"/>
  <c r="F71" i="53"/>
  <c r="F79" i="53"/>
  <c r="H79" i="53"/>
  <c r="H80" i="53"/>
  <c r="G88" i="53"/>
  <c r="G93" i="53"/>
  <c r="H104" i="53"/>
  <c r="G104" i="53"/>
  <c r="H110" i="53"/>
  <c r="G110" i="53"/>
  <c r="F110" i="53"/>
  <c r="H125" i="53"/>
  <c r="G125" i="53"/>
  <c r="F125" i="53"/>
  <c r="F141" i="53"/>
  <c r="F143" i="53"/>
  <c r="H143" i="53"/>
  <c r="F169" i="53"/>
  <c r="F184" i="53"/>
  <c r="H184" i="53"/>
  <c r="H103" i="53"/>
  <c r="F103" i="53"/>
  <c r="F15" i="53"/>
  <c r="B6" i="53"/>
  <c r="H57" i="53"/>
  <c r="G71" i="53"/>
  <c r="H119" i="53"/>
  <c r="G119" i="53"/>
  <c r="H126" i="53"/>
  <c r="G126" i="53"/>
  <c r="F127" i="53"/>
  <c r="H127" i="53"/>
  <c r="G127" i="53"/>
  <c r="G166" i="53"/>
  <c r="F166" i="53"/>
  <c r="H166" i="53"/>
  <c r="F168" i="53"/>
  <c r="H168" i="53"/>
  <c r="H160" i="53"/>
  <c r="F160" i="53"/>
  <c r="F167" i="53"/>
  <c r="H167" i="53"/>
  <c r="F189" i="53"/>
  <c r="H189" i="53"/>
  <c r="H191" i="53"/>
  <c r="F191" i="53"/>
  <c r="G191" i="53"/>
  <c r="F173" i="53"/>
  <c r="G173" i="53"/>
  <c r="H175" i="53"/>
  <c r="F175" i="53"/>
  <c r="F183" i="53"/>
  <c r="H183" i="53"/>
  <c r="G183" i="53"/>
  <c r="G189" i="53"/>
  <c r="F190" i="53"/>
  <c r="H190" i="53"/>
  <c r="H207" i="53"/>
  <c r="F207" i="53"/>
  <c r="F216" i="53"/>
  <c r="H216" i="53"/>
  <c r="F221" i="53"/>
  <c r="H221" i="53"/>
  <c r="H240" i="53"/>
  <c r="F240" i="53"/>
  <c r="F247" i="53"/>
  <c r="H247" i="53"/>
  <c r="G190" i="53"/>
  <c r="H192" i="53"/>
  <c r="F192" i="53"/>
  <c r="F199" i="53"/>
  <c r="H199" i="53"/>
  <c r="F206" i="53"/>
  <c r="H206" i="53"/>
  <c r="G207" i="53"/>
  <c r="G216" i="53"/>
  <c r="G221" i="53"/>
  <c r="H223" i="53"/>
  <c r="F223" i="53"/>
  <c r="F232" i="53"/>
  <c r="H232" i="53"/>
  <c r="F237" i="53"/>
  <c r="H237" i="53"/>
  <c r="G240" i="53"/>
  <c r="G247" i="53"/>
  <c r="H208" i="53"/>
  <c r="F208" i="53"/>
  <c r="F215" i="53"/>
  <c r="H215" i="53"/>
  <c r="F222" i="53"/>
  <c r="H222" i="53"/>
  <c r="H239" i="53"/>
  <c r="F239" i="53"/>
  <c r="F248" i="53"/>
  <c r="H248" i="53"/>
  <c r="H255" i="53"/>
  <c r="G255" i="53"/>
  <c r="F255" i="53"/>
  <c r="F200" i="53"/>
  <c r="H200" i="53"/>
  <c r="F205" i="53"/>
  <c r="H205" i="53"/>
  <c r="G208" i="53"/>
  <c r="G215" i="53"/>
  <c r="G222" i="53"/>
  <c r="H224" i="53"/>
  <c r="F224" i="53"/>
  <c r="F231" i="53"/>
  <c r="H231" i="53"/>
  <c r="F238" i="53"/>
  <c r="H238" i="53"/>
  <c r="H256" i="53"/>
  <c r="G256" i="53"/>
  <c r="F256" i="53"/>
  <c r="H253" i="53"/>
  <c r="H254" i="53"/>
  <c r="G30" i="52"/>
  <c r="F30" i="52"/>
  <c r="F32" i="52"/>
  <c r="H32" i="52"/>
  <c r="G37" i="52"/>
  <c r="H37" i="52"/>
  <c r="F37" i="52"/>
  <c r="F6" i="52"/>
  <c r="F9" i="52"/>
  <c r="F11" i="52"/>
  <c r="H30" i="52"/>
  <c r="H36" i="52"/>
  <c r="G36" i="52"/>
  <c r="F36" i="52"/>
  <c r="G68" i="52"/>
  <c r="B68" i="52"/>
  <c r="H68" i="52"/>
  <c r="F68" i="52"/>
  <c r="G101" i="52"/>
  <c r="H101" i="52"/>
  <c r="G4" i="52"/>
  <c r="F5" i="52"/>
  <c r="G6" i="52"/>
  <c r="G9" i="52"/>
  <c r="F10" i="52"/>
  <c r="G11" i="52"/>
  <c r="G17" i="52"/>
  <c r="H20" i="52"/>
  <c r="H23" i="52"/>
  <c r="G45" i="52"/>
  <c r="H45" i="52"/>
  <c r="F45" i="52"/>
  <c r="H57" i="52"/>
  <c r="G57" i="52"/>
  <c r="G85" i="52"/>
  <c r="B85" i="52"/>
  <c r="H85" i="52"/>
  <c r="F85" i="52"/>
  <c r="F101" i="52"/>
  <c r="H104" i="52"/>
  <c r="G104" i="52"/>
  <c r="F104" i="52"/>
  <c r="F120" i="52"/>
  <c r="H120" i="52"/>
  <c r="F165" i="52"/>
  <c r="H165" i="52"/>
  <c r="G165" i="52"/>
  <c r="H16" i="52"/>
  <c r="B16" i="52"/>
  <c r="G26" i="52"/>
  <c r="F26" i="52"/>
  <c r="F52" i="52"/>
  <c r="H52" i="52"/>
  <c r="G94" i="52"/>
  <c r="H94" i="52"/>
  <c r="G210" i="52"/>
  <c r="F210" i="52"/>
  <c r="H210" i="52"/>
  <c r="F4" i="52"/>
  <c r="F16" i="52"/>
  <c r="F20" i="52"/>
  <c r="G23" i="52"/>
  <c r="G32" i="52"/>
  <c r="G52" i="52"/>
  <c r="H17" i="52"/>
  <c r="H25" i="52"/>
  <c r="G25" i="52"/>
  <c r="F46" i="52"/>
  <c r="H46" i="52"/>
  <c r="G51" i="52"/>
  <c r="H51" i="52"/>
  <c r="F51" i="52"/>
  <c r="H63" i="52"/>
  <c r="G63" i="52"/>
  <c r="G71" i="52"/>
  <c r="H71" i="52"/>
  <c r="G77" i="52"/>
  <c r="H77" i="52"/>
  <c r="G98" i="52"/>
  <c r="B98" i="52"/>
  <c r="H98" i="52"/>
  <c r="F98" i="52"/>
  <c r="H118" i="52"/>
  <c r="G118" i="52"/>
  <c r="B42" i="52"/>
  <c r="H44" i="52"/>
  <c r="G44" i="52"/>
  <c r="H50" i="52"/>
  <c r="G50" i="52"/>
  <c r="G55" i="52"/>
  <c r="H55" i="52"/>
  <c r="F59" i="52"/>
  <c r="H59" i="52"/>
  <c r="F65" i="52"/>
  <c r="H65" i="52"/>
  <c r="H70" i="52"/>
  <c r="G70" i="52"/>
  <c r="F72" i="52"/>
  <c r="H72" i="52"/>
  <c r="H76" i="52"/>
  <c r="G76" i="52"/>
  <c r="F78" i="52"/>
  <c r="H78" i="52"/>
  <c r="H87" i="52"/>
  <c r="G87" i="52"/>
  <c r="H93" i="52"/>
  <c r="G93" i="52"/>
  <c r="F95" i="52"/>
  <c r="H95" i="52"/>
  <c r="H100" i="52"/>
  <c r="G100" i="52"/>
  <c r="F102" i="52"/>
  <c r="H102" i="52"/>
  <c r="G119" i="52"/>
  <c r="H119" i="52"/>
  <c r="H141" i="52"/>
  <c r="G141" i="52"/>
  <c r="F141" i="52"/>
  <c r="F145" i="52"/>
  <c r="G145" i="52"/>
  <c r="H145" i="52"/>
  <c r="H160" i="52"/>
  <c r="G160" i="52"/>
  <c r="H180" i="52"/>
  <c r="G180" i="52"/>
  <c r="F180" i="52"/>
  <c r="G58" i="52"/>
  <c r="H58" i="52"/>
  <c r="G64" i="52"/>
  <c r="H64" i="52"/>
  <c r="F119" i="52"/>
  <c r="F124" i="52"/>
  <c r="B124" i="52"/>
  <c r="H124" i="52"/>
  <c r="G143" i="52"/>
  <c r="H143" i="52"/>
  <c r="H147" i="52"/>
  <c r="F147" i="52"/>
  <c r="G157" i="52"/>
  <c r="H157" i="52"/>
  <c r="F160" i="52"/>
  <c r="G182" i="52"/>
  <c r="H182" i="52"/>
  <c r="F182" i="52"/>
  <c r="G144" i="52"/>
  <c r="F144" i="52"/>
  <c r="F158" i="52"/>
  <c r="H158" i="52"/>
  <c r="G177" i="52"/>
  <c r="H177" i="52"/>
  <c r="F177" i="52"/>
  <c r="F112" i="52"/>
  <c r="F113" i="52"/>
  <c r="G114" i="52"/>
  <c r="F117" i="52"/>
  <c r="G139" i="52"/>
  <c r="H144" i="52"/>
  <c r="G158" i="52"/>
  <c r="G164" i="52"/>
  <c r="H164" i="52"/>
  <c r="F164" i="52"/>
  <c r="F178" i="52"/>
  <c r="H178" i="52"/>
  <c r="G178" i="52"/>
  <c r="H208" i="52"/>
  <c r="G208" i="52"/>
  <c r="H209" i="52"/>
  <c r="G209" i="52"/>
  <c r="F167" i="52"/>
  <c r="F169" i="52"/>
  <c r="F196" i="52"/>
  <c r="G197" i="52"/>
  <c r="F199" i="52"/>
  <c r="F208" i="52"/>
  <c r="F209" i="52"/>
  <c r="G167" i="52"/>
  <c r="H169" i="52"/>
  <c r="H196" i="52"/>
  <c r="H197" i="52"/>
  <c r="G199" i="52"/>
  <c r="H19" i="51"/>
  <c r="H18" i="51"/>
  <c r="W6" i="51"/>
  <c r="G8" i="51"/>
  <c r="G9" i="51"/>
  <c r="G10" i="51"/>
  <c r="H10" i="51" s="1"/>
  <c r="AJ11" i="51"/>
  <c r="AJ13" i="51"/>
  <c r="AJ14" i="51"/>
  <c r="AE18" i="51"/>
  <c r="AJ16" i="51"/>
  <c r="V3" i="51"/>
  <c r="W3" i="51" s="1"/>
  <c r="V4" i="51"/>
  <c r="W4" i="51" s="1"/>
  <c r="V5" i="51"/>
  <c r="W5" i="51" s="1"/>
  <c r="V14" i="10"/>
  <c r="AJ15" i="10"/>
  <c r="AE18" i="10"/>
  <c r="V11" i="10"/>
  <c r="AJ16" i="10"/>
  <c r="AJ13" i="10"/>
  <c r="AE20" i="10"/>
  <c r="V15" i="10"/>
  <c r="AE3" i="10"/>
  <c r="V13" i="10"/>
  <c r="AE5" i="10"/>
  <c r="G19" i="10"/>
  <c r="AE4" i="10"/>
  <c r="AJ8" i="10"/>
  <c r="AJ14" i="10"/>
  <c r="AJ11" i="10"/>
  <c r="AJ9" i="10"/>
  <c r="AJ10" i="10"/>
  <c r="V6" i="10"/>
  <c r="AJ5" i="10"/>
  <c r="AJ3" i="10"/>
  <c r="AJ6" i="10"/>
  <c r="AJ4" i="10"/>
  <c r="V5" i="10"/>
  <c r="V3" i="10"/>
  <c r="V4" i="10"/>
  <c r="Y10" i="10"/>
  <c r="Y9" i="10"/>
  <c r="Y8" i="10"/>
  <c r="J18" i="10"/>
  <c r="J15" i="10"/>
  <c r="J14" i="10"/>
  <c r="J13" i="10"/>
  <c r="J10" i="10"/>
  <c r="J9" i="10"/>
  <c r="J8" i="10"/>
  <c r="AC15" i="10"/>
  <c r="AB15" i="10"/>
  <c r="AD14" i="10"/>
  <c r="AC14" i="10"/>
  <c r="AD13" i="10"/>
  <c r="AB13" i="10"/>
  <c r="AC10" i="10"/>
  <c r="AB10" i="10"/>
  <c r="AE10" i="10" s="1"/>
  <c r="AD9" i="10"/>
  <c r="AC9" i="10"/>
  <c r="AD8" i="10"/>
  <c r="AB8" i="10"/>
  <c r="J4" i="10"/>
  <c r="J5" i="10"/>
  <c r="J3" i="10"/>
  <c r="H9" i="51" l="1"/>
  <c r="H8" i="51"/>
  <c r="AE13" i="10"/>
  <c r="AE14" i="10"/>
  <c r="AE9" i="10"/>
  <c r="AE8" i="10"/>
  <c r="AE15" i="10"/>
  <c r="U395" i="19"/>
  <c r="W389" i="19"/>
  <c r="U389" i="19"/>
  <c r="U383" i="19"/>
  <c r="U377" i="19"/>
  <c r="U370" i="19"/>
  <c r="W364" i="19"/>
  <c r="U364" i="19"/>
  <c r="U358" i="19"/>
  <c r="U352" i="19"/>
  <c r="W352" i="19" s="1"/>
  <c r="U345" i="19"/>
  <c r="W339" i="19"/>
  <c r="U339" i="19"/>
  <c r="U333" i="19"/>
  <c r="U327" i="19"/>
  <c r="W327" i="19" s="1"/>
  <c r="U320" i="19"/>
  <c r="W314" i="19"/>
  <c r="U314" i="19"/>
  <c r="U308" i="19"/>
  <c r="U302" i="19"/>
  <c r="W302" i="19" s="1"/>
  <c r="U295" i="19"/>
  <c r="W289" i="19"/>
  <c r="U289" i="19"/>
  <c r="U283" i="19"/>
  <c r="U277" i="19"/>
  <c r="U270" i="19"/>
  <c r="W264" i="19"/>
  <c r="U264" i="19"/>
  <c r="U258" i="19"/>
  <c r="U252" i="19"/>
  <c r="W252" i="19" s="1"/>
  <c r="U245" i="19"/>
  <c r="W239" i="19"/>
  <c r="U239" i="19"/>
  <c r="U233" i="19"/>
  <c r="U227" i="19"/>
  <c r="W227" i="19" s="1"/>
  <c r="U220" i="19"/>
  <c r="W214" i="19"/>
  <c r="U214" i="19"/>
  <c r="U208" i="19"/>
  <c r="U202" i="19"/>
  <c r="W202" i="19" s="1"/>
  <c r="U195" i="19"/>
  <c r="W189" i="19"/>
  <c r="U189" i="19"/>
  <c r="U183" i="19"/>
  <c r="U177" i="19"/>
  <c r="W177" i="19" s="1"/>
  <c r="U170" i="19"/>
  <c r="W164" i="19"/>
  <c r="U164" i="19"/>
  <c r="U158" i="19"/>
  <c r="U152" i="19"/>
  <c r="W152" i="19" s="1"/>
  <c r="U145" i="19"/>
  <c r="W139" i="19"/>
  <c r="U139" i="19"/>
  <c r="U133" i="19"/>
  <c r="U127" i="19"/>
  <c r="W127" i="19" s="1"/>
  <c r="U120" i="19"/>
  <c r="W114" i="19"/>
  <c r="U114" i="19"/>
  <c r="U108" i="19"/>
  <c r="U102" i="19"/>
  <c r="W102" i="19" s="1"/>
  <c r="U95" i="19"/>
  <c r="W89" i="19"/>
  <c r="U89" i="19"/>
  <c r="U83" i="19"/>
  <c r="U77" i="19"/>
  <c r="W77" i="19" s="1"/>
  <c r="U70" i="19"/>
  <c r="W64" i="19"/>
  <c r="U64" i="19"/>
  <c r="U58" i="19"/>
  <c r="U52" i="19"/>
  <c r="W52" i="19" s="1"/>
  <c r="U45" i="19"/>
  <c r="W39" i="19"/>
  <c r="U39" i="19"/>
  <c r="U33" i="19"/>
  <c r="U27" i="19"/>
  <c r="W27" i="19" s="1"/>
  <c r="U2" i="19"/>
  <c r="C146" i="39"/>
  <c r="F35" i="39"/>
  <c r="F36" i="39"/>
  <c r="E228" i="49"/>
  <c r="E229" i="49"/>
  <c r="E230" i="49"/>
  <c r="E231" i="49"/>
  <c r="E233" i="49"/>
  <c r="E234" i="49"/>
  <c r="E235" i="49"/>
  <c r="E236" i="49"/>
  <c r="E237" i="49"/>
  <c r="E227" i="49"/>
  <c r="E213" i="49"/>
  <c r="E214" i="49"/>
  <c r="E215" i="49"/>
  <c r="E216" i="49"/>
  <c r="E218" i="49"/>
  <c r="E219" i="49"/>
  <c r="E220" i="49"/>
  <c r="E221" i="49"/>
  <c r="E222" i="49"/>
  <c r="E212" i="49"/>
  <c r="E198" i="49"/>
  <c r="E199" i="49"/>
  <c r="E200" i="49"/>
  <c r="E201" i="49"/>
  <c r="E203" i="49"/>
  <c r="E204" i="49"/>
  <c r="E205" i="49"/>
  <c r="E206" i="49"/>
  <c r="E207" i="49"/>
  <c r="E197" i="49"/>
  <c r="E183" i="49"/>
  <c r="E184" i="49"/>
  <c r="E185" i="49"/>
  <c r="E186" i="49"/>
  <c r="E188" i="49"/>
  <c r="E189" i="49"/>
  <c r="E190" i="49"/>
  <c r="E191" i="49"/>
  <c r="E192" i="49"/>
  <c r="E182" i="49"/>
  <c r="E168" i="49"/>
  <c r="E169" i="49"/>
  <c r="E170" i="49"/>
  <c r="E171" i="49"/>
  <c r="E173" i="49"/>
  <c r="E174" i="49"/>
  <c r="E175" i="49"/>
  <c r="E176" i="49"/>
  <c r="E177" i="49"/>
  <c r="E167" i="49"/>
  <c r="E153" i="49"/>
  <c r="E154" i="49"/>
  <c r="E155" i="49"/>
  <c r="E156" i="49"/>
  <c r="E158" i="49"/>
  <c r="E159" i="49"/>
  <c r="E160" i="49"/>
  <c r="E161" i="49"/>
  <c r="E162" i="49"/>
  <c r="E152" i="49"/>
  <c r="E138" i="49"/>
  <c r="E139" i="49"/>
  <c r="E140" i="49"/>
  <c r="E141" i="49"/>
  <c r="E143" i="49"/>
  <c r="E144" i="49"/>
  <c r="E145" i="49"/>
  <c r="E146" i="49"/>
  <c r="E147" i="49"/>
  <c r="E137" i="49"/>
  <c r="E123" i="49"/>
  <c r="E124" i="49"/>
  <c r="E125" i="49"/>
  <c r="E126" i="49"/>
  <c r="E128" i="49"/>
  <c r="E129" i="49"/>
  <c r="E130" i="49"/>
  <c r="E131" i="49"/>
  <c r="E132" i="49"/>
  <c r="E122" i="49"/>
  <c r="E108" i="49"/>
  <c r="E109" i="49"/>
  <c r="E110" i="49"/>
  <c r="E111" i="49"/>
  <c r="E113" i="49"/>
  <c r="E114" i="49"/>
  <c r="E115" i="49"/>
  <c r="E116" i="49"/>
  <c r="E117" i="49"/>
  <c r="E107" i="49"/>
  <c r="E93" i="49"/>
  <c r="E94" i="49"/>
  <c r="E95" i="49"/>
  <c r="E96" i="49"/>
  <c r="E98" i="49"/>
  <c r="E99" i="49"/>
  <c r="E100" i="49"/>
  <c r="E101" i="49"/>
  <c r="E102" i="49"/>
  <c r="E92" i="49"/>
  <c r="E78" i="49"/>
  <c r="E79" i="49"/>
  <c r="E80" i="49"/>
  <c r="E81" i="49"/>
  <c r="E83" i="49"/>
  <c r="E84" i="49"/>
  <c r="E85" i="49"/>
  <c r="E86" i="49"/>
  <c r="E87" i="49"/>
  <c r="E77" i="49"/>
  <c r="E63" i="49"/>
  <c r="E64" i="49"/>
  <c r="E65" i="49"/>
  <c r="E66" i="49"/>
  <c r="E68" i="49"/>
  <c r="E69" i="49"/>
  <c r="E70" i="49"/>
  <c r="E71" i="49"/>
  <c r="E72" i="49"/>
  <c r="E62" i="49"/>
  <c r="E48" i="49"/>
  <c r="E49" i="49"/>
  <c r="E50" i="49"/>
  <c r="E51" i="49"/>
  <c r="E53" i="49"/>
  <c r="E54" i="49"/>
  <c r="E55" i="49"/>
  <c r="E56" i="49"/>
  <c r="E57" i="49"/>
  <c r="E47" i="49"/>
  <c r="E33" i="49"/>
  <c r="E34" i="49"/>
  <c r="E35" i="49"/>
  <c r="E36" i="49"/>
  <c r="E38" i="49"/>
  <c r="E39" i="49"/>
  <c r="E40" i="49"/>
  <c r="E41" i="49"/>
  <c r="E42" i="49"/>
  <c r="E32" i="49"/>
  <c r="E18" i="49"/>
  <c r="E19" i="49"/>
  <c r="E20" i="49"/>
  <c r="E21" i="49"/>
  <c r="E23" i="49"/>
  <c r="E24" i="49"/>
  <c r="E25" i="49"/>
  <c r="E26" i="49"/>
  <c r="E27" i="49"/>
  <c r="E17" i="49"/>
  <c r="E3" i="49"/>
  <c r="E4" i="49"/>
  <c r="E5" i="49"/>
  <c r="E6" i="49"/>
  <c r="E8" i="49"/>
  <c r="E9" i="49"/>
  <c r="E10" i="49"/>
  <c r="E11" i="49"/>
  <c r="E12" i="49"/>
  <c r="E2" i="49"/>
  <c r="E378" i="19"/>
  <c r="E379" i="19"/>
  <c r="E380" i="19"/>
  <c r="E381" i="19"/>
  <c r="E383" i="19"/>
  <c r="E384" i="19"/>
  <c r="E385" i="19"/>
  <c r="E386" i="19"/>
  <c r="E387" i="19"/>
  <c r="E377" i="19"/>
  <c r="E353" i="19"/>
  <c r="E354" i="19"/>
  <c r="E355" i="19"/>
  <c r="E356" i="19"/>
  <c r="E358" i="19"/>
  <c r="E359" i="19"/>
  <c r="E360" i="19"/>
  <c r="E361" i="19"/>
  <c r="E362" i="19"/>
  <c r="E352" i="19"/>
  <c r="E328" i="19"/>
  <c r="E329" i="19"/>
  <c r="E330" i="19"/>
  <c r="E331" i="19"/>
  <c r="E333" i="19"/>
  <c r="E334" i="19"/>
  <c r="E335" i="19"/>
  <c r="E336" i="19"/>
  <c r="E337" i="19"/>
  <c r="E327" i="19"/>
  <c r="E303" i="19"/>
  <c r="E304" i="19"/>
  <c r="E305" i="19"/>
  <c r="E306" i="19"/>
  <c r="E308" i="19"/>
  <c r="E309" i="19"/>
  <c r="E310" i="19"/>
  <c r="E311" i="19"/>
  <c r="E312" i="19"/>
  <c r="E302" i="19"/>
  <c r="E278" i="19"/>
  <c r="E279" i="19"/>
  <c r="E280" i="19"/>
  <c r="E281" i="19"/>
  <c r="E283" i="19"/>
  <c r="E284" i="19"/>
  <c r="E285" i="19"/>
  <c r="E286" i="19"/>
  <c r="E287" i="19"/>
  <c r="E277" i="19"/>
  <c r="E253" i="19"/>
  <c r="E254" i="19"/>
  <c r="E255" i="19"/>
  <c r="E256" i="19"/>
  <c r="E258" i="19"/>
  <c r="E259" i="19"/>
  <c r="E260" i="19"/>
  <c r="E261" i="19"/>
  <c r="E262" i="19"/>
  <c r="E252" i="19"/>
  <c r="E228" i="19"/>
  <c r="E229" i="19"/>
  <c r="E230" i="19"/>
  <c r="E231" i="19"/>
  <c r="E233" i="19"/>
  <c r="E234" i="19"/>
  <c r="E235" i="19"/>
  <c r="E236" i="19"/>
  <c r="E237" i="19"/>
  <c r="E227" i="19"/>
  <c r="E203" i="19"/>
  <c r="E204" i="19"/>
  <c r="E205" i="19"/>
  <c r="E206" i="19"/>
  <c r="E208" i="19"/>
  <c r="E209" i="19"/>
  <c r="E210" i="19"/>
  <c r="E211" i="19"/>
  <c r="E212" i="19"/>
  <c r="E202" i="19"/>
  <c r="E178" i="19"/>
  <c r="E179" i="19"/>
  <c r="E180" i="19"/>
  <c r="E181" i="19"/>
  <c r="E182" i="19"/>
  <c r="E183" i="19"/>
  <c r="E184" i="19"/>
  <c r="E185" i="19"/>
  <c r="E186" i="19"/>
  <c r="E187" i="19"/>
  <c r="E177" i="19"/>
  <c r="E153" i="19"/>
  <c r="E154" i="19"/>
  <c r="E155" i="19"/>
  <c r="E156" i="19"/>
  <c r="E158" i="19"/>
  <c r="E159" i="19"/>
  <c r="E160" i="19"/>
  <c r="E161" i="19"/>
  <c r="E162" i="19"/>
  <c r="E152" i="19"/>
  <c r="E128" i="19"/>
  <c r="E129" i="19"/>
  <c r="E130" i="19"/>
  <c r="E131" i="19"/>
  <c r="E133" i="19"/>
  <c r="E134" i="19"/>
  <c r="E135" i="19"/>
  <c r="E136" i="19"/>
  <c r="E137" i="19"/>
  <c r="E127" i="19"/>
  <c r="E103" i="19"/>
  <c r="E104" i="19"/>
  <c r="E105" i="19"/>
  <c r="E106" i="19"/>
  <c r="E108" i="19"/>
  <c r="E109" i="19"/>
  <c r="E110" i="19"/>
  <c r="E111" i="19"/>
  <c r="E112" i="19"/>
  <c r="E102" i="19"/>
  <c r="E78" i="19"/>
  <c r="E79" i="19"/>
  <c r="E80" i="19"/>
  <c r="E81" i="19"/>
  <c r="E83" i="19"/>
  <c r="E84" i="19"/>
  <c r="E85" i="19"/>
  <c r="E86" i="19"/>
  <c r="E87" i="19"/>
  <c r="E77" i="19"/>
  <c r="E53" i="19"/>
  <c r="E54" i="19"/>
  <c r="E55" i="19"/>
  <c r="E56" i="19"/>
  <c r="E58" i="19"/>
  <c r="E59" i="19"/>
  <c r="E60" i="19"/>
  <c r="E61" i="19"/>
  <c r="E62" i="19"/>
  <c r="E52" i="19"/>
  <c r="E28" i="19"/>
  <c r="E29" i="19"/>
  <c r="E30" i="19"/>
  <c r="E31" i="19"/>
  <c r="E33" i="19"/>
  <c r="E34" i="19"/>
  <c r="E35" i="19"/>
  <c r="E36" i="19"/>
  <c r="E37" i="19"/>
  <c r="E27" i="19"/>
  <c r="E3" i="19"/>
  <c r="E4" i="19"/>
  <c r="E5" i="19"/>
  <c r="E6" i="19"/>
  <c r="E8" i="19"/>
  <c r="E9" i="19"/>
  <c r="E10" i="19"/>
  <c r="E11" i="19"/>
  <c r="E12" i="19"/>
  <c r="E2" i="19"/>
  <c r="W377" i="19" l="1"/>
  <c r="W277" i="19"/>
  <c r="H12" i="19"/>
  <c r="G12" i="19"/>
  <c r="F12" i="19"/>
  <c r="H11" i="19"/>
  <c r="G11" i="19"/>
  <c r="F11" i="19"/>
  <c r="H10" i="19"/>
  <c r="G10" i="19"/>
  <c r="F10" i="19"/>
  <c r="H9" i="19"/>
  <c r="G9" i="19"/>
  <c r="F9" i="19"/>
  <c r="H8" i="19"/>
  <c r="G8" i="19"/>
  <c r="F8" i="19"/>
  <c r="H6" i="19"/>
  <c r="G6" i="19"/>
  <c r="F6" i="19"/>
  <c r="H5" i="19"/>
  <c r="G5" i="19"/>
  <c r="F5" i="19"/>
  <c r="H4" i="19"/>
  <c r="G4" i="19"/>
  <c r="F4" i="19"/>
  <c r="H3" i="19"/>
  <c r="G3" i="19"/>
  <c r="F3" i="19"/>
  <c r="H2" i="19"/>
  <c r="G2" i="19"/>
  <c r="F2" i="19"/>
  <c r="F2" i="49"/>
  <c r="H12" i="49"/>
  <c r="G12" i="49"/>
  <c r="F12" i="49"/>
  <c r="H11" i="49"/>
  <c r="G11" i="49"/>
  <c r="F11" i="49"/>
  <c r="H10" i="49"/>
  <c r="G10" i="49"/>
  <c r="F10" i="49"/>
  <c r="H9" i="49"/>
  <c r="G9" i="49"/>
  <c r="F9" i="49"/>
  <c r="H8" i="49"/>
  <c r="G8" i="49"/>
  <c r="F8" i="49"/>
  <c r="H6" i="49"/>
  <c r="G6" i="49"/>
  <c r="F6" i="49"/>
  <c r="H5" i="49"/>
  <c r="G5" i="49"/>
  <c r="F5" i="49"/>
  <c r="H4" i="49"/>
  <c r="G4" i="49"/>
  <c r="F4" i="49"/>
  <c r="H3" i="49"/>
  <c r="G3" i="49"/>
  <c r="F3" i="49"/>
  <c r="H2" i="49"/>
  <c r="G2" i="49"/>
  <c r="K14" i="19"/>
  <c r="B2" i="19"/>
  <c r="J225" i="19" l="1"/>
  <c r="L227" i="49" l="1"/>
  <c r="H237" i="49"/>
  <c r="G237" i="49"/>
  <c r="F237" i="49"/>
  <c r="H236" i="49"/>
  <c r="G236" i="49"/>
  <c r="F236" i="49"/>
  <c r="H235" i="49"/>
  <c r="G235" i="49"/>
  <c r="F235" i="49"/>
  <c r="H234" i="49"/>
  <c r="G234" i="49"/>
  <c r="F234" i="49"/>
  <c r="L233" i="49"/>
  <c r="M233" i="49" s="1"/>
  <c r="H233" i="49"/>
  <c r="G233" i="49"/>
  <c r="F233" i="49"/>
  <c r="H231" i="49"/>
  <c r="G231" i="49"/>
  <c r="F231" i="49"/>
  <c r="H230" i="49"/>
  <c r="G230" i="49"/>
  <c r="F230" i="49"/>
  <c r="H229" i="49"/>
  <c r="G229" i="49"/>
  <c r="F229" i="49"/>
  <c r="H228" i="49"/>
  <c r="G228" i="49"/>
  <c r="F228" i="49"/>
  <c r="O227" i="49"/>
  <c r="M227" i="49"/>
  <c r="H227" i="49"/>
  <c r="G227" i="49"/>
  <c r="F227" i="49"/>
  <c r="B227" i="49"/>
  <c r="Y62" i="49" s="1"/>
  <c r="Y40" i="49" s="1"/>
  <c r="H222" i="49"/>
  <c r="G222" i="49"/>
  <c r="F222" i="49"/>
  <c r="H221" i="49"/>
  <c r="G221" i="49"/>
  <c r="F221" i="49"/>
  <c r="H220" i="49"/>
  <c r="G220" i="49"/>
  <c r="F220" i="49"/>
  <c r="H219" i="49"/>
  <c r="G219" i="49"/>
  <c r="F219" i="49"/>
  <c r="L218" i="49"/>
  <c r="M218" i="49" s="1"/>
  <c r="H218" i="49"/>
  <c r="G218" i="49"/>
  <c r="F218" i="49"/>
  <c r="H216" i="49"/>
  <c r="G216" i="49"/>
  <c r="F216" i="49"/>
  <c r="H215" i="49"/>
  <c r="G215" i="49"/>
  <c r="F215" i="49"/>
  <c r="H214" i="49"/>
  <c r="G214" i="49"/>
  <c r="F214" i="49"/>
  <c r="H213" i="49"/>
  <c r="G213" i="49"/>
  <c r="F213" i="49"/>
  <c r="O212" i="49"/>
  <c r="L212" i="49"/>
  <c r="H212" i="49"/>
  <c r="G212" i="49"/>
  <c r="F212" i="49"/>
  <c r="B212" i="49"/>
  <c r="Y61" i="49" s="1"/>
  <c r="Y39" i="49" s="1"/>
  <c r="H207" i="49"/>
  <c r="G207" i="49"/>
  <c r="F207" i="49"/>
  <c r="H206" i="49"/>
  <c r="G206" i="49"/>
  <c r="F206" i="49"/>
  <c r="H205" i="49"/>
  <c r="G205" i="49"/>
  <c r="F205" i="49"/>
  <c r="H204" i="49"/>
  <c r="G204" i="49"/>
  <c r="F204" i="49"/>
  <c r="L203" i="49"/>
  <c r="M203" i="49" s="1"/>
  <c r="H203" i="49"/>
  <c r="G203" i="49"/>
  <c r="F203" i="49"/>
  <c r="H201" i="49"/>
  <c r="G201" i="49"/>
  <c r="F201" i="49"/>
  <c r="H200" i="49"/>
  <c r="G200" i="49"/>
  <c r="F200" i="49"/>
  <c r="H199" i="49"/>
  <c r="G199" i="49"/>
  <c r="F199" i="49"/>
  <c r="H198" i="49"/>
  <c r="G198" i="49"/>
  <c r="F198" i="49"/>
  <c r="O197" i="49"/>
  <c r="L197" i="49"/>
  <c r="M197" i="49" s="1"/>
  <c r="H197" i="49"/>
  <c r="G197" i="49"/>
  <c r="F197" i="49"/>
  <c r="B197" i="49"/>
  <c r="AB60" i="49" s="1"/>
  <c r="AB38" i="49" s="1"/>
  <c r="H192" i="49"/>
  <c r="G192" i="49"/>
  <c r="F192" i="49"/>
  <c r="H191" i="49"/>
  <c r="G191" i="49"/>
  <c r="F191" i="49"/>
  <c r="H190" i="49"/>
  <c r="G190" i="49"/>
  <c r="F190" i="49"/>
  <c r="H189" i="49"/>
  <c r="G189" i="49"/>
  <c r="F189" i="49"/>
  <c r="L188" i="49"/>
  <c r="M188" i="49" s="1"/>
  <c r="P190" i="49" s="1"/>
  <c r="H188" i="49"/>
  <c r="G188" i="49"/>
  <c r="F188" i="49"/>
  <c r="H186" i="49"/>
  <c r="G186" i="49"/>
  <c r="F186" i="49"/>
  <c r="H185" i="49"/>
  <c r="G185" i="49"/>
  <c r="F185" i="49"/>
  <c r="H184" i="49"/>
  <c r="G184" i="49"/>
  <c r="F184" i="49"/>
  <c r="H183" i="49"/>
  <c r="G183" i="49"/>
  <c r="F183" i="49"/>
  <c r="O182" i="49"/>
  <c r="L182" i="49"/>
  <c r="Q182" i="49" s="1"/>
  <c r="H182" i="49"/>
  <c r="G182" i="49"/>
  <c r="F182" i="49"/>
  <c r="B182" i="49"/>
  <c r="AB59" i="49" s="1"/>
  <c r="AB37" i="49" s="1"/>
  <c r="H177" i="49"/>
  <c r="G177" i="49"/>
  <c r="F177" i="49"/>
  <c r="H176" i="49"/>
  <c r="G176" i="49"/>
  <c r="F176" i="49"/>
  <c r="H175" i="49"/>
  <c r="G175" i="49"/>
  <c r="F175" i="49"/>
  <c r="H174" i="49"/>
  <c r="G174" i="49"/>
  <c r="F174" i="49"/>
  <c r="M173" i="49"/>
  <c r="P173" i="49" s="1"/>
  <c r="R173" i="49" s="1"/>
  <c r="L173" i="49"/>
  <c r="H173" i="49"/>
  <c r="G173" i="49"/>
  <c r="F173" i="49"/>
  <c r="H171" i="49"/>
  <c r="G171" i="49"/>
  <c r="F171" i="49"/>
  <c r="H170" i="49"/>
  <c r="G170" i="49"/>
  <c r="F170" i="49"/>
  <c r="H169" i="49"/>
  <c r="G169" i="49"/>
  <c r="F169" i="49"/>
  <c r="H168" i="49"/>
  <c r="G168" i="49"/>
  <c r="F168" i="49"/>
  <c r="O167" i="49"/>
  <c r="L167" i="49"/>
  <c r="M167" i="49" s="1"/>
  <c r="H167" i="49"/>
  <c r="G167" i="49"/>
  <c r="F167" i="49"/>
  <c r="B167" i="49"/>
  <c r="Y58" i="49" s="1"/>
  <c r="Y36" i="49" s="1"/>
  <c r="H162" i="49"/>
  <c r="G162" i="49"/>
  <c r="F162" i="49"/>
  <c r="H161" i="49"/>
  <c r="G161" i="49"/>
  <c r="F161" i="49"/>
  <c r="H160" i="49"/>
  <c r="G160" i="49"/>
  <c r="F160" i="49"/>
  <c r="H159" i="49"/>
  <c r="G159" i="49"/>
  <c r="F159" i="49"/>
  <c r="L158" i="49"/>
  <c r="M158" i="49" s="1"/>
  <c r="H158" i="49"/>
  <c r="G158" i="49"/>
  <c r="F158" i="49"/>
  <c r="H156" i="49"/>
  <c r="G156" i="49"/>
  <c r="F156" i="49"/>
  <c r="H155" i="49"/>
  <c r="G155" i="49"/>
  <c r="F155" i="49"/>
  <c r="H154" i="49"/>
  <c r="G154" i="49"/>
  <c r="F154" i="49"/>
  <c r="H153" i="49"/>
  <c r="G153" i="49"/>
  <c r="F153" i="49"/>
  <c r="O152" i="49"/>
  <c r="M152" i="49"/>
  <c r="M154" i="49" s="1"/>
  <c r="L152" i="49"/>
  <c r="H152" i="49"/>
  <c r="G152" i="49"/>
  <c r="F152" i="49"/>
  <c r="B152" i="49"/>
  <c r="AE57" i="49" s="1"/>
  <c r="AE35" i="49" s="1"/>
  <c r="H147" i="49"/>
  <c r="G147" i="49"/>
  <c r="F147" i="49"/>
  <c r="H146" i="49"/>
  <c r="G146" i="49"/>
  <c r="F146" i="49"/>
  <c r="H145" i="49"/>
  <c r="G145" i="49"/>
  <c r="F145" i="49"/>
  <c r="H144" i="49"/>
  <c r="G144" i="49"/>
  <c r="F144" i="49"/>
  <c r="L143" i="49"/>
  <c r="M143" i="49" s="1"/>
  <c r="H143" i="49"/>
  <c r="G143" i="49"/>
  <c r="F143" i="49"/>
  <c r="H141" i="49"/>
  <c r="G141" i="49"/>
  <c r="F141" i="49"/>
  <c r="H140" i="49"/>
  <c r="G140" i="49"/>
  <c r="F140" i="49"/>
  <c r="H139" i="49"/>
  <c r="G139" i="49"/>
  <c r="F139" i="49"/>
  <c r="H138" i="49"/>
  <c r="G138" i="49"/>
  <c r="F138" i="49"/>
  <c r="O137" i="49"/>
  <c r="L137" i="49"/>
  <c r="Q137" i="49" s="1"/>
  <c r="H137" i="49"/>
  <c r="G137" i="49"/>
  <c r="F137" i="49"/>
  <c r="B137" i="49"/>
  <c r="AE56" i="49" s="1"/>
  <c r="AE34" i="49" s="1"/>
  <c r="H132" i="49"/>
  <c r="G132" i="49"/>
  <c r="F132" i="49"/>
  <c r="H131" i="49"/>
  <c r="G131" i="49"/>
  <c r="F131" i="49"/>
  <c r="H130" i="49"/>
  <c r="G130" i="49"/>
  <c r="F130" i="49"/>
  <c r="H129" i="49"/>
  <c r="G129" i="49"/>
  <c r="F129" i="49"/>
  <c r="L128" i="49"/>
  <c r="M128" i="49" s="1"/>
  <c r="H128" i="49"/>
  <c r="G128" i="49"/>
  <c r="F128" i="49"/>
  <c r="H126" i="49"/>
  <c r="G126" i="49"/>
  <c r="F126" i="49"/>
  <c r="H125" i="49"/>
  <c r="G125" i="49"/>
  <c r="F125" i="49"/>
  <c r="H124" i="49"/>
  <c r="G124" i="49"/>
  <c r="F124" i="49"/>
  <c r="H123" i="49"/>
  <c r="G123" i="49"/>
  <c r="F123" i="49"/>
  <c r="O122" i="49"/>
  <c r="L122" i="49"/>
  <c r="H122" i="49"/>
  <c r="G122" i="49"/>
  <c r="F122" i="49"/>
  <c r="B122" i="49"/>
  <c r="AB55" i="49" s="1"/>
  <c r="AB33" i="49" s="1"/>
  <c r="H117" i="49"/>
  <c r="G117" i="49"/>
  <c r="F117" i="49"/>
  <c r="H116" i="49"/>
  <c r="G116" i="49"/>
  <c r="F116" i="49"/>
  <c r="H115" i="49"/>
  <c r="G115" i="49"/>
  <c r="F115" i="49"/>
  <c r="H114" i="49"/>
  <c r="G114" i="49"/>
  <c r="F114" i="49"/>
  <c r="L113" i="49"/>
  <c r="M113" i="49" s="1"/>
  <c r="P113" i="49" s="1"/>
  <c r="R113" i="49" s="1"/>
  <c r="H113" i="49"/>
  <c r="G113" i="49"/>
  <c r="F113" i="49"/>
  <c r="H111" i="49"/>
  <c r="G111" i="49"/>
  <c r="F111" i="49"/>
  <c r="H110" i="49"/>
  <c r="G110" i="49"/>
  <c r="F110" i="49"/>
  <c r="H109" i="49"/>
  <c r="G109" i="49"/>
  <c r="F109" i="49"/>
  <c r="H108" i="49"/>
  <c r="G108" i="49"/>
  <c r="F108" i="49"/>
  <c r="O107" i="49"/>
  <c r="L107" i="49"/>
  <c r="Q107" i="49" s="1"/>
  <c r="T107" i="49" s="1"/>
  <c r="H107" i="49"/>
  <c r="G107" i="49"/>
  <c r="F107" i="49"/>
  <c r="B107" i="49"/>
  <c r="AE54" i="49" s="1"/>
  <c r="AE32" i="49" s="1"/>
  <c r="H102" i="49"/>
  <c r="G102" i="49"/>
  <c r="F102" i="49"/>
  <c r="H101" i="49"/>
  <c r="G101" i="49"/>
  <c r="F101" i="49"/>
  <c r="H100" i="49"/>
  <c r="G100" i="49"/>
  <c r="F100" i="49"/>
  <c r="H99" i="49"/>
  <c r="G99" i="49"/>
  <c r="F99" i="49"/>
  <c r="L98" i="49"/>
  <c r="M98" i="49" s="1"/>
  <c r="H98" i="49"/>
  <c r="G98" i="49"/>
  <c r="F98" i="49"/>
  <c r="H96" i="49"/>
  <c r="G96" i="49"/>
  <c r="F96" i="49"/>
  <c r="H95" i="49"/>
  <c r="G95" i="49"/>
  <c r="F95" i="49"/>
  <c r="H94" i="49"/>
  <c r="G94" i="49"/>
  <c r="F94" i="49"/>
  <c r="H93" i="49"/>
  <c r="G93" i="49"/>
  <c r="F93" i="49"/>
  <c r="O92" i="49"/>
  <c r="L92" i="49"/>
  <c r="M92" i="49" s="1"/>
  <c r="P94" i="49" s="1"/>
  <c r="H92" i="49"/>
  <c r="G92" i="49"/>
  <c r="F92" i="49"/>
  <c r="B92" i="49"/>
  <c r="AB53" i="49" s="1"/>
  <c r="AB31" i="49" s="1"/>
  <c r="H87" i="49"/>
  <c r="G87" i="49"/>
  <c r="F87" i="49"/>
  <c r="H86" i="49"/>
  <c r="G86" i="49"/>
  <c r="F86" i="49"/>
  <c r="H85" i="49"/>
  <c r="G85" i="49"/>
  <c r="F85" i="49"/>
  <c r="H84" i="49"/>
  <c r="G84" i="49"/>
  <c r="F84" i="49"/>
  <c r="L83" i="49"/>
  <c r="M83" i="49" s="1"/>
  <c r="P83" i="49" s="1"/>
  <c r="R83" i="49" s="1"/>
  <c r="AC52" i="49" s="1"/>
  <c r="H83" i="49"/>
  <c r="G83" i="49"/>
  <c r="F83" i="49"/>
  <c r="H81" i="49"/>
  <c r="G81" i="49"/>
  <c r="F81" i="49"/>
  <c r="H80" i="49"/>
  <c r="G80" i="49"/>
  <c r="F80" i="49"/>
  <c r="H79" i="49"/>
  <c r="G79" i="49"/>
  <c r="F79" i="49"/>
  <c r="H78" i="49"/>
  <c r="G78" i="49"/>
  <c r="F78" i="49"/>
  <c r="O77" i="49"/>
  <c r="L77" i="49"/>
  <c r="H77" i="49"/>
  <c r="G77" i="49"/>
  <c r="F77" i="49"/>
  <c r="B77" i="49"/>
  <c r="AE52" i="49" s="1"/>
  <c r="AE30" i="49" s="1"/>
  <c r="H72" i="49"/>
  <c r="G72" i="49"/>
  <c r="F72" i="49"/>
  <c r="H71" i="49"/>
  <c r="G71" i="49"/>
  <c r="F71" i="49"/>
  <c r="H70" i="49"/>
  <c r="G70" i="49"/>
  <c r="F70" i="49"/>
  <c r="H69" i="49"/>
  <c r="G69" i="49"/>
  <c r="F69" i="49"/>
  <c r="L68" i="49"/>
  <c r="M68" i="49" s="1"/>
  <c r="H68" i="49"/>
  <c r="G68" i="49"/>
  <c r="F68" i="49"/>
  <c r="H66" i="49"/>
  <c r="G66" i="49"/>
  <c r="F66" i="49"/>
  <c r="H65" i="49"/>
  <c r="G65" i="49"/>
  <c r="F65" i="49"/>
  <c r="H64" i="49"/>
  <c r="G64" i="49"/>
  <c r="F64" i="49"/>
  <c r="H63" i="49"/>
  <c r="G63" i="49"/>
  <c r="F63" i="49"/>
  <c r="O62" i="49"/>
  <c r="L62" i="49"/>
  <c r="M62" i="49" s="1"/>
  <c r="H62" i="49"/>
  <c r="G62" i="49"/>
  <c r="F62" i="49"/>
  <c r="B62" i="49"/>
  <c r="AB51" i="49" s="1"/>
  <c r="AB29" i="49" s="1"/>
  <c r="AB61" i="49"/>
  <c r="AB39" i="49" s="1"/>
  <c r="H57" i="49"/>
  <c r="G57" i="49"/>
  <c r="F57" i="49"/>
  <c r="H56" i="49"/>
  <c r="G56" i="49"/>
  <c r="F56" i="49"/>
  <c r="H55" i="49"/>
  <c r="G55" i="49"/>
  <c r="F55" i="49"/>
  <c r="H54" i="49"/>
  <c r="G54" i="49"/>
  <c r="F54" i="49"/>
  <c r="L53" i="49"/>
  <c r="M53" i="49" s="1"/>
  <c r="P53" i="49" s="1"/>
  <c r="R53" i="49" s="1"/>
  <c r="H53" i="49"/>
  <c r="G53" i="49"/>
  <c r="F53" i="49"/>
  <c r="H51" i="49"/>
  <c r="G51" i="49"/>
  <c r="F51" i="49"/>
  <c r="H50" i="49"/>
  <c r="G50" i="49"/>
  <c r="F50" i="49"/>
  <c r="H49" i="49"/>
  <c r="G49" i="49"/>
  <c r="F49" i="49"/>
  <c r="H48" i="49"/>
  <c r="G48" i="49"/>
  <c r="F48" i="49"/>
  <c r="O47" i="49"/>
  <c r="L47" i="49"/>
  <c r="Q47" i="49" s="1"/>
  <c r="T47" i="49" s="1"/>
  <c r="H47" i="49"/>
  <c r="G47" i="49"/>
  <c r="F47" i="49"/>
  <c r="B47" i="49"/>
  <c r="Y50" i="49" s="1"/>
  <c r="Y28" i="49" s="1"/>
  <c r="H42" i="49"/>
  <c r="G42" i="49"/>
  <c r="F42" i="49"/>
  <c r="H41" i="49"/>
  <c r="G41" i="49"/>
  <c r="F41" i="49"/>
  <c r="H40" i="49"/>
  <c r="G40" i="49"/>
  <c r="F40" i="49"/>
  <c r="H39" i="49"/>
  <c r="G39" i="49"/>
  <c r="F39" i="49"/>
  <c r="L38" i="49"/>
  <c r="M38" i="49" s="1"/>
  <c r="H38" i="49"/>
  <c r="G38" i="49"/>
  <c r="F38" i="49"/>
  <c r="H36" i="49"/>
  <c r="G36" i="49"/>
  <c r="F36" i="49"/>
  <c r="H35" i="49"/>
  <c r="G35" i="49"/>
  <c r="F35" i="49"/>
  <c r="H34" i="49"/>
  <c r="G34" i="49"/>
  <c r="F34" i="49"/>
  <c r="H33" i="49"/>
  <c r="G33" i="49"/>
  <c r="F33" i="49"/>
  <c r="O32" i="49"/>
  <c r="L32" i="49"/>
  <c r="Q32" i="49" s="1"/>
  <c r="T32" i="49" s="1"/>
  <c r="H32" i="49"/>
  <c r="G32" i="49"/>
  <c r="F32" i="49"/>
  <c r="B32" i="49"/>
  <c r="AB49" i="49" s="1"/>
  <c r="AB27" i="49" s="1"/>
  <c r="H27" i="49"/>
  <c r="G27" i="49"/>
  <c r="F27" i="49"/>
  <c r="H26" i="49"/>
  <c r="G26" i="49"/>
  <c r="F26" i="49"/>
  <c r="H25" i="49"/>
  <c r="G25" i="49"/>
  <c r="F25" i="49"/>
  <c r="H24" i="49"/>
  <c r="G24" i="49"/>
  <c r="F24" i="49"/>
  <c r="L23" i="49"/>
  <c r="M23" i="49" s="1"/>
  <c r="M25" i="49" s="1"/>
  <c r="H23" i="49"/>
  <c r="G23" i="49"/>
  <c r="F23" i="49"/>
  <c r="H21" i="49"/>
  <c r="G21" i="49"/>
  <c r="F21" i="49"/>
  <c r="H20" i="49"/>
  <c r="G20" i="49"/>
  <c r="F20" i="49"/>
  <c r="H19" i="49"/>
  <c r="G19" i="49"/>
  <c r="F19" i="49"/>
  <c r="H18" i="49"/>
  <c r="G18" i="49"/>
  <c r="F18" i="49"/>
  <c r="O17" i="49"/>
  <c r="L17" i="49"/>
  <c r="H17" i="49"/>
  <c r="G17" i="49"/>
  <c r="F17" i="49"/>
  <c r="B17" i="49"/>
  <c r="L8" i="49"/>
  <c r="M8" i="49" s="1"/>
  <c r="P10" i="49" s="1"/>
  <c r="O2" i="49"/>
  <c r="L2" i="49"/>
  <c r="M2" i="49" s="1"/>
  <c r="B2" i="49"/>
  <c r="AB47" i="49" s="1"/>
  <c r="AB25" i="49" s="1"/>
  <c r="AE51" i="49" l="1"/>
  <c r="AE29" i="49" s="1"/>
  <c r="AB52" i="49"/>
  <c r="AB30" i="49" s="1"/>
  <c r="Y54" i="49"/>
  <c r="Y32" i="49" s="1"/>
  <c r="AE61" i="49"/>
  <c r="AE39" i="49" s="1"/>
  <c r="AE59" i="49"/>
  <c r="AE37" i="49" s="1"/>
  <c r="Y52" i="49"/>
  <c r="Y30" i="49" s="1"/>
  <c r="Y57" i="49"/>
  <c r="Y35" i="49" s="1"/>
  <c r="AE53" i="49"/>
  <c r="AE31" i="49" s="1"/>
  <c r="Y55" i="49"/>
  <c r="Y33" i="49" s="1"/>
  <c r="AB62" i="49"/>
  <c r="AB40" i="49" s="1"/>
  <c r="AE62" i="49"/>
  <c r="AE40" i="49" s="1"/>
  <c r="AB58" i="49"/>
  <c r="AB36" i="49" s="1"/>
  <c r="AE58" i="49"/>
  <c r="AE36" i="49" s="1"/>
  <c r="AB57" i="49"/>
  <c r="AB35" i="49" s="1"/>
  <c r="AE55" i="49"/>
  <c r="AE33" i="49" s="1"/>
  <c r="Y53" i="49"/>
  <c r="Y31" i="49" s="1"/>
  <c r="Q17" i="49"/>
  <c r="T17" i="49" s="1"/>
  <c r="M47" i="49"/>
  <c r="Q77" i="49"/>
  <c r="T77" i="49" s="1"/>
  <c r="Q212" i="49"/>
  <c r="T212" i="49" s="1"/>
  <c r="Y56" i="49"/>
  <c r="Y34" i="49" s="1"/>
  <c r="M77" i="49"/>
  <c r="Q122" i="49"/>
  <c r="Q124" i="49" s="1"/>
  <c r="Q152" i="49"/>
  <c r="T152" i="49" s="1"/>
  <c r="M212" i="49"/>
  <c r="M214" i="49" s="1"/>
  <c r="AE60" i="49"/>
  <c r="AE38" i="49" s="1"/>
  <c r="AB50" i="49"/>
  <c r="AB28" i="49" s="1"/>
  <c r="AE50" i="49"/>
  <c r="AE28" i="49" s="1"/>
  <c r="Y51" i="49"/>
  <c r="Y29" i="49" s="1"/>
  <c r="AB54" i="49"/>
  <c r="AB32" i="49" s="1"/>
  <c r="AB56" i="49"/>
  <c r="AB34" i="49" s="1"/>
  <c r="Y60" i="49"/>
  <c r="Y38" i="49" s="1"/>
  <c r="M17" i="49"/>
  <c r="M19" i="49" s="1"/>
  <c r="M32" i="49"/>
  <c r="P34" i="49" s="1"/>
  <c r="Q49" i="49"/>
  <c r="M94" i="49"/>
  <c r="P92" i="49"/>
  <c r="R92" i="49" s="1"/>
  <c r="Z53" i="49" s="1"/>
  <c r="M107" i="49"/>
  <c r="M109" i="49" s="1"/>
  <c r="M122" i="49"/>
  <c r="M137" i="49"/>
  <c r="P139" i="49" s="1"/>
  <c r="M182" i="49"/>
  <c r="M184" i="49" s="1"/>
  <c r="P188" i="49"/>
  <c r="R188" i="49" s="1"/>
  <c r="AC59" i="49" s="1"/>
  <c r="Y59" i="49"/>
  <c r="Y37" i="49" s="1"/>
  <c r="Q19" i="49"/>
  <c r="P4" i="49"/>
  <c r="M4" i="49"/>
  <c r="P2" i="49"/>
  <c r="R2" i="49" s="1"/>
  <c r="P19" i="49"/>
  <c r="P49" i="49"/>
  <c r="M49" i="49"/>
  <c r="P47" i="49"/>
  <c r="R47" i="49" s="1"/>
  <c r="AC50" i="49"/>
  <c r="P62" i="49"/>
  <c r="R62" i="49" s="1"/>
  <c r="P64" i="49"/>
  <c r="M64" i="49"/>
  <c r="M100" i="49"/>
  <c r="P98" i="49"/>
  <c r="R98" i="49" s="1"/>
  <c r="P100" i="49"/>
  <c r="P109" i="49"/>
  <c r="P107" i="49"/>
  <c r="R107" i="49" s="1"/>
  <c r="AC54" i="49"/>
  <c r="AE47" i="49"/>
  <c r="AE25" i="49" s="1"/>
  <c r="P160" i="49"/>
  <c r="M160" i="49"/>
  <c r="P158" i="49"/>
  <c r="R158" i="49" s="1"/>
  <c r="T182" i="49"/>
  <c r="Q184" i="49"/>
  <c r="P23" i="49"/>
  <c r="R23" i="49" s="1"/>
  <c r="P25" i="49"/>
  <c r="Q34" i="49"/>
  <c r="AF52" i="49"/>
  <c r="P85" i="49"/>
  <c r="M85" i="49"/>
  <c r="Q109" i="49"/>
  <c r="T122" i="49"/>
  <c r="P143" i="49"/>
  <c r="R143" i="49" s="1"/>
  <c r="P145" i="49"/>
  <c r="M145" i="49"/>
  <c r="P169" i="49"/>
  <c r="M169" i="49"/>
  <c r="P167" i="49"/>
  <c r="R167" i="49" s="1"/>
  <c r="P199" i="49"/>
  <c r="M199" i="49"/>
  <c r="P197" i="49"/>
  <c r="R197" i="49" s="1"/>
  <c r="P220" i="49"/>
  <c r="M220" i="49"/>
  <c r="P218" i="49"/>
  <c r="R218" i="49" s="1"/>
  <c r="Q2" i="49"/>
  <c r="T2" i="49" s="1"/>
  <c r="M10" i="49"/>
  <c r="AF49" i="49"/>
  <c r="M70" i="49"/>
  <c r="P68" i="49"/>
  <c r="R68" i="49" s="1"/>
  <c r="P70" i="49"/>
  <c r="P130" i="49"/>
  <c r="M130" i="49"/>
  <c r="P128" i="49"/>
  <c r="R128" i="49" s="1"/>
  <c r="P203" i="49"/>
  <c r="R203" i="49" s="1"/>
  <c r="P205" i="49"/>
  <c r="M205" i="49"/>
  <c r="P229" i="49"/>
  <c r="M229" i="49"/>
  <c r="P227" i="49"/>
  <c r="R227" i="49" s="1"/>
  <c r="P40" i="49"/>
  <c r="M40" i="49"/>
  <c r="P79" i="49"/>
  <c r="M79" i="49"/>
  <c r="P77" i="49"/>
  <c r="R77" i="49" s="1"/>
  <c r="P8" i="49"/>
  <c r="R8" i="49" s="1"/>
  <c r="AB48" i="49"/>
  <c r="AB26" i="49" s="1"/>
  <c r="AE48" i="49"/>
  <c r="AE26" i="49" s="1"/>
  <c r="Y48" i="49"/>
  <c r="Y26" i="49" s="1"/>
  <c r="M34" i="49"/>
  <c r="P32" i="49"/>
  <c r="R32" i="49" s="1"/>
  <c r="P38" i="49"/>
  <c r="R38" i="49" s="1"/>
  <c r="AF50" i="49"/>
  <c r="Y47" i="49"/>
  <c r="Y25" i="49" s="1"/>
  <c r="P55" i="49"/>
  <c r="M55" i="49"/>
  <c r="Q62" i="49"/>
  <c r="Q79" i="49"/>
  <c r="Q92" i="49"/>
  <c r="AF54" i="49"/>
  <c r="P115" i="49"/>
  <c r="M115" i="49"/>
  <c r="Q139" i="49"/>
  <c r="T137" i="49"/>
  <c r="AC58" i="49"/>
  <c r="P233" i="49"/>
  <c r="R233" i="49" s="1"/>
  <c r="P235" i="49"/>
  <c r="M235" i="49"/>
  <c r="Y49" i="49"/>
  <c r="Y27" i="49" s="1"/>
  <c r="AE49" i="49"/>
  <c r="AE27" i="49" s="1"/>
  <c r="P154" i="49"/>
  <c r="M175" i="49"/>
  <c r="P214" i="49"/>
  <c r="P137" i="49"/>
  <c r="R137" i="49" s="1"/>
  <c r="P175" i="49"/>
  <c r="Q167" i="49"/>
  <c r="M190" i="49"/>
  <c r="Q197" i="49"/>
  <c r="Q227" i="49"/>
  <c r="P152" i="49"/>
  <c r="R152" i="49" s="1"/>
  <c r="P212" i="49"/>
  <c r="R212" i="49" s="1"/>
  <c r="Q214" i="49" l="1"/>
  <c r="Q154" i="49"/>
  <c r="M139" i="49"/>
  <c r="P17" i="49"/>
  <c r="R17" i="49" s="1"/>
  <c r="Z48" i="49" s="1"/>
  <c r="P124" i="49"/>
  <c r="P122" i="49"/>
  <c r="R122" i="49" s="1"/>
  <c r="Z55" i="49" s="1"/>
  <c r="M124" i="49"/>
  <c r="P182" i="49"/>
  <c r="R182" i="49" s="1"/>
  <c r="Z59" i="49" s="1"/>
  <c r="P184" i="49"/>
  <c r="Z57" i="49"/>
  <c r="Z49" i="49"/>
  <c r="Z52" i="49"/>
  <c r="AF57" i="49"/>
  <c r="Z60" i="49"/>
  <c r="AC57" i="49"/>
  <c r="Z51" i="49"/>
  <c r="AF56" i="49"/>
  <c r="Q64" i="49"/>
  <c r="T62" i="49"/>
  <c r="Z62" i="49"/>
  <c r="AC55" i="49"/>
  <c r="AC61" i="49"/>
  <c r="AF55" i="49"/>
  <c r="AC48" i="49"/>
  <c r="Z54" i="49"/>
  <c r="Q229" i="49"/>
  <c r="T227" i="49"/>
  <c r="Z61" i="49"/>
  <c r="Q199" i="49"/>
  <c r="T197" i="49"/>
  <c r="AF61" i="49"/>
  <c r="AC47" i="49"/>
  <c r="AC60" i="49"/>
  <c r="AC51" i="49"/>
  <c r="AF48" i="49"/>
  <c r="Q169" i="49"/>
  <c r="T167" i="49"/>
  <c r="AC62" i="49"/>
  <c r="Q4" i="49"/>
  <c r="AC56" i="49"/>
  <c r="AC53" i="49"/>
  <c r="Z56" i="49"/>
  <c r="Q94" i="49"/>
  <c r="T92" i="49"/>
  <c r="AC49" i="49"/>
  <c r="Z58" i="49"/>
  <c r="AF59" i="49"/>
  <c r="Z50" i="49"/>
  <c r="Z47" i="49"/>
  <c r="S47" i="49" l="1"/>
  <c r="S2" i="49"/>
  <c r="X25" i="49" s="1"/>
  <c r="S53" i="49"/>
  <c r="AA28" i="49" s="1"/>
  <c r="S8" i="49"/>
  <c r="AA25" i="49" s="1"/>
  <c r="X28" i="49"/>
  <c r="S233" i="49"/>
  <c r="AA40" i="49" s="1"/>
  <c r="S77" i="49"/>
  <c r="X30" i="49" s="1"/>
  <c r="S32" i="49"/>
  <c r="X27" i="49" s="1"/>
  <c r="S68" i="49"/>
  <c r="AA29" i="49" s="1"/>
  <c r="S143" i="49"/>
  <c r="AA34" i="49" s="1"/>
  <c r="AF60" i="49"/>
  <c r="AF62" i="49"/>
  <c r="S182" i="49"/>
  <c r="X37" i="49" s="1"/>
  <c r="S83" i="49"/>
  <c r="AA30" i="49" s="1"/>
  <c r="S113" i="49"/>
  <c r="AA32" i="49" s="1"/>
  <c r="S188" i="49"/>
  <c r="AA37" i="49" s="1"/>
  <c r="S173" i="49"/>
  <c r="AA36" i="49" s="1"/>
  <c r="S23" i="49"/>
  <c r="AA26" i="49" s="1"/>
  <c r="S218" i="49"/>
  <c r="AA39" i="49" s="1"/>
  <c r="S227" i="49"/>
  <c r="X40" i="49" s="1"/>
  <c r="S158" i="49"/>
  <c r="AA35" i="49" s="1"/>
  <c r="S167" i="49"/>
  <c r="X36" i="49" s="1"/>
  <c r="S98" i="49"/>
  <c r="AA31" i="49" s="1"/>
  <c r="AF47" i="49"/>
  <c r="AF58" i="49"/>
  <c r="S17" i="49"/>
  <c r="X26" i="49" s="1"/>
  <c r="AF51" i="49"/>
  <c r="AF53" i="49"/>
  <c r="S122" i="49"/>
  <c r="X33" i="49" s="1"/>
  <c r="S92" i="49"/>
  <c r="X31" i="49" s="1"/>
  <c r="S38" i="49"/>
  <c r="AA27" i="49" s="1"/>
  <c r="S137" i="49"/>
  <c r="X34" i="49" s="1"/>
  <c r="S203" i="49"/>
  <c r="AA38" i="49" s="1"/>
  <c r="S212" i="49"/>
  <c r="X39" i="49" s="1"/>
  <c r="S107" i="49"/>
  <c r="X32" i="49" s="1"/>
  <c r="S128" i="49"/>
  <c r="AA33" i="49" s="1"/>
  <c r="S62" i="49"/>
  <c r="X29" i="49" s="1"/>
  <c r="S197" i="49"/>
  <c r="X38" i="49" s="1"/>
  <c r="S152" i="49"/>
  <c r="X35" i="49" s="1"/>
  <c r="AB8" i="49" l="1"/>
  <c r="AB12" i="49"/>
  <c r="AB16" i="49"/>
  <c r="AB6" i="49"/>
  <c r="AB14" i="49"/>
  <c r="AB11" i="49"/>
  <c r="AB5" i="49"/>
  <c r="AB9" i="49"/>
  <c r="AB13" i="49"/>
  <c r="AB17" i="49"/>
  <c r="AB10" i="49"/>
  <c r="AB4" i="49"/>
  <c r="AB7" i="49"/>
  <c r="AB15" i="49"/>
  <c r="AB19" i="49"/>
  <c r="AB18" i="49"/>
  <c r="Y6" i="49"/>
  <c r="Y10" i="49"/>
  <c r="Y14" i="49"/>
  <c r="Y4" i="49"/>
  <c r="Y8" i="49"/>
  <c r="Y16" i="49"/>
  <c r="Y5" i="49"/>
  <c r="Y13" i="49"/>
  <c r="Y7" i="49"/>
  <c r="Y11" i="49"/>
  <c r="Y15" i="49"/>
  <c r="Y12" i="49"/>
  <c r="Y9" i="49"/>
  <c r="Y17" i="49"/>
  <c r="Y19" i="49"/>
  <c r="Y18" i="49"/>
  <c r="U47" i="49"/>
  <c r="U17" i="49"/>
  <c r="U2" i="49"/>
  <c r="AD25" i="49" s="1"/>
  <c r="U227" i="49"/>
  <c r="AD40" i="49" s="1"/>
  <c r="U167" i="49"/>
  <c r="AD36" i="49" s="1"/>
  <c r="U62" i="49"/>
  <c r="AD29" i="49" s="1"/>
  <c r="U77" i="49"/>
  <c r="AD30" i="49" s="1"/>
  <c r="U107" i="49"/>
  <c r="AD32" i="49" s="1"/>
  <c r="U32" i="49"/>
  <c r="AD27" i="49" s="1"/>
  <c r="AD28" i="49"/>
  <c r="U122" i="49"/>
  <c r="AD33" i="49" s="1"/>
  <c r="U212" i="49"/>
  <c r="AD39" i="49" s="1"/>
  <c r="U182" i="49"/>
  <c r="AD37" i="49" s="1"/>
  <c r="AD26" i="49"/>
  <c r="U137" i="49"/>
  <c r="AD34" i="49" s="1"/>
  <c r="U152" i="49"/>
  <c r="AD35" i="49" s="1"/>
  <c r="U92" i="49"/>
  <c r="AD31" i="49" s="1"/>
  <c r="U197" i="49"/>
  <c r="AD38" i="49" s="1"/>
  <c r="AE5" i="49" l="1"/>
  <c r="AE6" i="49"/>
  <c r="AE10" i="49"/>
  <c r="AE14" i="49"/>
  <c r="AE4" i="49"/>
  <c r="AE12" i="49"/>
  <c r="AE13" i="49"/>
  <c r="AE7" i="49"/>
  <c r="AE11" i="49"/>
  <c r="AE15" i="49"/>
  <c r="AE8" i="49"/>
  <c r="AE16" i="49"/>
  <c r="AE9" i="49"/>
  <c r="AE17" i="49"/>
  <c r="AE18" i="49"/>
  <c r="AE19" i="49"/>
  <c r="H399" i="19"/>
  <c r="G399" i="19"/>
  <c r="F399" i="19"/>
  <c r="H398" i="19"/>
  <c r="G398" i="19"/>
  <c r="F398" i="19"/>
  <c r="H397" i="19"/>
  <c r="G397" i="19"/>
  <c r="F397" i="19"/>
  <c r="H396" i="19"/>
  <c r="G396" i="19"/>
  <c r="F396" i="19"/>
  <c r="H395" i="19"/>
  <c r="G395" i="19"/>
  <c r="F395" i="19"/>
  <c r="H393" i="19"/>
  <c r="G393" i="19"/>
  <c r="F393" i="19"/>
  <c r="H392" i="19"/>
  <c r="G392" i="19"/>
  <c r="F392" i="19"/>
  <c r="H391" i="19"/>
  <c r="G391" i="19"/>
  <c r="F391" i="19"/>
  <c r="H390" i="19"/>
  <c r="G390" i="19"/>
  <c r="F390" i="19"/>
  <c r="H389" i="19"/>
  <c r="G389" i="19"/>
  <c r="F389" i="19"/>
  <c r="H387" i="19"/>
  <c r="G387" i="19"/>
  <c r="F387" i="19"/>
  <c r="H386" i="19"/>
  <c r="G386" i="19"/>
  <c r="F386" i="19"/>
  <c r="H385" i="19"/>
  <c r="G385" i="19"/>
  <c r="F385" i="19"/>
  <c r="H384" i="19"/>
  <c r="G384" i="19"/>
  <c r="F384" i="19"/>
  <c r="H383" i="19"/>
  <c r="G383" i="19"/>
  <c r="F383" i="19"/>
  <c r="H381" i="19"/>
  <c r="G381" i="19"/>
  <c r="F381" i="19"/>
  <c r="H380" i="19"/>
  <c r="G380" i="19"/>
  <c r="F380" i="19"/>
  <c r="H379" i="19"/>
  <c r="G379" i="19"/>
  <c r="F379" i="19"/>
  <c r="H378" i="19"/>
  <c r="G378" i="19"/>
  <c r="F378" i="19"/>
  <c r="H377" i="19"/>
  <c r="G377" i="19"/>
  <c r="F377" i="19"/>
  <c r="H374" i="19"/>
  <c r="G374" i="19"/>
  <c r="F374" i="19"/>
  <c r="H373" i="19"/>
  <c r="G373" i="19"/>
  <c r="F373" i="19"/>
  <c r="H372" i="19"/>
  <c r="G372" i="19"/>
  <c r="F372" i="19"/>
  <c r="H371" i="19"/>
  <c r="G371" i="19"/>
  <c r="F371" i="19"/>
  <c r="H370" i="19"/>
  <c r="G370" i="19"/>
  <c r="F370" i="19"/>
  <c r="H368" i="19"/>
  <c r="G368" i="19"/>
  <c r="F368" i="19"/>
  <c r="H367" i="19"/>
  <c r="G367" i="19"/>
  <c r="F367" i="19"/>
  <c r="H366" i="19"/>
  <c r="G366" i="19"/>
  <c r="F366" i="19"/>
  <c r="H365" i="19"/>
  <c r="G365" i="19"/>
  <c r="F365" i="19"/>
  <c r="H364" i="19"/>
  <c r="G364" i="19"/>
  <c r="F364" i="19"/>
  <c r="H362" i="19"/>
  <c r="G362" i="19"/>
  <c r="F362" i="19"/>
  <c r="H361" i="19"/>
  <c r="G361" i="19"/>
  <c r="F361" i="19"/>
  <c r="H360" i="19"/>
  <c r="G360" i="19"/>
  <c r="F360" i="19"/>
  <c r="H359" i="19"/>
  <c r="G359" i="19"/>
  <c r="F359" i="19"/>
  <c r="H358" i="19"/>
  <c r="G358" i="19"/>
  <c r="F358" i="19"/>
  <c r="H356" i="19"/>
  <c r="G356" i="19"/>
  <c r="F356" i="19"/>
  <c r="H355" i="19"/>
  <c r="G355" i="19"/>
  <c r="F355" i="19"/>
  <c r="H354" i="19"/>
  <c r="G354" i="19"/>
  <c r="F354" i="19"/>
  <c r="H353" i="19"/>
  <c r="G353" i="19"/>
  <c r="F353" i="19"/>
  <c r="H352" i="19"/>
  <c r="G352" i="19"/>
  <c r="F352" i="19"/>
  <c r="H349" i="19"/>
  <c r="G349" i="19"/>
  <c r="F349" i="19"/>
  <c r="H348" i="19"/>
  <c r="G348" i="19"/>
  <c r="F348" i="19"/>
  <c r="H347" i="19"/>
  <c r="G347" i="19"/>
  <c r="F347" i="19"/>
  <c r="H346" i="19"/>
  <c r="G346" i="19"/>
  <c r="F346" i="19"/>
  <c r="H345" i="19"/>
  <c r="G345" i="19"/>
  <c r="F345" i="19"/>
  <c r="H343" i="19"/>
  <c r="G343" i="19"/>
  <c r="F343" i="19"/>
  <c r="H342" i="19"/>
  <c r="G342" i="19"/>
  <c r="F342" i="19"/>
  <c r="H341" i="19"/>
  <c r="G341" i="19"/>
  <c r="F341" i="19"/>
  <c r="H340" i="19"/>
  <c r="G340" i="19"/>
  <c r="F340" i="19"/>
  <c r="H339" i="19"/>
  <c r="G339" i="19"/>
  <c r="F339" i="19"/>
  <c r="H337" i="19"/>
  <c r="G337" i="19"/>
  <c r="F337" i="19"/>
  <c r="H336" i="19"/>
  <c r="G336" i="19"/>
  <c r="F336" i="19"/>
  <c r="H335" i="19"/>
  <c r="G335" i="19"/>
  <c r="F335" i="19"/>
  <c r="H334" i="19"/>
  <c r="G334" i="19"/>
  <c r="F334" i="19"/>
  <c r="H333" i="19"/>
  <c r="G333" i="19"/>
  <c r="F333" i="19"/>
  <c r="H331" i="19"/>
  <c r="G331" i="19"/>
  <c r="F331" i="19"/>
  <c r="H330" i="19"/>
  <c r="G330" i="19"/>
  <c r="F330" i="19"/>
  <c r="H329" i="19"/>
  <c r="G329" i="19"/>
  <c r="F329" i="19"/>
  <c r="H328" i="19"/>
  <c r="G328" i="19"/>
  <c r="F328" i="19"/>
  <c r="H327" i="19"/>
  <c r="G327" i="19"/>
  <c r="F327" i="19"/>
  <c r="H324" i="19"/>
  <c r="G324" i="19"/>
  <c r="F324" i="19"/>
  <c r="H323" i="19"/>
  <c r="G323" i="19"/>
  <c r="F323" i="19"/>
  <c r="H322" i="19"/>
  <c r="G322" i="19"/>
  <c r="F322" i="19"/>
  <c r="H321" i="19"/>
  <c r="G321" i="19"/>
  <c r="F321" i="19"/>
  <c r="H320" i="19"/>
  <c r="G320" i="19"/>
  <c r="F320" i="19"/>
  <c r="H318" i="19"/>
  <c r="G318" i="19"/>
  <c r="F318" i="19"/>
  <c r="H317" i="19"/>
  <c r="G317" i="19"/>
  <c r="F317" i="19"/>
  <c r="H316" i="19"/>
  <c r="G316" i="19"/>
  <c r="F316" i="19"/>
  <c r="H315" i="19"/>
  <c r="G315" i="19"/>
  <c r="F315" i="19"/>
  <c r="H314" i="19"/>
  <c r="G314" i="19"/>
  <c r="F314" i="19"/>
  <c r="H312" i="19"/>
  <c r="G312" i="19"/>
  <c r="F312" i="19"/>
  <c r="H311" i="19"/>
  <c r="G311" i="19"/>
  <c r="F311" i="19"/>
  <c r="H310" i="19"/>
  <c r="G310" i="19"/>
  <c r="F310" i="19"/>
  <c r="H309" i="19"/>
  <c r="G309" i="19"/>
  <c r="F309" i="19"/>
  <c r="H308" i="19"/>
  <c r="G308" i="19"/>
  <c r="F308" i="19"/>
  <c r="H306" i="19"/>
  <c r="G306" i="19"/>
  <c r="F306" i="19"/>
  <c r="H305" i="19"/>
  <c r="G305" i="19"/>
  <c r="F305" i="19"/>
  <c r="H304" i="19"/>
  <c r="G304" i="19"/>
  <c r="F304" i="19"/>
  <c r="H303" i="19"/>
  <c r="G303" i="19"/>
  <c r="F303" i="19"/>
  <c r="H302" i="19"/>
  <c r="G302" i="19"/>
  <c r="F302" i="19"/>
  <c r="H299" i="19"/>
  <c r="G299" i="19"/>
  <c r="F299" i="19"/>
  <c r="H298" i="19"/>
  <c r="G298" i="19"/>
  <c r="F298" i="19"/>
  <c r="H297" i="19"/>
  <c r="G297" i="19"/>
  <c r="F297" i="19"/>
  <c r="H296" i="19"/>
  <c r="G296" i="19"/>
  <c r="F296" i="19"/>
  <c r="H295" i="19"/>
  <c r="G295" i="19"/>
  <c r="F295" i="19"/>
  <c r="H293" i="19"/>
  <c r="G293" i="19"/>
  <c r="F293" i="19"/>
  <c r="H292" i="19"/>
  <c r="G292" i="19"/>
  <c r="F292" i="19"/>
  <c r="H291" i="19"/>
  <c r="G291" i="19"/>
  <c r="F291" i="19"/>
  <c r="H290" i="19"/>
  <c r="G290" i="19"/>
  <c r="F290" i="19"/>
  <c r="H289" i="19"/>
  <c r="G289" i="19"/>
  <c r="F289" i="19"/>
  <c r="H287" i="19"/>
  <c r="G287" i="19"/>
  <c r="F287" i="19"/>
  <c r="H286" i="19"/>
  <c r="G286" i="19"/>
  <c r="F286" i="19"/>
  <c r="H285" i="19"/>
  <c r="G285" i="19"/>
  <c r="F285" i="19"/>
  <c r="H284" i="19"/>
  <c r="G284" i="19"/>
  <c r="F284" i="19"/>
  <c r="H283" i="19"/>
  <c r="G283" i="19"/>
  <c r="F283" i="19"/>
  <c r="H281" i="19"/>
  <c r="G281" i="19"/>
  <c r="F281" i="19"/>
  <c r="H280" i="19"/>
  <c r="G280" i="19"/>
  <c r="F280" i="19"/>
  <c r="H279" i="19"/>
  <c r="G279" i="19"/>
  <c r="F279" i="19"/>
  <c r="H278" i="19"/>
  <c r="G278" i="19"/>
  <c r="F278" i="19"/>
  <c r="H277" i="19"/>
  <c r="G277" i="19"/>
  <c r="F277" i="19"/>
  <c r="H274" i="19"/>
  <c r="G274" i="19"/>
  <c r="F274" i="19"/>
  <c r="H273" i="19"/>
  <c r="G273" i="19"/>
  <c r="F273" i="19"/>
  <c r="H272" i="19"/>
  <c r="G272" i="19"/>
  <c r="F272" i="19"/>
  <c r="H271" i="19"/>
  <c r="G271" i="19"/>
  <c r="F271" i="19"/>
  <c r="H270" i="19"/>
  <c r="G270" i="19"/>
  <c r="F270" i="19"/>
  <c r="H268" i="19"/>
  <c r="G268" i="19"/>
  <c r="F268" i="19"/>
  <c r="H267" i="19"/>
  <c r="G267" i="19"/>
  <c r="F267" i="19"/>
  <c r="H266" i="19"/>
  <c r="G266" i="19"/>
  <c r="F266" i="19"/>
  <c r="H265" i="19"/>
  <c r="G265" i="19"/>
  <c r="F265" i="19"/>
  <c r="H264" i="19"/>
  <c r="G264" i="19"/>
  <c r="F264" i="19"/>
  <c r="H262" i="19"/>
  <c r="G262" i="19"/>
  <c r="F262" i="19"/>
  <c r="H261" i="19"/>
  <c r="G261" i="19"/>
  <c r="F261" i="19"/>
  <c r="H260" i="19"/>
  <c r="G260" i="19"/>
  <c r="F260" i="19"/>
  <c r="H259" i="19"/>
  <c r="G259" i="19"/>
  <c r="F259" i="19"/>
  <c r="H258" i="19"/>
  <c r="G258" i="19"/>
  <c r="F258" i="19"/>
  <c r="H256" i="19"/>
  <c r="G256" i="19"/>
  <c r="F256" i="19"/>
  <c r="H255" i="19"/>
  <c r="G255" i="19"/>
  <c r="F255" i="19"/>
  <c r="H254" i="19"/>
  <c r="G254" i="19"/>
  <c r="F254" i="19"/>
  <c r="H253" i="19"/>
  <c r="G253" i="19"/>
  <c r="F253" i="19"/>
  <c r="H252" i="19"/>
  <c r="G252" i="19"/>
  <c r="F252" i="19"/>
  <c r="H249" i="19"/>
  <c r="G249" i="19"/>
  <c r="F249" i="19"/>
  <c r="H248" i="19"/>
  <c r="G248" i="19"/>
  <c r="F248" i="19"/>
  <c r="H247" i="19"/>
  <c r="G247" i="19"/>
  <c r="F247" i="19"/>
  <c r="H246" i="19"/>
  <c r="G246" i="19"/>
  <c r="F246" i="19"/>
  <c r="H245" i="19"/>
  <c r="G245" i="19"/>
  <c r="F245" i="19"/>
  <c r="H243" i="19"/>
  <c r="G243" i="19"/>
  <c r="F243" i="19"/>
  <c r="H242" i="19"/>
  <c r="G242" i="19"/>
  <c r="F242" i="19"/>
  <c r="H241" i="19"/>
  <c r="G241" i="19"/>
  <c r="F241" i="19"/>
  <c r="H240" i="19"/>
  <c r="G240" i="19"/>
  <c r="F240" i="19"/>
  <c r="H239" i="19"/>
  <c r="G239" i="19"/>
  <c r="F239" i="19"/>
  <c r="H237" i="19"/>
  <c r="G237" i="19"/>
  <c r="F237" i="19"/>
  <c r="H236" i="19"/>
  <c r="G236" i="19"/>
  <c r="F236" i="19"/>
  <c r="H235" i="19"/>
  <c r="G235" i="19"/>
  <c r="F235" i="19"/>
  <c r="H234" i="19"/>
  <c r="G234" i="19"/>
  <c r="F234" i="19"/>
  <c r="H233" i="19"/>
  <c r="G233" i="19"/>
  <c r="F233" i="19"/>
  <c r="H231" i="19"/>
  <c r="G231" i="19"/>
  <c r="F231" i="19"/>
  <c r="H230" i="19"/>
  <c r="G230" i="19"/>
  <c r="F230" i="19"/>
  <c r="H229" i="19"/>
  <c r="G229" i="19"/>
  <c r="F229" i="19"/>
  <c r="H228" i="19"/>
  <c r="G228" i="19"/>
  <c r="F228" i="19"/>
  <c r="H227" i="19"/>
  <c r="G227" i="19"/>
  <c r="F227" i="19"/>
  <c r="H224" i="19"/>
  <c r="G224" i="19"/>
  <c r="F224" i="19"/>
  <c r="H223" i="19"/>
  <c r="G223" i="19"/>
  <c r="F223" i="19"/>
  <c r="H222" i="19"/>
  <c r="G222" i="19"/>
  <c r="F222" i="19"/>
  <c r="H221" i="19"/>
  <c r="G221" i="19"/>
  <c r="F221" i="19"/>
  <c r="H220" i="19"/>
  <c r="G220" i="19"/>
  <c r="F220" i="19"/>
  <c r="H218" i="19"/>
  <c r="G218" i="19"/>
  <c r="F218" i="19"/>
  <c r="H217" i="19"/>
  <c r="G217" i="19"/>
  <c r="F217" i="19"/>
  <c r="H216" i="19"/>
  <c r="G216" i="19"/>
  <c r="F216" i="19"/>
  <c r="H215" i="19"/>
  <c r="G215" i="19"/>
  <c r="F215" i="19"/>
  <c r="H214" i="19"/>
  <c r="G214" i="19"/>
  <c r="F214" i="19"/>
  <c r="H212" i="19"/>
  <c r="G212" i="19"/>
  <c r="F212" i="19"/>
  <c r="H211" i="19"/>
  <c r="G211" i="19"/>
  <c r="F211" i="19"/>
  <c r="H210" i="19"/>
  <c r="G210" i="19"/>
  <c r="F210" i="19"/>
  <c r="H209" i="19"/>
  <c r="G209" i="19"/>
  <c r="F209" i="19"/>
  <c r="H208" i="19"/>
  <c r="G208" i="19"/>
  <c r="F208" i="19"/>
  <c r="H206" i="19"/>
  <c r="G206" i="19"/>
  <c r="F206" i="19"/>
  <c r="H205" i="19"/>
  <c r="G205" i="19"/>
  <c r="F205" i="19"/>
  <c r="H204" i="19"/>
  <c r="G204" i="19"/>
  <c r="F204" i="19"/>
  <c r="H203" i="19"/>
  <c r="G203" i="19"/>
  <c r="F203" i="19"/>
  <c r="H202" i="19"/>
  <c r="G202" i="19"/>
  <c r="F202" i="19"/>
  <c r="H199" i="19"/>
  <c r="G199" i="19"/>
  <c r="F199" i="19"/>
  <c r="H198" i="19"/>
  <c r="G198" i="19"/>
  <c r="F198" i="19"/>
  <c r="H197" i="19"/>
  <c r="G197" i="19"/>
  <c r="F197" i="19"/>
  <c r="H196" i="19"/>
  <c r="G196" i="19"/>
  <c r="F196" i="19"/>
  <c r="H195" i="19"/>
  <c r="G195" i="19"/>
  <c r="F195" i="19"/>
  <c r="H193" i="19"/>
  <c r="G193" i="19"/>
  <c r="F193" i="19"/>
  <c r="H192" i="19"/>
  <c r="G192" i="19"/>
  <c r="F192" i="19"/>
  <c r="H191" i="19"/>
  <c r="G191" i="19"/>
  <c r="F191" i="19"/>
  <c r="H190" i="19"/>
  <c r="G190" i="19"/>
  <c r="F190" i="19"/>
  <c r="H189" i="19"/>
  <c r="G189" i="19"/>
  <c r="F189" i="19"/>
  <c r="H187" i="19"/>
  <c r="G187" i="19"/>
  <c r="F187" i="19"/>
  <c r="H186" i="19"/>
  <c r="G186" i="19"/>
  <c r="F186" i="19"/>
  <c r="H185" i="19"/>
  <c r="G185" i="19"/>
  <c r="F185" i="19"/>
  <c r="H184" i="19"/>
  <c r="G184" i="19"/>
  <c r="F184" i="19"/>
  <c r="H183" i="19"/>
  <c r="G183" i="19"/>
  <c r="F183" i="19"/>
  <c r="H181" i="19"/>
  <c r="G181" i="19"/>
  <c r="F181" i="19"/>
  <c r="H180" i="19"/>
  <c r="G180" i="19"/>
  <c r="F180" i="19"/>
  <c r="H179" i="19"/>
  <c r="G179" i="19"/>
  <c r="F179" i="19"/>
  <c r="H178" i="19"/>
  <c r="G178" i="19"/>
  <c r="F178" i="19"/>
  <c r="H177" i="19"/>
  <c r="G177" i="19"/>
  <c r="F177" i="19"/>
  <c r="H174" i="19"/>
  <c r="G174" i="19"/>
  <c r="F174" i="19"/>
  <c r="H173" i="19"/>
  <c r="G173" i="19"/>
  <c r="F173" i="19"/>
  <c r="H172" i="19"/>
  <c r="G172" i="19"/>
  <c r="F172" i="19"/>
  <c r="H171" i="19"/>
  <c r="G171" i="19"/>
  <c r="F171" i="19"/>
  <c r="H170" i="19"/>
  <c r="G170" i="19"/>
  <c r="F170" i="19"/>
  <c r="H168" i="19"/>
  <c r="G168" i="19"/>
  <c r="F168" i="19"/>
  <c r="H167" i="19"/>
  <c r="G167" i="19"/>
  <c r="F167" i="19"/>
  <c r="H166" i="19"/>
  <c r="G166" i="19"/>
  <c r="F166" i="19"/>
  <c r="H165" i="19"/>
  <c r="G165" i="19"/>
  <c r="F165" i="19"/>
  <c r="H164" i="19"/>
  <c r="G164" i="19"/>
  <c r="F164" i="19"/>
  <c r="H162" i="19"/>
  <c r="G162" i="19"/>
  <c r="F162" i="19"/>
  <c r="H161" i="19"/>
  <c r="G161" i="19"/>
  <c r="F161" i="19"/>
  <c r="H160" i="19"/>
  <c r="G160" i="19"/>
  <c r="F160" i="19"/>
  <c r="H159" i="19"/>
  <c r="G159" i="19"/>
  <c r="F159" i="19"/>
  <c r="H158" i="19"/>
  <c r="G158" i="19"/>
  <c r="F158" i="19"/>
  <c r="H156" i="19"/>
  <c r="G156" i="19"/>
  <c r="F156" i="19"/>
  <c r="H155" i="19"/>
  <c r="G155" i="19"/>
  <c r="F155" i="19"/>
  <c r="H154" i="19"/>
  <c r="G154" i="19"/>
  <c r="F154" i="19"/>
  <c r="H153" i="19"/>
  <c r="G153" i="19"/>
  <c r="F153" i="19"/>
  <c r="H152" i="19"/>
  <c r="G152" i="19"/>
  <c r="F152" i="19"/>
  <c r="H149" i="19"/>
  <c r="G149" i="19"/>
  <c r="F149" i="19"/>
  <c r="H148" i="19"/>
  <c r="G148" i="19"/>
  <c r="F148" i="19"/>
  <c r="H147" i="19"/>
  <c r="G147" i="19"/>
  <c r="F147" i="19"/>
  <c r="H146" i="19"/>
  <c r="G146" i="19"/>
  <c r="F146" i="19"/>
  <c r="H145" i="19"/>
  <c r="G145" i="19"/>
  <c r="F145" i="19"/>
  <c r="H143" i="19"/>
  <c r="G143" i="19"/>
  <c r="F143" i="19"/>
  <c r="H142" i="19"/>
  <c r="G142" i="19"/>
  <c r="F142" i="19"/>
  <c r="H141" i="19"/>
  <c r="G141" i="19"/>
  <c r="F141" i="19"/>
  <c r="H140" i="19"/>
  <c r="G140" i="19"/>
  <c r="F140" i="19"/>
  <c r="H139" i="19"/>
  <c r="G139" i="19"/>
  <c r="F139" i="19"/>
  <c r="H137" i="19"/>
  <c r="G137" i="19"/>
  <c r="F137" i="19"/>
  <c r="H136" i="19"/>
  <c r="G136" i="19"/>
  <c r="F136" i="19"/>
  <c r="H135" i="19"/>
  <c r="G135" i="19"/>
  <c r="F135" i="19"/>
  <c r="H134" i="19"/>
  <c r="G134" i="19"/>
  <c r="F134" i="19"/>
  <c r="H133" i="19"/>
  <c r="G133" i="19"/>
  <c r="F133" i="19"/>
  <c r="H131" i="19"/>
  <c r="G131" i="19"/>
  <c r="F131" i="19"/>
  <c r="H130" i="19"/>
  <c r="G130" i="19"/>
  <c r="F130" i="19"/>
  <c r="H129" i="19"/>
  <c r="G129" i="19"/>
  <c r="F129" i="19"/>
  <c r="H128" i="19"/>
  <c r="G128" i="19"/>
  <c r="F128" i="19"/>
  <c r="H127" i="19"/>
  <c r="G127" i="19"/>
  <c r="F127" i="19"/>
  <c r="H124" i="19"/>
  <c r="G124" i="19"/>
  <c r="F124" i="19"/>
  <c r="H123" i="19"/>
  <c r="G123" i="19"/>
  <c r="F123" i="19"/>
  <c r="H122" i="19"/>
  <c r="G122" i="19"/>
  <c r="F122" i="19"/>
  <c r="H121" i="19"/>
  <c r="G121" i="19"/>
  <c r="F121" i="19"/>
  <c r="H120" i="19"/>
  <c r="G120" i="19"/>
  <c r="F120" i="19"/>
  <c r="H118" i="19"/>
  <c r="G118" i="19"/>
  <c r="F118" i="19"/>
  <c r="H117" i="19"/>
  <c r="G117" i="19"/>
  <c r="F117" i="19"/>
  <c r="H116" i="19"/>
  <c r="G116" i="19"/>
  <c r="F116" i="19"/>
  <c r="H115" i="19"/>
  <c r="G115" i="19"/>
  <c r="F115" i="19"/>
  <c r="H114" i="19"/>
  <c r="G114" i="19"/>
  <c r="F114" i="19"/>
  <c r="H112" i="19"/>
  <c r="G112" i="19"/>
  <c r="F112" i="19"/>
  <c r="H111" i="19"/>
  <c r="G111" i="19"/>
  <c r="F111" i="19"/>
  <c r="H110" i="19"/>
  <c r="G110" i="19"/>
  <c r="F110" i="19"/>
  <c r="H109" i="19"/>
  <c r="G109" i="19"/>
  <c r="F109" i="19"/>
  <c r="H108" i="19"/>
  <c r="G108" i="19"/>
  <c r="F108" i="19"/>
  <c r="H106" i="19"/>
  <c r="G106" i="19"/>
  <c r="F106" i="19"/>
  <c r="H105" i="19"/>
  <c r="G105" i="19"/>
  <c r="F105" i="19"/>
  <c r="H104" i="19"/>
  <c r="G104" i="19"/>
  <c r="F104" i="19"/>
  <c r="H103" i="19"/>
  <c r="G103" i="19"/>
  <c r="F103" i="19"/>
  <c r="H102" i="19"/>
  <c r="G102" i="19"/>
  <c r="F102" i="19"/>
  <c r="H99" i="19"/>
  <c r="G99" i="19"/>
  <c r="F99" i="19"/>
  <c r="H98" i="19"/>
  <c r="G98" i="19"/>
  <c r="F98" i="19"/>
  <c r="H97" i="19"/>
  <c r="G97" i="19"/>
  <c r="F97" i="19"/>
  <c r="H96" i="19"/>
  <c r="G96" i="19"/>
  <c r="F96" i="19"/>
  <c r="H95" i="19"/>
  <c r="G95" i="19"/>
  <c r="F95" i="19"/>
  <c r="H93" i="19"/>
  <c r="G93" i="19"/>
  <c r="F93" i="19"/>
  <c r="H92" i="19"/>
  <c r="G92" i="19"/>
  <c r="F92" i="19"/>
  <c r="H91" i="19"/>
  <c r="G91" i="19"/>
  <c r="F91" i="19"/>
  <c r="H90" i="19"/>
  <c r="G90" i="19"/>
  <c r="F90" i="19"/>
  <c r="H89" i="19"/>
  <c r="G89" i="19"/>
  <c r="F89" i="19"/>
  <c r="H87" i="19"/>
  <c r="G87" i="19"/>
  <c r="F87" i="19"/>
  <c r="H86" i="19"/>
  <c r="G86" i="19"/>
  <c r="F86" i="19"/>
  <c r="H85" i="19"/>
  <c r="G85" i="19"/>
  <c r="F85" i="19"/>
  <c r="H84" i="19"/>
  <c r="G84" i="19"/>
  <c r="F84" i="19"/>
  <c r="H83" i="19"/>
  <c r="G83" i="19"/>
  <c r="F83" i="19"/>
  <c r="H81" i="19"/>
  <c r="G81" i="19"/>
  <c r="F81" i="19"/>
  <c r="H80" i="19"/>
  <c r="G80" i="19"/>
  <c r="F80" i="19"/>
  <c r="H79" i="19"/>
  <c r="G79" i="19"/>
  <c r="F79" i="19"/>
  <c r="H78" i="19"/>
  <c r="G78" i="19"/>
  <c r="F78" i="19"/>
  <c r="H77" i="19"/>
  <c r="G77" i="19"/>
  <c r="F77" i="19"/>
  <c r="H74" i="19"/>
  <c r="G74" i="19"/>
  <c r="F74" i="19"/>
  <c r="H73" i="19"/>
  <c r="G73" i="19"/>
  <c r="F73" i="19"/>
  <c r="H72" i="19"/>
  <c r="G72" i="19"/>
  <c r="F72" i="19"/>
  <c r="H71" i="19"/>
  <c r="G71" i="19"/>
  <c r="F71" i="19"/>
  <c r="H70" i="19"/>
  <c r="G70" i="19"/>
  <c r="F70" i="19"/>
  <c r="H68" i="19"/>
  <c r="G68" i="19"/>
  <c r="F68" i="19"/>
  <c r="H67" i="19"/>
  <c r="G67" i="19"/>
  <c r="F67" i="19"/>
  <c r="H66" i="19"/>
  <c r="G66" i="19"/>
  <c r="F66" i="19"/>
  <c r="H65" i="19"/>
  <c r="G65" i="19"/>
  <c r="F65" i="19"/>
  <c r="H64" i="19"/>
  <c r="G64" i="19"/>
  <c r="F64" i="19"/>
  <c r="H62" i="19"/>
  <c r="G62" i="19"/>
  <c r="F62" i="19"/>
  <c r="H61" i="19"/>
  <c r="G61" i="19"/>
  <c r="F61" i="19"/>
  <c r="H60" i="19"/>
  <c r="G60" i="19"/>
  <c r="F60" i="19"/>
  <c r="H59" i="19"/>
  <c r="G59" i="19"/>
  <c r="F59" i="19"/>
  <c r="H58" i="19"/>
  <c r="G58" i="19"/>
  <c r="F58" i="19"/>
  <c r="H56" i="19"/>
  <c r="G56" i="19"/>
  <c r="F56" i="19"/>
  <c r="H55" i="19"/>
  <c r="G55" i="19"/>
  <c r="F55" i="19"/>
  <c r="H54" i="19"/>
  <c r="G54" i="19"/>
  <c r="F54" i="19"/>
  <c r="H53" i="19"/>
  <c r="G53" i="19"/>
  <c r="F53" i="19"/>
  <c r="H52" i="19"/>
  <c r="G52" i="19"/>
  <c r="F52" i="19"/>
  <c r="H49" i="19"/>
  <c r="G49" i="19"/>
  <c r="F49" i="19"/>
  <c r="H48" i="19"/>
  <c r="G48" i="19"/>
  <c r="F48" i="19"/>
  <c r="H47" i="19"/>
  <c r="G47" i="19"/>
  <c r="F47" i="19"/>
  <c r="H46" i="19"/>
  <c r="G46" i="19"/>
  <c r="F46" i="19"/>
  <c r="H45" i="19"/>
  <c r="G45" i="19"/>
  <c r="F45" i="19"/>
  <c r="H43" i="19"/>
  <c r="G43" i="19"/>
  <c r="F43" i="19"/>
  <c r="H42" i="19"/>
  <c r="G42" i="19"/>
  <c r="F42" i="19"/>
  <c r="H41" i="19"/>
  <c r="G41" i="19"/>
  <c r="F41" i="19"/>
  <c r="H40" i="19"/>
  <c r="G40" i="19"/>
  <c r="F40" i="19"/>
  <c r="H39" i="19"/>
  <c r="G39" i="19"/>
  <c r="F39" i="19"/>
  <c r="H37" i="19"/>
  <c r="G37" i="19"/>
  <c r="F37" i="19"/>
  <c r="H36" i="19"/>
  <c r="G36" i="19"/>
  <c r="F36" i="19"/>
  <c r="H35" i="19"/>
  <c r="G35" i="19"/>
  <c r="F35" i="19"/>
  <c r="H34" i="19"/>
  <c r="G34" i="19"/>
  <c r="F34" i="19"/>
  <c r="H33" i="19"/>
  <c r="G33" i="19"/>
  <c r="F33" i="19"/>
  <c r="H31" i="19"/>
  <c r="G31" i="19"/>
  <c r="F31" i="19"/>
  <c r="H30" i="19"/>
  <c r="G30" i="19"/>
  <c r="F30" i="19"/>
  <c r="H29" i="19"/>
  <c r="G29" i="19"/>
  <c r="F29" i="19"/>
  <c r="H28" i="19"/>
  <c r="G28" i="19"/>
  <c r="F28" i="19"/>
  <c r="H27" i="19"/>
  <c r="G27" i="19"/>
  <c r="F27" i="19"/>
  <c r="B377" i="19"/>
  <c r="AE62" i="19" s="1"/>
  <c r="B352" i="19"/>
  <c r="AE61" i="19" s="1"/>
  <c r="B327" i="19"/>
  <c r="AQ60" i="19" s="1"/>
  <c r="B302" i="19"/>
  <c r="AE59" i="19" s="1"/>
  <c r="B277" i="19"/>
  <c r="AE58" i="19" s="1"/>
  <c r="B252" i="19"/>
  <c r="AE57" i="19" s="1"/>
  <c r="B227" i="19"/>
  <c r="AQ56" i="19" s="1"/>
  <c r="B202" i="19"/>
  <c r="AE55" i="19" s="1"/>
  <c r="B177" i="19"/>
  <c r="AE54" i="19" s="1"/>
  <c r="B152" i="19"/>
  <c r="AE53" i="19" s="1"/>
  <c r="B127" i="19"/>
  <c r="AQ52" i="19" s="1"/>
  <c r="B102" i="19"/>
  <c r="AE51" i="19" s="1"/>
  <c r="B77" i="19"/>
  <c r="AE50" i="19" s="1"/>
  <c r="B52" i="19"/>
  <c r="AE49" i="19" s="1"/>
  <c r="B27" i="19"/>
  <c r="AQ48" i="19" s="1"/>
  <c r="AB48" i="19" l="1"/>
  <c r="AB26" i="19" s="1"/>
  <c r="AB52" i="19"/>
  <c r="AB30" i="19" s="1"/>
  <c r="AB56" i="19"/>
  <c r="AB34" i="19" s="1"/>
  <c r="AB60" i="19"/>
  <c r="AB38" i="19" s="1"/>
  <c r="AE48" i="19"/>
  <c r="AE52" i="19"/>
  <c r="AE56" i="19"/>
  <c r="AE60" i="19"/>
  <c r="AH49" i="19"/>
  <c r="AH53" i="19"/>
  <c r="AH57" i="19"/>
  <c r="AH61" i="19"/>
  <c r="AK49" i="19"/>
  <c r="AK53" i="19"/>
  <c r="AK57" i="19"/>
  <c r="AK61" i="19"/>
  <c r="AN49" i="19"/>
  <c r="AN53" i="19"/>
  <c r="AN57" i="19"/>
  <c r="AN61" i="19"/>
  <c r="AQ49" i="19"/>
  <c r="AQ57" i="19"/>
  <c r="AQ61" i="19"/>
  <c r="AQ53" i="19"/>
  <c r="AB49" i="19"/>
  <c r="AB53" i="19"/>
  <c r="AB31" i="19" s="1"/>
  <c r="AB57" i="19"/>
  <c r="AB35" i="19" s="1"/>
  <c r="AB61" i="19"/>
  <c r="AB39" i="19" s="1"/>
  <c r="AH50" i="19"/>
  <c r="AH54" i="19"/>
  <c r="AH58" i="19"/>
  <c r="AH62" i="19"/>
  <c r="AK50" i="19"/>
  <c r="AK54" i="19"/>
  <c r="AK58" i="19"/>
  <c r="AK62" i="19"/>
  <c r="AN50" i="19"/>
  <c r="AN54" i="19"/>
  <c r="AN58" i="19"/>
  <c r="AN62" i="19"/>
  <c r="AQ50" i="19"/>
  <c r="AQ54" i="19"/>
  <c r="AQ58" i="19"/>
  <c r="AQ62" i="19"/>
  <c r="AB50" i="19"/>
  <c r="AB28" i="19" s="1"/>
  <c r="AB54" i="19"/>
  <c r="AB32" i="19" s="1"/>
  <c r="AB58" i="19"/>
  <c r="AB36" i="19" s="1"/>
  <c r="AB62" i="19"/>
  <c r="AB40" i="19" s="1"/>
  <c r="AH51" i="19"/>
  <c r="AH55" i="19"/>
  <c r="AH59" i="19"/>
  <c r="AK51" i="19"/>
  <c r="AK55" i="19"/>
  <c r="AK59" i="19"/>
  <c r="AN51" i="19"/>
  <c r="AN55" i="19"/>
  <c r="AN59" i="19"/>
  <c r="AQ51" i="19"/>
  <c r="AQ55" i="19"/>
  <c r="AQ59" i="19"/>
  <c r="AB51" i="19"/>
  <c r="AB29" i="19" s="1"/>
  <c r="AB55" i="19"/>
  <c r="AB33" i="19" s="1"/>
  <c r="AB59" i="19"/>
  <c r="AB37" i="19" s="1"/>
  <c r="AH48" i="19"/>
  <c r="AH52" i="19"/>
  <c r="AH56" i="19"/>
  <c r="AH60" i="19"/>
  <c r="AK48" i="19"/>
  <c r="AK52" i="19"/>
  <c r="AK56" i="19"/>
  <c r="AK60" i="19"/>
  <c r="AN48" i="19"/>
  <c r="AN52" i="19"/>
  <c r="AN56" i="19"/>
  <c r="AN60" i="19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S5" i="42"/>
  <c r="W4" i="42"/>
  <c r="V4" i="42"/>
  <c r="U4" i="42"/>
  <c r="T4" i="42"/>
  <c r="O38" i="10"/>
  <c r="O37" i="10"/>
  <c r="O36" i="10"/>
  <c r="O35" i="10"/>
  <c r="O30" i="10"/>
  <c r="O28" i="10"/>
  <c r="C27" i="10"/>
  <c r="O25" i="10"/>
  <c r="AB27" i="19" l="1"/>
  <c r="AH27" i="19"/>
  <c r="Q10" i="42"/>
  <c r="Q7" i="42"/>
  <c r="Q5" i="42"/>
  <c r="Q6" i="42"/>
  <c r="Q8" i="42"/>
  <c r="Q14" i="42"/>
  <c r="Q18" i="42"/>
  <c r="Q9" i="42"/>
  <c r="Q11" i="42"/>
  <c r="Q12" i="42"/>
  <c r="Q16" i="42"/>
  <c r="Q20" i="42"/>
  <c r="Q13" i="42"/>
  <c r="Q15" i="42"/>
  <c r="Q17" i="42"/>
  <c r="Q19" i="42"/>
  <c r="S399" i="19"/>
  <c r="Q399" i="19"/>
  <c r="O399" i="19"/>
  <c r="M399" i="19"/>
  <c r="S398" i="19"/>
  <c r="Q398" i="19"/>
  <c r="O398" i="19"/>
  <c r="M398" i="19"/>
  <c r="S397" i="19"/>
  <c r="Q397" i="19"/>
  <c r="O397" i="19"/>
  <c r="M397" i="19"/>
  <c r="S396" i="19"/>
  <c r="Q396" i="19"/>
  <c r="O396" i="19"/>
  <c r="M396" i="19"/>
  <c r="S395" i="19"/>
  <c r="Q395" i="19"/>
  <c r="O395" i="19"/>
  <c r="M395" i="19"/>
  <c r="K395" i="19"/>
  <c r="S393" i="19"/>
  <c r="Q393" i="19"/>
  <c r="O393" i="19"/>
  <c r="M393" i="19"/>
  <c r="S392" i="19"/>
  <c r="Q392" i="19"/>
  <c r="O392" i="19"/>
  <c r="M392" i="19"/>
  <c r="S391" i="19"/>
  <c r="Q391" i="19"/>
  <c r="O391" i="19"/>
  <c r="M391" i="19"/>
  <c r="S390" i="19"/>
  <c r="Q390" i="19"/>
  <c r="O390" i="19"/>
  <c r="M390" i="19"/>
  <c r="S389" i="19"/>
  <c r="Q389" i="19"/>
  <c r="O389" i="19"/>
  <c r="M389" i="19"/>
  <c r="K389" i="19"/>
  <c r="S387" i="19"/>
  <c r="Q387" i="19"/>
  <c r="O387" i="19"/>
  <c r="M387" i="19"/>
  <c r="S386" i="19"/>
  <c r="Q386" i="19"/>
  <c r="O386" i="19"/>
  <c r="M386" i="19"/>
  <c r="S385" i="19"/>
  <c r="Q385" i="19"/>
  <c r="O385" i="19"/>
  <c r="M385" i="19"/>
  <c r="S384" i="19"/>
  <c r="Q384" i="19"/>
  <c r="O384" i="19"/>
  <c r="M384" i="19"/>
  <c r="S383" i="19"/>
  <c r="Q383" i="19"/>
  <c r="O383" i="19"/>
  <c r="M383" i="19"/>
  <c r="K383" i="19"/>
  <c r="S381" i="19"/>
  <c r="Q381" i="19"/>
  <c r="O381" i="19"/>
  <c r="M381" i="19"/>
  <c r="S380" i="19"/>
  <c r="Q380" i="19"/>
  <c r="O380" i="19"/>
  <c r="M380" i="19"/>
  <c r="S379" i="19"/>
  <c r="Q379" i="19"/>
  <c r="O379" i="19"/>
  <c r="M379" i="19"/>
  <c r="S378" i="19"/>
  <c r="Q378" i="19"/>
  <c r="O378" i="19"/>
  <c r="M378" i="19"/>
  <c r="S377" i="19"/>
  <c r="Q377" i="19"/>
  <c r="O377" i="19"/>
  <c r="M377" i="19"/>
  <c r="K377" i="19"/>
  <c r="S374" i="19"/>
  <c r="Q374" i="19"/>
  <c r="O374" i="19"/>
  <c r="M374" i="19"/>
  <c r="S373" i="19"/>
  <c r="Q373" i="19"/>
  <c r="O373" i="19"/>
  <c r="M373" i="19"/>
  <c r="S372" i="19"/>
  <c r="Q372" i="19"/>
  <c r="O372" i="19"/>
  <c r="M372" i="19"/>
  <c r="S371" i="19"/>
  <c r="Q371" i="19"/>
  <c r="O371" i="19"/>
  <c r="M371" i="19"/>
  <c r="S370" i="19"/>
  <c r="Q370" i="19"/>
  <c r="O370" i="19"/>
  <c r="M370" i="19"/>
  <c r="K370" i="19"/>
  <c r="S368" i="19"/>
  <c r="Q368" i="19"/>
  <c r="O368" i="19"/>
  <c r="M368" i="19"/>
  <c r="S367" i="19"/>
  <c r="Q367" i="19"/>
  <c r="O367" i="19"/>
  <c r="M367" i="19"/>
  <c r="S366" i="19"/>
  <c r="Q366" i="19"/>
  <c r="O366" i="19"/>
  <c r="M366" i="19"/>
  <c r="S365" i="19"/>
  <c r="Q365" i="19"/>
  <c r="O365" i="19"/>
  <c r="M365" i="19"/>
  <c r="S364" i="19"/>
  <c r="Q364" i="19"/>
  <c r="O364" i="19"/>
  <c r="M364" i="19"/>
  <c r="K364" i="19"/>
  <c r="S362" i="19"/>
  <c r="Q362" i="19"/>
  <c r="O362" i="19"/>
  <c r="M362" i="19"/>
  <c r="S361" i="19"/>
  <c r="Q361" i="19"/>
  <c r="O361" i="19"/>
  <c r="M361" i="19"/>
  <c r="S360" i="19"/>
  <c r="Q360" i="19"/>
  <c r="O360" i="19"/>
  <c r="M360" i="19"/>
  <c r="S359" i="19"/>
  <c r="Q359" i="19"/>
  <c r="O359" i="19"/>
  <c r="M359" i="19"/>
  <c r="S358" i="19"/>
  <c r="Q358" i="19"/>
  <c r="O358" i="19"/>
  <c r="M358" i="19"/>
  <c r="K358" i="19"/>
  <c r="S356" i="19"/>
  <c r="Q356" i="19"/>
  <c r="O356" i="19"/>
  <c r="M356" i="19"/>
  <c r="S355" i="19"/>
  <c r="Q355" i="19"/>
  <c r="O355" i="19"/>
  <c r="M355" i="19"/>
  <c r="S354" i="19"/>
  <c r="Q354" i="19"/>
  <c r="O354" i="19"/>
  <c r="M354" i="19"/>
  <c r="S353" i="19"/>
  <c r="Q353" i="19"/>
  <c r="O353" i="19"/>
  <c r="M353" i="19"/>
  <c r="S352" i="19"/>
  <c r="Q352" i="19"/>
  <c r="O352" i="19"/>
  <c r="M352" i="19"/>
  <c r="K352" i="19"/>
  <c r="S349" i="19"/>
  <c r="Q349" i="19"/>
  <c r="O349" i="19"/>
  <c r="M349" i="19"/>
  <c r="S348" i="19"/>
  <c r="Q348" i="19"/>
  <c r="O348" i="19"/>
  <c r="M348" i="19"/>
  <c r="S347" i="19"/>
  <c r="Q347" i="19"/>
  <c r="O347" i="19"/>
  <c r="M347" i="19"/>
  <c r="S346" i="19"/>
  <c r="Q346" i="19"/>
  <c r="O346" i="19"/>
  <c r="M346" i="19"/>
  <c r="S345" i="19"/>
  <c r="Q345" i="19"/>
  <c r="O345" i="19"/>
  <c r="M345" i="19"/>
  <c r="K345" i="19"/>
  <c r="S343" i="19"/>
  <c r="Q343" i="19"/>
  <c r="O343" i="19"/>
  <c r="M343" i="19"/>
  <c r="S342" i="19"/>
  <c r="Q342" i="19"/>
  <c r="O342" i="19"/>
  <c r="M342" i="19"/>
  <c r="S341" i="19"/>
  <c r="Q341" i="19"/>
  <c r="O341" i="19"/>
  <c r="M341" i="19"/>
  <c r="S340" i="19"/>
  <c r="Q340" i="19"/>
  <c r="O340" i="19"/>
  <c r="M340" i="19"/>
  <c r="S339" i="19"/>
  <c r="Q339" i="19"/>
  <c r="O339" i="19"/>
  <c r="M339" i="19"/>
  <c r="K339" i="19"/>
  <c r="S337" i="19"/>
  <c r="Q337" i="19"/>
  <c r="O337" i="19"/>
  <c r="M337" i="19"/>
  <c r="S336" i="19"/>
  <c r="Q336" i="19"/>
  <c r="O336" i="19"/>
  <c r="M336" i="19"/>
  <c r="S335" i="19"/>
  <c r="Q335" i="19"/>
  <c r="O335" i="19"/>
  <c r="M335" i="19"/>
  <c r="S334" i="19"/>
  <c r="Q334" i="19"/>
  <c r="O334" i="19"/>
  <c r="M334" i="19"/>
  <c r="S333" i="19"/>
  <c r="Q333" i="19"/>
  <c r="O333" i="19"/>
  <c r="M333" i="19"/>
  <c r="K333" i="19"/>
  <c r="S331" i="19"/>
  <c r="Q331" i="19"/>
  <c r="O331" i="19"/>
  <c r="M331" i="19"/>
  <c r="S330" i="19"/>
  <c r="Q330" i="19"/>
  <c r="O330" i="19"/>
  <c r="M330" i="19"/>
  <c r="S329" i="19"/>
  <c r="Q329" i="19"/>
  <c r="O329" i="19"/>
  <c r="M329" i="19"/>
  <c r="S328" i="19"/>
  <c r="Q328" i="19"/>
  <c r="O328" i="19"/>
  <c r="M328" i="19"/>
  <c r="S327" i="19"/>
  <c r="Q327" i="19"/>
  <c r="O327" i="19"/>
  <c r="M327" i="19"/>
  <c r="K327" i="19"/>
  <c r="S324" i="19"/>
  <c r="Q324" i="19"/>
  <c r="O324" i="19"/>
  <c r="M324" i="19"/>
  <c r="S323" i="19"/>
  <c r="Q323" i="19"/>
  <c r="O323" i="19"/>
  <c r="M323" i="19"/>
  <c r="S322" i="19"/>
  <c r="Q322" i="19"/>
  <c r="O322" i="19"/>
  <c r="M322" i="19"/>
  <c r="S321" i="19"/>
  <c r="Q321" i="19"/>
  <c r="O321" i="19"/>
  <c r="M321" i="19"/>
  <c r="S320" i="19"/>
  <c r="Q320" i="19"/>
  <c r="O320" i="19"/>
  <c r="M320" i="19"/>
  <c r="K320" i="19"/>
  <c r="S318" i="19"/>
  <c r="Q318" i="19"/>
  <c r="O318" i="19"/>
  <c r="M318" i="19"/>
  <c r="S317" i="19"/>
  <c r="Q317" i="19"/>
  <c r="O317" i="19"/>
  <c r="M317" i="19"/>
  <c r="S316" i="19"/>
  <c r="Q316" i="19"/>
  <c r="O316" i="19"/>
  <c r="M316" i="19"/>
  <c r="S315" i="19"/>
  <c r="Q315" i="19"/>
  <c r="O315" i="19"/>
  <c r="M315" i="19"/>
  <c r="S314" i="19"/>
  <c r="Q314" i="19"/>
  <c r="O314" i="19"/>
  <c r="M314" i="19"/>
  <c r="K314" i="19"/>
  <c r="S312" i="19"/>
  <c r="Q312" i="19"/>
  <c r="O312" i="19"/>
  <c r="M312" i="19"/>
  <c r="S311" i="19"/>
  <c r="Q311" i="19"/>
  <c r="O311" i="19"/>
  <c r="M311" i="19"/>
  <c r="S310" i="19"/>
  <c r="Q310" i="19"/>
  <c r="O310" i="19"/>
  <c r="M310" i="19"/>
  <c r="S309" i="19"/>
  <c r="Q309" i="19"/>
  <c r="O309" i="19"/>
  <c r="M309" i="19"/>
  <c r="S308" i="19"/>
  <c r="Q308" i="19"/>
  <c r="O308" i="19"/>
  <c r="M308" i="19"/>
  <c r="K308" i="19"/>
  <c r="S306" i="19"/>
  <c r="Q306" i="19"/>
  <c r="O306" i="19"/>
  <c r="M306" i="19"/>
  <c r="S305" i="19"/>
  <c r="Q305" i="19"/>
  <c r="O305" i="19"/>
  <c r="M305" i="19"/>
  <c r="S304" i="19"/>
  <c r="Q304" i="19"/>
  <c r="O304" i="19"/>
  <c r="M304" i="19"/>
  <c r="S303" i="19"/>
  <c r="Q303" i="19"/>
  <c r="O303" i="19"/>
  <c r="M303" i="19"/>
  <c r="S302" i="19"/>
  <c r="Q302" i="19"/>
  <c r="O302" i="19"/>
  <c r="M302" i="19"/>
  <c r="K302" i="19"/>
  <c r="S299" i="19"/>
  <c r="Q299" i="19"/>
  <c r="O299" i="19"/>
  <c r="M299" i="19"/>
  <c r="S298" i="19"/>
  <c r="Q298" i="19"/>
  <c r="O298" i="19"/>
  <c r="M298" i="19"/>
  <c r="S297" i="19"/>
  <c r="Q297" i="19"/>
  <c r="O297" i="19"/>
  <c r="M297" i="19"/>
  <c r="S296" i="19"/>
  <c r="Q296" i="19"/>
  <c r="O296" i="19"/>
  <c r="M296" i="19"/>
  <c r="S295" i="19"/>
  <c r="Q295" i="19"/>
  <c r="O295" i="19"/>
  <c r="M295" i="19"/>
  <c r="K295" i="19"/>
  <c r="S293" i="19"/>
  <c r="Q293" i="19"/>
  <c r="O293" i="19"/>
  <c r="M293" i="19"/>
  <c r="S292" i="19"/>
  <c r="Q292" i="19"/>
  <c r="O292" i="19"/>
  <c r="M292" i="19"/>
  <c r="S291" i="19"/>
  <c r="Q291" i="19"/>
  <c r="O291" i="19"/>
  <c r="M291" i="19"/>
  <c r="S290" i="19"/>
  <c r="Q290" i="19"/>
  <c r="O290" i="19"/>
  <c r="M290" i="19"/>
  <c r="S289" i="19"/>
  <c r="Q289" i="19"/>
  <c r="O289" i="19"/>
  <c r="M289" i="19"/>
  <c r="K289" i="19"/>
  <c r="S287" i="19"/>
  <c r="Q287" i="19"/>
  <c r="O287" i="19"/>
  <c r="M287" i="19"/>
  <c r="S286" i="19"/>
  <c r="Q286" i="19"/>
  <c r="O286" i="19"/>
  <c r="M286" i="19"/>
  <c r="S285" i="19"/>
  <c r="Q285" i="19"/>
  <c r="O285" i="19"/>
  <c r="M285" i="19"/>
  <c r="S284" i="19"/>
  <c r="Q284" i="19"/>
  <c r="O284" i="19"/>
  <c r="M284" i="19"/>
  <c r="S283" i="19"/>
  <c r="Q283" i="19"/>
  <c r="O283" i="19"/>
  <c r="M283" i="19"/>
  <c r="K283" i="19"/>
  <c r="S281" i="19"/>
  <c r="Q281" i="19"/>
  <c r="O281" i="19"/>
  <c r="M281" i="19"/>
  <c r="S280" i="19"/>
  <c r="Q280" i="19"/>
  <c r="O280" i="19"/>
  <c r="M280" i="19"/>
  <c r="S279" i="19"/>
  <c r="Q279" i="19"/>
  <c r="O279" i="19"/>
  <c r="M279" i="19"/>
  <c r="S278" i="19"/>
  <c r="Q278" i="19"/>
  <c r="O278" i="19"/>
  <c r="M278" i="19"/>
  <c r="S277" i="19"/>
  <c r="Q277" i="19"/>
  <c r="O277" i="19"/>
  <c r="M277" i="19"/>
  <c r="K277" i="19"/>
  <c r="S274" i="19"/>
  <c r="Q274" i="19"/>
  <c r="O274" i="19"/>
  <c r="M274" i="19"/>
  <c r="S273" i="19"/>
  <c r="Q273" i="19"/>
  <c r="O273" i="19"/>
  <c r="M273" i="19"/>
  <c r="S272" i="19"/>
  <c r="Q272" i="19"/>
  <c r="O272" i="19"/>
  <c r="M272" i="19"/>
  <c r="S271" i="19"/>
  <c r="Q271" i="19"/>
  <c r="O271" i="19"/>
  <c r="M271" i="19"/>
  <c r="S270" i="19"/>
  <c r="Q270" i="19"/>
  <c r="O270" i="19"/>
  <c r="M270" i="19"/>
  <c r="K270" i="19"/>
  <c r="S268" i="19"/>
  <c r="Q268" i="19"/>
  <c r="O268" i="19"/>
  <c r="M268" i="19"/>
  <c r="S267" i="19"/>
  <c r="Q267" i="19"/>
  <c r="O267" i="19"/>
  <c r="M267" i="19"/>
  <c r="S266" i="19"/>
  <c r="Q266" i="19"/>
  <c r="O266" i="19"/>
  <c r="M266" i="19"/>
  <c r="S265" i="19"/>
  <c r="Q265" i="19"/>
  <c r="O265" i="19"/>
  <c r="M265" i="19"/>
  <c r="S264" i="19"/>
  <c r="Q264" i="19"/>
  <c r="O264" i="19"/>
  <c r="M264" i="19"/>
  <c r="K264" i="19"/>
  <c r="S262" i="19"/>
  <c r="Q262" i="19"/>
  <c r="O262" i="19"/>
  <c r="M262" i="19"/>
  <c r="S261" i="19"/>
  <c r="Q261" i="19"/>
  <c r="O261" i="19"/>
  <c r="M261" i="19"/>
  <c r="S260" i="19"/>
  <c r="Q260" i="19"/>
  <c r="O260" i="19"/>
  <c r="M260" i="19"/>
  <c r="S259" i="19"/>
  <c r="Q259" i="19"/>
  <c r="O259" i="19"/>
  <c r="M259" i="19"/>
  <c r="S258" i="19"/>
  <c r="Q258" i="19"/>
  <c r="O258" i="19"/>
  <c r="M258" i="19"/>
  <c r="K258" i="19"/>
  <c r="S256" i="19"/>
  <c r="Q256" i="19"/>
  <c r="O256" i="19"/>
  <c r="M256" i="19"/>
  <c r="S255" i="19"/>
  <c r="Q255" i="19"/>
  <c r="O255" i="19"/>
  <c r="M255" i="19"/>
  <c r="S254" i="19"/>
  <c r="Q254" i="19"/>
  <c r="O254" i="19"/>
  <c r="M254" i="19"/>
  <c r="S253" i="19"/>
  <c r="Q253" i="19"/>
  <c r="O253" i="19"/>
  <c r="M253" i="19"/>
  <c r="S252" i="19"/>
  <c r="Q252" i="19"/>
  <c r="O252" i="19"/>
  <c r="M252" i="19"/>
  <c r="K252" i="19"/>
  <c r="S249" i="19"/>
  <c r="Q249" i="19"/>
  <c r="O249" i="19"/>
  <c r="M249" i="19"/>
  <c r="S248" i="19"/>
  <c r="Q248" i="19"/>
  <c r="O248" i="19"/>
  <c r="M248" i="19"/>
  <c r="S247" i="19"/>
  <c r="Q247" i="19"/>
  <c r="O247" i="19"/>
  <c r="M247" i="19"/>
  <c r="S246" i="19"/>
  <c r="Q246" i="19"/>
  <c r="O246" i="19"/>
  <c r="M246" i="19"/>
  <c r="S245" i="19"/>
  <c r="Q245" i="19"/>
  <c r="O245" i="19"/>
  <c r="M245" i="19"/>
  <c r="K245" i="19"/>
  <c r="S243" i="19"/>
  <c r="Q243" i="19"/>
  <c r="O243" i="19"/>
  <c r="M243" i="19"/>
  <c r="S242" i="19"/>
  <c r="Q242" i="19"/>
  <c r="O242" i="19"/>
  <c r="M242" i="19"/>
  <c r="S241" i="19"/>
  <c r="Q241" i="19"/>
  <c r="O241" i="19"/>
  <c r="M241" i="19"/>
  <c r="S240" i="19"/>
  <c r="Q240" i="19"/>
  <c r="O240" i="19"/>
  <c r="M240" i="19"/>
  <c r="S239" i="19"/>
  <c r="Q239" i="19"/>
  <c r="O239" i="19"/>
  <c r="M239" i="19"/>
  <c r="K239" i="19"/>
  <c r="S237" i="19"/>
  <c r="Q237" i="19"/>
  <c r="O237" i="19"/>
  <c r="M237" i="19"/>
  <c r="S236" i="19"/>
  <c r="Q236" i="19"/>
  <c r="O236" i="19"/>
  <c r="M236" i="19"/>
  <c r="S235" i="19"/>
  <c r="Q235" i="19"/>
  <c r="O235" i="19"/>
  <c r="M235" i="19"/>
  <c r="S234" i="19"/>
  <c r="Q234" i="19"/>
  <c r="O234" i="19"/>
  <c r="M234" i="19"/>
  <c r="S233" i="19"/>
  <c r="Q233" i="19"/>
  <c r="O233" i="19"/>
  <c r="M233" i="19"/>
  <c r="K233" i="19"/>
  <c r="S231" i="19"/>
  <c r="Q231" i="19"/>
  <c r="O231" i="19"/>
  <c r="M231" i="19"/>
  <c r="S230" i="19"/>
  <c r="Q230" i="19"/>
  <c r="O230" i="19"/>
  <c r="M230" i="19"/>
  <c r="S229" i="19"/>
  <c r="Q229" i="19"/>
  <c r="O229" i="19"/>
  <c r="M229" i="19"/>
  <c r="S228" i="19"/>
  <c r="Q228" i="19"/>
  <c r="O228" i="19"/>
  <c r="M228" i="19"/>
  <c r="S227" i="19"/>
  <c r="Q227" i="19"/>
  <c r="O227" i="19"/>
  <c r="M227" i="19"/>
  <c r="K227" i="19"/>
  <c r="S224" i="19"/>
  <c r="Q224" i="19"/>
  <c r="O224" i="19"/>
  <c r="M224" i="19"/>
  <c r="S223" i="19"/>
  <c r="Q223" i="19"/>
  <c r="O223" i="19"/>
  <c r="M223" i="19"/>
  <c r="S222" i="19"/>
  <c r="Q222" i="19"/>
  <c r="O222" i="19"/>
  <c r="M222" i="19"/>
  <c r="S221" i="19"/>
  <c r="Q221" i="19"/>
  <c r="O221" i="19"/>
  <c r="M221" i="19"/>
  <c r="S220" i="19"/>
  <c r="Q220" i="19"/>
  <c r="O220" i="19"/>
  <c r="M220" i="19"/>
  <c r="K220" i="19"/>
  <c r="S218" i="19"/>
  <c r="Q218" i="19"/>
  <c r="O218" i="19"/>
  <c r="M218" i="19"/>
  <c r="S217" i="19"/>
  <c r="Q217" i="19"/>
  <c r="O217" i="19"/>
  <c r="M217" i="19"/>
  <c r="S216" i="19"/>
  <c r="Q216" i="19"/>
  <c r="O216" i="19"/>
  <c r="M216" i="19"/>
  <c r="S215" i="19"/>
  <c r="Q215" i="19"/>
  <c r="O215" i="19"/>
  <c r="M215" i="19"/>
  <c r="S214" i="19"/>
  <c r="Q214" i="19"/>
  <c r="O214" i="19"/>
  <c r="M214" i="19"/>
  <c r="K214" i="19"/>
  <c r="S212" i="19"/>
  <c r="Q212" i="19"/>
  <c r="O212" i="19"/>
  <c r="M212" i="19"/>
  <c r="S211" i="19"/>
  <c r="Q211" i="19"/>
  <c r="O211" i="19"/>
  <c r="M211" i="19"/>
  <c r="S210" i="19"/>
  <c r="Q210" i="19"/>
  <c r="O210" i="19"/>
  <c r="M210" i="19"/>
  <c r="S209" i="19"/>
  <c r="Q209" i="19"/>
  <c r="O209" i="19"/>
  <c r="M209" i="19"/>
  <c r="S208" i="19"/>
  <c r="Q208" i="19"/>
  <c r="O208" i="19"/>
  <c r="M208" i="19"/>
  <c r="K208" i="19"/>
  <c r="S206" i="19"/>
  <c r="Q206" i="19"/>
  <c r="O206" i="19"/>
  <c r="M206" i="19"/>
  <c r="S205" i="19"/>
  <c r="Q205" i="19"/>
  <c r="O205" i="19"/>
  <c r="M205" i="19"/>
  <c r="S204" i="19"/>
  <c r="Q204" i="19"/>
  <c r="O204" i="19"/>
  <c r="M204" i="19"/>
  <c r="S203" i="19"/>
  <c r="Q203" i="19"/>
  <c r="O203" i="19"/>
  <c r="M203" i="19"/>
  <c r="S202" i="19"/>
  <c r="Q202" i="19"/>
  <c r="O202" i="19"/>
  <c r="M202" i="19"/>
  <c r="K202" i="19"/>
  <c r="S199" i="19"/>
  <c r="Q199" i="19"/>
  <c r="O199" i="19"/>
  <c r="M199" i="19"/>
  <c r="S198" i="19"/>
  <c r="Q198" i="19"/>
  <c r="O198" i="19"/>
  <c r="M198" i="19"/>
  <c r="S197" i="19"/>
  <c r="Q197" i="19"/>
  <c r="O197" i="19"/>
  <c r="M197" i="19"/>
  <c r="S196" i="19"/>
  <c r="Q196" i="19"/>
  <c r="O196" i="19"/>
  <c r="M196" i="19"/>
  <c r="S195" i="19"/>
  <c r="Q195" i="19"/>
  <c r="O195" i="19"/>
  <c r="M195" i="19"/>
  <c r="K195" i="19"/>
  <c r="S193" i="19"/>
  <c r="Q193" i="19"/>
  <c r="O193" i="19"/>
  <c r="M193" i="19"/>
  <c r="S192" i="19"/>
  <c r="Q192" i="19"/>
  <c r="O192" i="19"/>
  <c r="M192" i="19"/>
  <c r="S191" i="19"/>
  <c r="Q191" i="19"/>
  <c r="O191" i="19"/>
  <c r="M191" i="19"/>
  <c r="S190" i="19"/>
  <c r="Q190" i="19"/>
  <c r="O190" i="19"/>
  <c r="M190" i="19"/>
  <c r="S189" i="19"/>
  <c r="Q189" i="19"/>
  <c r="O189" i="19"/>
  <c r="M189" i="19"/>
  <c r="K189" i="19"/>
  <c r="S187" i="19"/>
  <c r="Q187" i="19"/>
  <c r="O187" i="19"/>
  <c r="M187" i="19"/>
  <c r="S186" i="19"/>
  <c r="Q186" i="19"/>
  <c r="O186" i="19"/>
  <c r="M186" i="19"/>
  <c r="S185" i="19"/>
  <c r="Q185" i="19"/>
  <c r="O185" i="19"/>
  <c r="M185" i="19"/>
  <c r="S184" i="19"/>
  <c r="Q184" i="19"/>
  <c r="O184" i="19"/>
  <c r="M184" i="19"/>
  <c r="S183" i="19"/>
  <c r="Q183" i="19"/>
  <c r="O183" i="19"/>
  <c r="M183" i="19"/>
  <c r="K183" i="19"/>
  <c r="S181" i="19"/>
  <c r="Q181" i="19"/>
  <c r="O181" i="19"/>
  <c r="M181" i="19"/>
  <c r="S180" i="19"/>
  <c r="Q180" i="19"/>
  <c r="O180" i="19"/>
  <c r="M180" i="19"/>
  <c r="S179" i="19"/>
  <c r="Q179" i="19"/>
  <c r="O179" i="19"/>
  <c r="M179" i="19"/>
  <c r="S178" i="19"/>
  <c r="Q178" i="19"/>
  <c r="O178" i="19"/>
  <c r="M178" i="19"/>
  <c r="S177" i="19"/>
  <c r="Q177" i="19"/>
  <c r="O177" i="19"/>
  <c r="M177" i="19"/>
  <c r="K177" i="19"/>
  <c r="S174" i="19"/>
  <c r="Q174" i="19"/>
  <c r="O174" i="19"/>
  <c r="M174" i="19"/>
  <c r="S173" i="19"/>
  <c r="Q173" i="19"/>
  <c r="O173" i="19"/>
  <c r="M173" i="19"/>
  <c r="S172" i="19"/>
  <c r="Q172" i="19"/>
  <c r="O172" i="19"/>
  <c r="M172" i="19"/>
  <c r="S171" i="19"/>
  <c r="Q171" i="19"/>
  <c r="O171" i="19"/>
  <c r="M171" i="19"/>
  <c r="S170" i="19"/>
  <c r="Q170" i="19"/>
  <c r="O170" i="19"/>
  <c r="M170" i="19"/>
  <c r="K170" i="19"/>
  <c r="S168" i="19"/>
  <c r="Q168" i="19"/>
  <c r="O168" i="19"/>
  <c r="M168" i="19"/>
  <c r="S167" i="19"/>
  <c r="Q167" i="19"/>
  <c r="O167" i="19"/>
  <c r="M167" i="19"/>
  <c r="S166" i="19"/>
  <c r="Q166" i="19"/>
  <c r="O166" i="19"/>
  <c r="M166" i="19"/>
  <c r="S165" i="19"/>
  <c r="Q165" i="19"/>
  <c r="O165" i="19"/>
  <c r="M165" i="19"/>
  <c r="S164" i="19"/>
  <c r="Q164" i="19"/>
  <c r="O164" i="19"/>
  <c r="M164" i="19"/>
  <c r="K164" i="19"/>
  <c r="S162" i="19"/>
  <c r="Q162" i="19"/>
  <c r="O162" i="19"/>
  <c r="M162" i="19"/>
  <c r="S161" i="19"/>
  <c r="Q161" i="19"/>
  <c r="O161" i="19"/>
  <c r="M161" i="19"/>
  <c r="S160" i="19"/>
  <c r="Q160" i="19"/>
  <c r="O160" i="19"/>
  <c r="M160" i="19"/>
  <c r="S159" i="19"/>
  <c r="Q159" i="19"/>
  <c r="O159" i="19"/>
  <c r="M159" i="19"/>
  <c r="S158" i="19"/>
  <c r="Q158" i="19"/>
  <c r="O158" i="19"/>
  <c r="M158" i="19"/>
  <c r="K158" i="19"/>
  <c r="S156" i="19"/>
  <c r="Q156" i="19"/>
  <c r="O156" i="19"/>
  <c r="M156" i="19"/>
  <c r="S155" i="19"/>
  <c r="Q155" i="19"/>
  <c r="O155" i="19"/>
  <c r="M155" i="19"/>
  <c r="S154" i="19"/>
  <c r="Q154" i="19"/>
  <c r="O154" i="19"/>
  <c r="M154" i="19"/>
  <c r="S153" i="19"/>
  <c r="Q153" i="19"/>
  <c r="O153" i="19"/>
  <c r="M153" i="19"/>
  <c r="S152" i="19"/>
  <c r="Q152" i="19"/>
  <c r="O152" i="19"/>
  <c r="M152" i="19"/>
  <c r="K152" i="19"/>
  <c r="S149" i="19"/>
  <c r="Q149" i="19"/>
  <c r="O149" i="19"/>
  <c r="M149" i="19"/>
  <c r="S148" i="19"/>
  <c r="Q148" i="19"/>
  <c r="O148" i="19"/>
  <c r="M148" i="19"/>
  <c r="S147" i="19"/>
  <c r="Q147" i="19"/>
  <c r="O147" i="19"/>
  <c r="M147" i="19"/>
  <c r="S146" i="19"/>
  <c r="Q146" i="19"/>
  <c r="O146" i="19"/>
  <c r="M146" i="19"/>
  <c r="S145" i="19"/>
  <c r="Q145" i="19"/>
  <c r="O145" i="19"/>
  <c r="M145" i="19"/>
  <c r="K145" i="19"/>
  <c r="S143" i="19"/>
  <c r="Q143" i="19"/>
  <c r="O143" i="19"/>
  <c r="M143" i="19"/>
  <c r="S142" i="19"/>
  <c r="Q142" i="19"/>
  <c r="O142" i="19"/>
  <c r="M142" i="19"/>
  <c r="S141" i="19"/>
  <c r="Q141" i="19"/>
  <c r="O141" i="19"/>
  <c r="M141" i="19"/>
  <c r="S140" i="19"/>
  <c r="Q140" i="19"/>
  <c r="O140" i="19"/>
  <c r="M140" i="19"/>
  <c r="S139" i="19"/>
  <c r="Q139" i="19"/>
  <c r="O139" i="19"/>
  <c r="M139" i="19"/>
  <c r="K139" i="19"/>
  <c r="S137" i="19"/>
  <c r="Q137" i="19"/>
  <c r="O137" i="19"/>
  <c r="M137" i="19"/>
  <c r="S136" i="19"/>
  <c r="Q136" i="19"/>
  <c r="O136" i="19"/>
  <c r="M136" i="19"/>
  <c r="S135" i="19"/>
  <c r="Q135" i="19"/>
  <c r="O135" i="19"/>
  <c r="M135" i="19"/>
  <c r="S134" i="19"/>
  <c r="Q134" i="19"/>
  <c r="O134" i="19"/>
  <c r="M134" i="19"/>
  <c r="S133" i="19"/>
  <c r="Q133" i="19"/>
  <c r="O133" i="19"/>
  <c r="M133" i="19"/>
  <c r="K133" i="19"/>
  <c r="S131" i="19"/>
  <c r="Q131" i="19"/>
  <c r="O131" i="19"/>
  <c r="M131" i="19"/>
  <c r="S130" i="19"/>
  <c r="Q130" i="19"/>
  <c r="O130" i="19"/>
  <c r="M130" i="19"/>
  <c r="S129" i="19"/>
  <c r="Q129" i="19"/>
  <c r="O129" i="19"/>
  <c r="M129" i="19"/>
  <c r="S128" i="19"/>
  <c r="Q128" i="19"/>
  <c r="O128" i="19"/>
  <c r="M128" i="19"/>
  <c r="S127" i="19"/>
  <c r="Q127" i="19"/>
  <c r="O127" i="19"/>
  <c r="M127" i="19"/>
  <c r="K127" i="19"/>
  <c r="S124" i="19"/>
  <c r="Q124" i="19"/>
  <c r="O124" i="19"/>
  <c r="M124" i="19"/>
  <c r="S123" i="19"/>
  <c r="Q123" i="19"/>
  <c r="O123" i="19"/>
  <c r="M123" i="19"/>
  <c r="S122" i="19"/>
  <c r="Q122" i="19"/>
  <c r="O122" i="19"/>
  <c r="M122" i="19"/>
  <c r="S121" i="19"/>
  <c r="Q121" i="19"/>
  <c r="O121" i="19"/>
  <c r="M121" i="19"/>
  <c r="S120" i="19"/>
  <c r="Q120" i="19"/>
  <c r="O120" i="19"/>
  <c r="M120" i="19"/>
  <c r="K120" i="19"/>
  <c r="S118" i="19"/>
  <c r="Q118" i="19"/>
  <c r="O118" i="19"/>
  <c r="M118" i="19"/>
  <c r="S117" i="19"/>
  <c r="Q117" i="19"/>
  <c r="O117" i="19"/>
  <c r="M117" i="19"/>
  <c r="S116" i="19"/>
  <c r="Q116" i="19"/>
  <c r="O116" i="19"/>
  <c r="M116" i="19"/>
  <c r="S115" i="19"/>
  <c r="Q115" i="19"/>
  <c r="O115" i="19"/>
  <c r="M115" i="19"/>
  <c r="S114" i="19"/>
  <c r="Q114" i="19"/>
  <c r="O114" i="19"/>
  <c r="M114" i="19"/>
  <c r="K114" i="19"/>
  <c r="S112" i="19"/>
  <c r="Q112" i="19"/>
  <c r="O112" i="19"/>
  <c r="M112" i="19"/>
  <c r="S111" i="19"/>
  <c r="Q111" i="19"/>
  <c r="O111" i="19"/>
  <c r="M111" i="19"/>
  <c r="S110" i="19"/>
  <c r="Q110" i="19"/>
  <c r="O110" i="19"/>
  <c r="M110" i="19"/>
  <c r="S109" i="19"/>
  <c r="Q109" i="19"/>
  <c r="O109" i="19"/>
  <c r="M109" i="19"/>
  <c r="S108" i="19"/>
  <c r="Q108" i="19"/>
  <c r="O108" i="19"/>
  <c r="M108" i="19"/>
  <c r="K108" i="19"/>
  <c r="S106" i="19"/>
  <c r="Q106" i="19"/>
  <c r="O106" i="19"/>
  <c r="M106" i="19"/>
  <c r="S105" i="19"/>
  <c r="Q105" i="19"/>
  <c r="O105" i="19"/>
  <c r="M105" i="19"/>
  <c r="S104" i="19"/>
  <c r="Q104" i="19"/>
  <c r="O104" i="19"/>
  <c r="M104" i="19"/>
  <c r="S103" i="19"/>
  <c r="Q103" i="19"/>
  <c r="O103" i="19"/>
  <c r="M103" i="19"/>
  <c r="S102" i="19"/>
  <c r="Q102" i="19"/>
  <c r="O102" i="19"/>
  <c r="M102" i="19"/>
  <c r="K102" i="19"/>
  <c r="S99" i="19"/>
  <c r="Q99" i="19"/>
  <c r="O99" i="19"/>
  <c r="M99" i="19"/>
  <c r="S98" i="19"/>
  <c r="Q98" i="19"/>
  <c r="O98" i="19"/>
  <c r="M98" i="19"/>
  <c r="S97" i="19"/>
  <c r="Q97" i="19"/>
  <c r="O97" i="19"/>
  <c r="M97" i="19"/>
  <c r="S96" i="19"/>
  <c r="Q96" i="19"/>
  <c r="O96" i="19"/>
  <c r="M96" i="19"/>
  <c r="S95" i="19"/>
  <c r="Q95" i="19"/>
  <c r="O95" i="19"/>
  <c r="M95" i="19"/>
  <c r="K95" i="19"/>
  <c r="S93" i="19"/>
  <c r="Q93" i="19"/>
  <c r="O93" i="19"/>
  <c r="M93" i="19"/>
  <c r="S92" i="19"/>
  <c r="Q92" i="19"/>
  <c r="O92" i="19"/>
  <c r="M92" i="19"/>
  <c r="S91" i="19"/>
  <c r="Q91" i="19"/>
  <c r="O91" i="19"/>
  <c r="M91" i="19"/>
  <c r="S90" i="19"/>
  <c r="Q90" i="19"/>
  <c r="O90" i="19"/>
  <c r="M90" i="19"/>
  <c r="S89" i="19"/>
  <c r="Q89" i="19"/>
  <c r="O89" i="19"/>
  <c r="M89" i="19"/>
  <c r="K89" i="19"/>
  <c r="S87" i="19"/>
  <c r="Q87" i="19"/>
  <c r="O87" i="19"/>
  <c r="M87" i="19"/>
  <c r="S86" i="19"/>
  <c r="Q86" i="19"/>
  <c r="O86" i="19"/>
  <c r="M86" i="19"/>
  <c r="S85" i="19"/>
  <c r="Q85" i="19"/>
  <c r="O85" i="19"/>
  <c r="M85" i="19"/>
  <c r="S84" i="19"/>
  <c r="Q84" i="19"/>
  <c r="O84" i="19"/>
  <c r="M84" i="19"/>
  <c r="S83" i="19"/>
  <c r="Q83" i="19"/>
  <c r="O83" i="19"/>
  <c r="M83" i="19"/>
  <c r="K83" i="19"/>
  <c r="S81" i="19"/>
  <c r="Q81" i="19"/>
  <c r="O81" i="19"/>
  <c r="M81" i="19"/>
  <c r="S80" i="19"/>
  <c r="Q80" i="19"/>
  <c r="O80" i="19"/>
  <c r="M80" i="19"/>
  <c r="S79" i="19"/>
  <c r="Q79" i="19"/>
  <c r="O79" i="19"/>
  <c r="M79" i="19"/>
  <c r="S78" i="19"/>
  <c r="Q78" i="19"/>
  <c r="O78" i="19"/>
  <c r="M78" i="19"/>
  <c r="S77" i="19"/>
  <c r="Q77" i="19"/>
  <c r="O77" i="19"/>
  <c r="M77" i="19"/>
  <c r="K77" i="19"/>
  <c r="S74" i="19"/>
  <c r="Q74" i="19"/>
  <c r="O74" i="19"/>
  <c r="M74" i="19"/>
  <c r="S73" i="19"/>
  <c r="Q73" i="19"/>
  <c r="O73" i="19"/>
  <c r="M73" i="19"/>
  <c r="S72" i="19"/>
  <c r="Q72" i="19"/>
  <c r="O72" i="19"/>
  <c r="M72" i="19"/>
  <c r="S71" i="19"/>
  <c r="Q71" i="19"/>
  <c r="O71" i="19"/>
  <c r="M71" i="19"/>
  <c r="S70" i="19"/>
  <c r="Q70" i="19"/>
  <c r="O70" i="19"/>
  <c r="M70" i="19"/>
  <c r="K70" i="19"/>
  <c r="S68" i="19"/>
  <c r="Q68" i="19"/>
  <c r="O68" i="19"/>
  <c r="M68" i="19"/>
  <c r="S67" i="19"/>
  <c r="Q67" i="19"/>
  <c r="O67" i="19"/>
  <c r="M67" i="19"/>
  <c r="S66" i="19"/>
  <c r="Q66" i="19"/>
  <c r="O66" i="19"/>
  <c r="M66" i="19"/>
  <c r="S65" i="19"/>
  <c r="Q65" i="19"/>
  <c r="O65" i="19"/>
  <c r="M65" i="19"/>
  <c r="S64" i="19"/>
  <c r="Q64" i="19"/>
  <c r="O64" i="19"/>
  <c r="M64" i="19"/>
  <c r="K64" i="19"/>
  <c r="S62" i="19"/>
  <c r="Q62" i="19"/>
  <c r="O62" i="19"/>
  <c r="M62" i="19"/>
  <c r="S61" i="19"/>
  <c r="Q61" i="19"/>
  <c r="O61" i="19"/>
  <c r="M61" i="19"/>
  <c r="S60" i="19"/>
  <c r="Q60" i="19"/>
  <c r="O60" i="19"/>
  <c r="M60" i="19"/>
  <c r="S59" i="19"/>
  <c r="Q59" i="19"/>
  <c r="O59" i="19"/>
  <c r="M59" i="19"/>
  <c r="S58" i="19"/>
  <c r="Q58" i="19"/>
  <c r="O58" i="19"/>
  <c r="M58" i="19"/>
  <c r="K58" i="19"/>
  <c r="S56" i="19"/>
  <c r="Q56" i="19"/>
  <c r="O56" i="19"/>
  <c r="M56" i="19"/>
  <c r="S55" i="19"/>
  <c r="Q55" i="19"/>
  <c r="O55" i="19"/>
  <c r="M55" i="19"/>
  <c r="S54" i="19"/>
  <c r="Q54" i="19"/>
  <c r="O54" i="19"/>
  <c r="M54" i="19"/>
  <c r="S53" i="19"/>
  <c r="Q53" i="19"/>
  <c r="O53" i="19"/>
  <c r="M53" i="19"/>
  <c r="S52" i="19"/>
  <c r="Q52" i="19"/>
  <c r="O52" i="19"/>
  <c r="M52" i="19"/>
  <c r="K52" i="19"/>
  <c r="S49" i="19"/>
  <c r="Q49" i="19"/>
  <c r="O49" i="19"/>
  <c r="M49" i="19"/>
  <c r="S48" i="19"/>
  <c r="Q48" i="19"/>
  <c r="O48" i="19"/>
  <c r="M48" i="19"/>
  <c r="S47" i="19"/>
  <c r="Q47" i="19"/>
  <c r="O47" i="19"/>
  <c r="M47" i="19"/>
  <c r="S46" i="19"/>
  <c r="Q46" i="19"/>
  <c r="O46" i="19"/>
  <c r="M46" i="19"/>
  <c r="S45" i="19"/>
  <c r="Q45" i="19"/>
  <c r="O45" i="19"/>
  <c r="M45" i="19"/>
  <c r="K45" i="19"/>
  <c r="S43" i="19"/>
  <c r="Q43" i="19"/>
  <c r="O43" i="19"/>
  <c r="M43" i="19"/>
  <c r="S42" i="19"/>
  <c r="Q42" i="19"/>
  <c r="O42" i="19"/>
  <c r="M42" i="19"/>
  <c r="S41" i="19"/>
  <c r="Q41" i="19"/>
  <c r="O41" i="19"/>
  <c r="M41" i="19"/>
  <c r="S40" i="19"/>
  <c r="Q40" i="19"/>
  <c r="O40" i="19"/>
  <c r="M40" i="19"/>
  <c r="S39" i="19"/>
  <c r="Q39" i="19"/>
  <c r="O39" i="19"/>
  <c r="M39" i="19"/>
  <c r="K39" i="19"/>
  <c r="S37" i="19"/>
  <c r="Q37" i="19"/>
  <c r="O37" i="19"/>
  <c r="M37" i="19"/>
  <c r="S36" i="19"/>
  <c r="Q36" i="19"/>
  <c r="O36" i="19"/>
  <c r="M36" i="19"/>
  <c r="S35" i="19"/>
  <c r="Q35" i="19"/>
  <c r="O35" i="19"/>
  <c r="M35" i="19"/>
  <c r="S34" i="19"/>
  <c r="Q34" i="19"/>
  <c r="O34" i="19"/>
  <c r="M34" i="19"/>
  <c r="S33" i="19"/>
  <c r="Q33" i="19"/>
  <c r="O33" i="19"/>
  <c r="M33" i="19"/>
  <c r="K33" i="19"/>
  <c r="S31" i="19"/>
  <c r="Q31" i="19"/>
  <c r="O31" i="19"/>
  <c r="M31" i="19"/>
  <c r="S30" i="19"/>
  <c r="Q30" i="19"/>
  <c r="O30" i="19"/>
  <c r="M30" i="19"/>
  <c r="S29" i="19"/>
  <c r="Q29" i="19"/>
  <c r="O29" i="19"/>
  <c r="M29" i="19"/>
  <c r="S28" i="19"/>
  <c r="Q28" i="19"/>
  <c r="O28" i="19"/>
  <c r="M28" i="19"/>
  <c r="S27" i="19"/>
  <c r="Q27" i="19"/>
  <c r="O27" i="19"/>
  <c r="M27" i="19"/>
  <c r="K27" i="19"/>
  <c r="S24" i="19"/>
  <c r="S23" i="19"/>
  <c r="S22" i="19"/>
  <c r="S21" i="19"/>
  <c r="S20" i="19"/>
  <c r="S18" i="19"/>
  <c r="S17" i="19"/>
  <c r="S16" i="19"/>
  <c r="S15" i="19"/>
  <c r="S14" i="19"/>
  <c r="S12" i="19"/>
  <c r="S11" i="19"/>
  <c r="S10" i="19"/>
  <c r="S9" i="19"/>
  <c r="S8" i="19"/>
  <c r="S3" i="19"/>
  <c r="S4" i="19"/>
  <c r="S5" i="19"/>
  <c r="S6" i="19"/>
  <c r="S2" i="19"/>
  <c r="C5" i="42" l="1"/>
  <c r="C6" i="42"/>
  <c r="C8" i="42"/>
  <c r="C10" i="42"/>
  <c r="C9" i="42"/>
  <c r="C7" i="42"/>
  <c r="C11" i="42"/>
  <c r="AQ26" i="19"/>
  <c r="AE26" i="19"/>
  <c r="AH26" i="19"/>
  <c r="AN26" i="19"/>
  <c r="AK26" i="19"/>
  <c r="AE40" i="19"/>
  <c r="AQ40" i="19"/>
  <c r="AH40" i="19"/>
  <c r="AN40" i="19"/>
  <c r="AK39" i="19"/>
  <c r="AN39" i="19"/>
  <c r="AE39" i="19"/>
  <c r="AQ39" i="19"/>
  <c r="AH39" i="19"/>
  <c r="AQ38" i="19"/>
  <c r="AN38" i="19"/>
  <c r="AK38" i="19"/>
  <c r="AH38" i="19"/>
  <c r="AE38" i="19"/>
  <c r="AK37" i="19"/>
  <c r="AH37" i="19"/>
  <c r="AN37" i="19"/>
  <c r="AE37" i="19"/>
  <c r="AQ37" i="19"/>
  <c r="AQ36" i="19"/>
  <c r="AK36" i="19"/>
  <c r="AH36" i="19"/>
  <c r="AN36" i="19"/>
  <c r="AE36" i="19"/>
  <c r="AN35" i="19"/>
  <c r="AE35" i="19"/>
  <c r="AK35" i="19"/>
  <c r="AQ35" i="19"/>
  <c r="AH35" i="19"/>
  <c r="AH34" i="19"/>
  <c r="AQ34" i="19"/>
  <c r="AN34" i="19"/>
  <c r="AK34" i="19"/>
  <c r="AE34" i="19"/>
  <c r="AE33" i="19"/>
  <c r="AK33" i="19"/>
  <c r="AQ33" i="19"/>
  <c r="AN33" i="19"/>
  <c r="AH33" i="19"/>
  <c r="AH32" i="19"/>
  <c r="AN32" i="19"/>
  <c r="AQ32" i="19"/>
  <c r="AE32" i="19"/>
  <c r="AK32" i="19"/>
  <c r="AK31" i="19"/>
  <c r="AN31" i="19"/>
  <c r="AE31" i="19"/>
  <c r="AQ31" i="19"/>
  <c r="AH31" i="19"/>
  <c r="AQ30" i="19"/>
  <c r="AN30" i="19"/>
  <c r="AK30" i="19"/>
  <c r="AH30" i="19"/>
  <c r="AE30" i="19"/>
  <c r="AE29" i="19"/>
  <c r="AQ29" i="19"/>
  <c r="AN29" i="19"/>
  <c r="AK29" i="19"/>
  <c r="AH29" i="19"/>
  <c r="AH28" i="19"/>
  <c r="AQ28" i="19"/>
  <c r="AK28" i="19"/>
  <c r="AN28" i="19"/>
  <c r="AE28" i="19"/>
  <c r="AN27" i="19"/>
  <c r="AK27" i="19"/>
  <c r="AE27" i="19"/>
  <c r="AQ27" i="19"/>
  <c r="C12" i="42"/>
  <c r="T45" i="19"/>
  <c r="T46" i="19"/>
  <c r="T47" i="19"/>
  <c r="T48" i="19"/>
  <c r="T49" i="19"/>
  <c r="T70" i="19"/>
  <c r="T71" i="19"/>
  <c r="T72" i="19"/>
  <c r="T73" i="19"/>
  <c r="T74" i="19"/>
  <c r="T95" i="19"/>
  <c r="T96" i="19"/>
  <c r="T97" i="19"/>
  <c r="T98" i="19"/>
  <c r="T99" i="19"/>
  <c r="T120" i="19"/>
  <c r="T121" i="19"/>
  <c r="T122" i="19"/>
  <c r="T123" i="19"/>
  <c r="T124" i="19"/>
  <c r="T136" i="19"/>
  <c r="T145" i="19"/>
  <c r="T146" i="19"/>
  <c r="T147" i="19"/>
  <c r="T148" i="19"/>
  <c r="T149" i="19"/>
  <c r="T170" i="19"/>
  <c r="T171" i="19"/>
  <c r="T173" i="19"/>
  <c r="T174" i="19"/>
  <c r="T195" i="19"/>
  <c r="T196" i="19"/>
  <c r="T197" i="19"/>
  <c r="T198" i="19"/>
  <c r="T199" i="19"/>
  <c r="T220" i="19"/>
  <c r="T221" i="19"/>
  <c r="T222" i="19"/>
  <c r="T223" i="19"/>
  <c r="T224" i="19"/>
  <c r="T236" i="19"/>
  <c r="T245" i="19"/>
  <c r="T246" i="19"/>
  <c r="T247" i="19"/>
  <c r="T248" i="19"/>
  <c r="T249" i="19"/>
  <c r="T270" i="19"/>
  <c r="T271" i="19"/>
  <c r="T272" i="19"/>
  <c r="T273" i="19"/>
  <c r="T274" i="19"/>
  <c r="T295" i="19"/>
  <c r="T296" i="19"/>
  <c r="T297" i="19"/>
  <c r="T298" i="19"/>
  <c r="T299" i="19"/>
  <c r="T320" i="19"/>
  <c r="T321" i="19"/>
  <c r="T322" i="19"/>
  <c r="T323" i="19"/>
  <c r="T324" i="19"/>
  <c r="T345" i="19"/>
  <c r="T346" i="19"/>
  <c r="T347" i="19"/>
  <c r="T348" i="19"/>
  <c r="T349" i="19"/>
  <c r="T370" i="19"/>
  <c r="T371" i="19"/>
  <c r="T372" i="19"/>
  <c r="T373" i="19"/>
  <c r="T374" i="19"/>
  <c r="T395" i="19"/>
  <c r="T397" i="19"/>
  <c r="T399" i="19"/>
  <c r="T352" i="19"/>
  <c r="T27" i="19"/>
  <c r="T28" i="19"/>
  <c r="T29" i="19"/>
  <c r="T30" i="19"/>
  <c r="T52" i="19"/>
  <c r="T53" i="19"/>
  <c r="T54" i="19"/>
  <c r="T55" i="19"/>
  <c r="T56" i="19"/>
  <c r="T33" i="19"/>
  <c r="T34" i="19"/>
  <c r="T35" i="19"/>
  <c r="T36" i="19"/>
  <c r="T37" i="19"/>
  <c r="T58" i="19"/>
  <c r="T59" i="19"/>
  <c r="T60" i="19"/>
  <c r="T61" i="19"/>
  <c r="T62" i="19"/>
  <c r="T83" i="19"/>
  <c r="T84" i="19"/>
  <c r="T85" i="19"/>
  <c r="T86" i="19"/>
  <c r="T87" i="19"/>
  <c r="T108" i="19"/>
  <c r="T109" i="19"/>
  <c r="T110" i="19"/>
  <c r="T111" i="19"/>
  <c r="T112" i="19"/>
  <c r="T133" i="19"/>
  <c r="T134" i="19"/>
  <c r="T135" i="19"/>
  <c r="T137" i="19"/>
  <c r="T158" i="19"/>
  <c r="T159" i="19"/>
  <c r="T160" i="19"/>
  <c r="T161" i="19"/>
  <c r="T162" i="19"/>
  <c r="T183" i="19"/>
  <c r="T184" i="19"/>
  <c r="T185" i="19"/>
  <c r="T186" i="19"/>
  <c r="T187" i="19"/>
  <c r="T208" i="19"/>
  <c r="T209" i="19"/>
  <c r="T210" i="19"/>
  <c r="T211" i="19"/>
  <c r="T212" i="19"/>
  <c r="T233" i="19"/>
  <c r="T234" i="19"/>
  <c r="T235" i="19"/>
  <c r="T237" i="19"/>
  <c r="T258" i="19"/>
  <c r="T259" i="19"/>
  <c r="T260" i="19"/>
  <c r="T261" i="19"/>
  <c r="T262" i="19"/>
  <c r="T39" i="19"/>
  <c r="T40" i="19"/>
  <c r="T41" i="19"/>
  <c r="T42" i="19"/>
  <c r="T43" i="19"/>
  <c r="T77" i="19"/>
  <c r="T78" i="19"/>
  <c r="T79" i="19"/>
  <c r="T80" i="19"/>
  <c r="T81" i="19"/>
  <c r="T102" i="19"/>
  <c r="T103" i="19"/>
  <c r="T104" i="19"/>
  <c r="T105" i="19"/>
  <c r="T106" i="19"/>
  <c r="T127" i="19"/>
  <c r="T128" i="19"/>
  <c r="T129" i="19"/>
  <c r="T130" i="19"/>
  <c r="T131" i="19"/>
  <c r="T152" i="19"/>
  <c r="T153" i="19"/>
  <c r="T154" i="19"/>
  <c r="T155" i="19"/>
  <c r="T156" i="19"/>
  <c r="T177" i="19"/>
  <c r="T178" i="19"/>
  <c r="T179" i="19"/>
  <c r="T180" i="19"/>
  <c r="T181" i="19"/>
  <c r="T202" i="19"/>
  <c r="T203" i="19"/>
  <c r="T204" i="19"/>
  <c r="T205" i="19"/>
  <c r="T206" i="19"/>
  <c r="T227" i="19"/>
  <c r="T228" i="19"/>
  <c r="T229" i="19"/>
  <c r="T230" i="19"/>
  <c r="T231" i="19"/>
  <c r="T252" i="19"/>
  <c r="T253" i="19"/>
  <c r="T254" i="19"/>
  <c r="T255" i="19"/>
  <c r="T256" i="19"/>
  <c r="T277" i="19"/>
  <c r="T278" i="19"/>
  <c r="T279" i="19"/>
  <c r="T280" i="19"/>
  <c r="T281" i="19"/>
  <c r="T302" i="19"/>
  <c r="T303" i="19"/>
  <c r="T304" i="19"/>
  <c r="T305" i="19"/>
  <c r="T306" i="19"/>
  <c r="T327" i="19"/>
  <c r="T328" i="19"/>
  <c r="T329" i="19"/>
  <c r="T330" i="19"/>
  <c r="T331" i="19"/>
  <c r="T353" i="19"/>
  <c r="T354" i="19"/>
  <c r="T355" i="19"/>
  <c r="T356" i="19"/>
  <c r="T377" i="19"/>
  <c r="T378" i="19"/>
  <c r="T379" i="19"/>
  <c r="T380" i="19"/>
  <c r="T381" i="19"/>
  <c r="T283" i="19"/>
  <c r="T284" i="19"/>
  <c r="T285" i="19"/>
  <c r="T286" i="19"/>
  <c r="T287" i="19"/>
  <c r="T291" i="19"/>
  <c r="T308" i="19"/>
  <c r="T309" i="19"/>
  <c r="T310" i="19"/>
  <c r="T311" i="19"/>
  <c r="T312" i="19"/>
  <c r="T333" i="19"/>
  <c r="T334" i="19"/>
  <c r="T335" i="19"/>
  <c r="T336" i="19"/>
  <c r="T337" i="19"/>
  <c r="T358" i="19"/>
  <c r="T359" i="19"/>
  <c r="T360" i="19"/>
  <c r="T361" i="19"/>
  <c r="T362" i="19"/>
  <c r="T383" i="19"/>
  <c r="T384" i="19"/>
  <c r="T385" i="19"/>
  <c r="T386" i="19"/>
  <c r="T387" i="19"/>
  <c r="T64" i="19"/>
  <c r="T65" i="19"/>
  <c r="T66" i="19"/>
  <c r="T67" i="19"/>
  <c r="T68" i="19"/>
  <c r="T89" i="19"/>
  <c r="T90" i="19"/>
  <c r="T91" i="19"/>
  <c r="T92" i="19"/>
  <c r="T93" i="19"/>
  <c r="T114" i="19"/>
  <c r="T115" i="19"/>
  <c r="T116" i="19"/>
  <c r="T117" i="19"/>
  <c r="T118" i="19"/>
  <c r="T139" i="19"/>
  <c r="T140" i="19"/>
  <c r="T141" i="19"/>
  <c r="T142" i="19"/>
  <c r="T143" i="19"/>
  <c r="T164" i="19"/>
  <c r="T165" i="19"/>
  <c r="T166" i="19"/>
  <c r="T167" i="19"/>
  <c r="T168" i="19"/>
  <c r="T172" i="19"/>
  <c r="T189" i="19"/>
  <c r="T190" i="19"/>
  <c r="T191" i="19"/>
  <c r="T192" i="19"/>
  <c r="T193" i="19"/>
  <c r="T214" i="19"/>
  <c r="T215" i="19"/>
  <c r="T216" i="19"/>
  <c r="T217" i="19"/>
  <c r="T218" i="19"/>
  <c r="T239" i="19"/>
  <c r="T240" i="19"/>
  <c r="T241" i="19"/>
  <c r="T242" i="19"/>
  <c r="T243" i="19"/>
  <c r="T264" i="19"/>
  <c r="T265" i="19"/>
  <c r="T266" i="19"/>
  <c r="T267" i="19"/>
  <c r="T268" i="19"/>
  <c r="T289" i="19"/>
  <c r="T290" i="19"/>
  <c r="T292" i="19"/>
  <c r="T293" i="19"/>
  <c r="T314" i="19"/>
  <c r="T315" i="19"/>
  <c r="T316" i="19"/>
  <c r="T317" i="19"/>
  <c r="T318" i="19"/>
  <c r="T339" i="19"/>
  <c r="T340" i="19"/>
  <c r="T341" i="19"/>
  <c r="T342" i="19"/>
  <c r="T343" i="19"/>
  <c r="T364" i="19"/>
  <c r="T365" i="19"/>
  <c r="T366" i="19"/>
  <c r="T367" i="19"/>
  <c r="T368" i="19"/>
  <c r="T389" i="19"/>
  <c r="T390" i="19"/>
  <c r="T391" i="19"/>
  <c r="T392" i="19"/>
  <c r="T393" i="19"/>
  <c r="T396" i="19"/>
  <c r="T398" i="19"/>
  <c r="T31" i="19"/>
  <c r="H24" i="19"/>
  <c r="G24" i="19"/>
  <c r="F24" i="19"/>
  <c r="H23" i="19"/>
  <c r="G23" i="19"/>
  <c r="F23" i="19"/>
  <c r="H22" i="19"/>
  <c r="G22" i="19"/>
  <c r="F22" i="19"/>
  <c r="H21" i="19"/>
  <c r="G21" i="19"/>
  <c r="F21" i="19"/>
  <c r="H20" i="19"/>
  <c r="G20" i="19"/>
  <c r="F20" i="19"/>
  <c r="H18" i="19"/>
  <c r="G18" i="19"/>
  <c r="F18" i="19"/>
  <c r="H17" i="19"/>
  <c r="G17" i="19"/>
  <c r="F17" i="19"/>
  <c r="H16" i="19"/>
  <c r="G16" i="19"/>
  <c r="F16" i="19"/>
  <c r="H15" i="19"/>
  <c r="G15" i="19"/>
  <c r="F15" i="19"/>
  <c r="H14" i="19"/>
  <c r="G14" i="19"/>
  <c r="F14" i="19"/>
  <c r="Q2" i="19"/>
  <c r="O21" i="19"/>
  <c r="O22" i="19"/>
  <c r="O23" i="19"/>
  <c r="O24" i="19"/>
  <c r="O20" i="19"/>
  <c r="O15" i="19"/>
  <c r="O16" i="19"/>
  <c r="O17" i="19"/>
  <c r="O18" i="19"/>
  <c r="O14" i="19"/>
  <c r="O9" i="19"/>
  <c r="O10" i="19"/>
  <c r="O11" i="19"/>
  <c r="O12" i="19"/>
  <c r="O8" i="19"/>
  <c r="O3" i="19"/>
  <c r="O4" i="19"/>
  <c r="O5" i="19"/>
  <c r="O6" i="19"/>
  <c r="O2" i="19"/>
  <c r="M21" i="19"/>
  <c r="M22" i="19"/>
  <c r="M23" i="19"/>
  <c r="M24" i="19"/>
  <c r="M20" i="19"/>
  <c r="M15" i="19"/>
  <c r="M16" i="19"/>
  <c r="M17" i="19"/>
  <c r="M18" i="19"/>
  <c r="M14" i="19"/>
  <c r="M9" i="19"/>
  <c r="M10" i="19"/>
  <c r="M11" i="19"/>
  <c r="M12" i="19"/>
  <c r="M8" i="19"/>
  <c r="M3" i="19"/>
  <c r="M4" i="19"/>
  <c r="M5" i="19"/>
  <c r="M6" i="19"/>
  <c r="M2" i="19"/>
  <c r="K20" i="19"/>
  <c r="K2" i="19"/>
  <c r="AO62" i="19" l="1"/>
  <c r="V395" i="19" s="1"/>
  <c r="AR62" i="19"/>
  <c r="X389" i="19" s="1"/>
  <c r="AO61" i="19"/>
  <c r="V370" i="19" s="1"/>
  <c r="AR61" i="19"/>
  <c r="X364" i="19" s="1"/>
  <c r="AI61" i="19"/>
  <c r="AO60" i="19"/>
  <c r="V345" i="19" s="1"/>
  <c r="AL60" i="19"/>
  <c r="AO58" i="19"/>
  <c r="AF57" i="19"/>
  <c r="AC57" i="19"/>
  <c r="AF56" i="19"/>
  <c r="AO55" i="19"/>
  <c r="AL54" i="19"/>
  <c r="AC54" i="19"/>
  <c r="AO53" i="19"/>
  <c r="AF53" i="19"/>
  <c r="AF52" i="19"/>
  <c r="AO50" i="19"/>
  <c r="AO48" i="19"/>
  <c r="AF48" i="19"/>
  <c r="T2" i="19"/>
  <c r="AH47" i="19"/>
  <c r="AE47" i="19"/>
  <c r="AB47" i="19"/>
  <c r="AQ47" i="19"/>
  <c r="AN47" i="19"/>
  <c r="AK47" i="19"/>
  <c r="AL55" i="19"/>
  <c r="AF60" i="19"/>
  <c r="AF50" i="19"/>
  <c r="AL51" i="19"/>
  <c r="AF58" i="19"/>
  <c r="V283" i="19" s="1"/>
  <c r="AF54" i="19"/>
  <c r="AL57" i="19"/>
  <c r="AL48" i="19"/>
  <c r="AF62" i="19"/>
  <c r="V383" i="19" s="1"/>
  <c r="AF59" i="19"/>
  <c r="AF55" i="19"/>
  <c r="AL59" i="19"/>
  <c r="AF61" i="19"/>
  <c r="V358" i="19" s="1"/>
  <c r="AF49" i="19"/>
  <c r="AL56" i="19"/>
  <c r="AL53" i="19"/>
  <c r="AL49" i="19"/>
  <c r="AF51" i="19"/>
  <c r="AO52" i="19"/>
  <c r="AO57" i="19"/>
  <c r="AO56" i="19"/>
  <c r="AO54" i="19"/>
  <c r="AO49" i="19"/>
  <c r="AC62" i="19"/>
  <c r="V377" i="19" s="1"/>
  <c r="AC60" i="19"/>
  <c r="AC59" i="19"/>
  <c r="AC58" i="19"/>
  <c r="AC56" i="19"/>
  <c r="AC55" i="19"/>
  <c r="AC53" i="19"/>
  <c r="AC49" i="19"/>
  <c r="V308" i="19" l="1"/>
  <c r="V333" i="19"/>
  <c r="V302" i="19"/>
  <c r="V270" i="19"/>
  <c r="V233" i="19"/>
  <c r="V158" i="19"/>
  <c r="V208" i="19"/>
  <c r="V258" i="19"/>
  <c r="V170" i="19"/>
  <c r="V183" i="19"/>
  <c r="V145" i="19"/>
  <c r="V108" i="19"/>
  <c r="V133" i="19"/>
  <c r="V83" i="19"/>
  <c r="V58" i="19"/>
  <c r="V33" i="19"/>
  <c r="AI62" i="19"/>
  <c r="X377" i="19" s="1"/>
  <c r="AN25" i="19"/>
  <c r="AB25" i="19"/>
  <c r="AQ25" i="19"/>
  <c r="AL62" i="19"/>
  <c r="V389" i="19" s="1"/>
  <c r="AL61" i="19"/>
  <c r="AC61" i="19"/>
  <c r="V352" i="19" s="1"/>
  <c r="AO59" i="19"/>
  <c r="V320" i="19" s="1"/>
  <c r="AL58" i="19"/>
  <c r="V289" i="19" s="1"/>
  <c r="AI54" i="19"/>
  <c r="AL52" i="19"/>
  <c r="AI52" i="19"/>
  <c r="AC52" i="19"/>
  <c r="V127" i="19" s="1"/>
  <c r="AO51" i="19"/>
  <c r="AC51" i="19"/>
  <c r="V102" i="19" s="1"/>
  <c r="AR50" i="19"/>
  <c r="AL50" i="19"/>
  <c r="AI48" i="19"/>
  <c r="AC48" i="19"/>
  <c r="AK25" i="19"/>
  <c r="AE25" i="19"/>
  <c r="AH25" i="19"/>
  <c r="AI60" i="19"/>
  <c r="AI50" i="19"/>
  <c r="AI58" i="19"/>
  <c r="AR54" i="19"/>
  <c r="AI53" i="19"/>
  <c r="AR57" i="19"/>
  <c r="AR51" i="19"/>
  <c r="AI55" i="19"/>
  <c r="AR59" i="19"/>
  <c r="X314" i="19" s="1"/>
  <c r="AR53" i="19"/>
  <c r="AR56" i="19"/>
  <c r="X239" i="19" s="1"/>
  <c r="AR55" i="19"/>
  <c r="AR58" i="19"/>
  <c r="X289" i="19" s="1"/>
  <c r="AR60" i="19"/>
  <c r="X339" i="19" s="1"/>
  <c r="AR52" i="19"/>
  <c r="AI49" i="19"/>
  <c r="AI56" i="19"/>
  <c r="AR49" i="19"/>
  <c r="AI59" i="19"/>
  <c r="AR48" i="19"/>
  <c r="AI57" i="19"/>
  <c r="AI51" i="19"/>
  <c r="AC50" i="19"/>
  <c r="H208" i="39"/>
  <c r="G208" i="39"/>
  <c r="F208" i="39"/>
  <c r="H207" i="39"/>
  <c r="G207" i="39"/>
  <c r="F207" i="39"/>
  <c r="H206" i="39"/>
  <c r="G206" i="39"/>
  <c r="F206" i="39"/>
  <c r="H205" i="39"/>
  <c r="G205" i="39"/>
  <c r="F205" i="39"/>
  <c r="H204" i="39"/>
  <c r="G204" i="39"/>
  <c r="F204" i="39"/>
  <c r="H202" i="39"/>
  <c r="G202" i="39"/>
  <c r="F202" i="39"/>
  <c r="H201" i="39"/>
  <c r="G201" i="39"/>
  <c r="F201" i="39"/>
  <c r="H200" i="39"/>
  <c r="G200" i="39"/>
  <c r="F200" i="39"/>
  <c r="H199" i="39"/>
  <c r="G199" i="39"/>
  <c r="F199" i="39"/>
  <c r="H198" i="39"/>
  <c r="G198" i="39"/>
  <c r="F198" i="39"/>
  <c r="C198" i="39"/>
  <c r="H195" i="39"/>
  <c r="G195" i="39"/>
  <c r="F195" i="39"/>
  <c r="H194" i="39"/>
  <c r="G194" i="39"/>
  <c r="F194" i="39"/>
  <c r="H193" i="39"/>
  <c r="G193" i="39"/>
  <c r="F193" i="39"/>
  <c r="H192" i="39"/>
  <c r="G192" i="39"/>
  <c r="F192" i="39"/>
  <c r="H191" i="39"/>
  <c r="G191" i="39"/>
  <c r="F191" i="39"/>
  <c r="H189" i="39"/>
  <c r="G189" i="39"/>
  <c r="F189" i="39"/>
  <c r="H188" i="39"/>
  <c r="G188" i="39"/>
  <c r="F188" i="39"/>
  <c r="H187" i="39"/>
  <c r="G187" i="39"/>
  <c r="F187" i="39"/>
  <c r="H186" i="39"/>
  <c r="G186" i="39"/>
  <c r="F186" i="39"/>
  <c r="H185" i="39"/>
  <c r="G185" i="39"/>
  <c r="F185" i="39"/>
  <c r="C185" i="39"/>
  <c r="H182" i="39"/>
  <c r="G182" i="39"/>
  <c r="F182" i="39"/>
  <c r="H181" i="39"/>
  <c r="G181" i="39"/>
  <c r="F181" i="39"/>
  <c r="H180" i="39"/>
  <c r="G180" i="39"/>
  <c r="F180" i="39"/>
  <c r="H179" i="39"/>
  <c r="G179" i="39"/>
  <c r="F179" i="39"/>
  <c r="H178" i="39"/>
  <c r="G178" i="39"/>
  <c r="F178" i="39"/>
  <c r="H176" i="39"/>
  <c r="G176" i="39"/>
  <c r="F176" i="39"/>
  <c r="H175" i="39"/>
  <c r="G175" i="39"/>
  <c r="F175" i="39"/>
  <c r="H174" i="39"/>
  <c r="G174" i="39"/>
  <c r="F174" i="39"/>
  <c r="H173" i="39"/>
  <c r="G173" i="39"/>
  <c r="F173" i="39"/>
  <c r="H172" i="39"/>
  <c r="G172" i="39"/>
  <c r="F172" i="39"/>
  <c r="C172" i="39"/>
  <c r="H169" i="39"/>
  <c r="G169" i="39"/>
  <c r="F169" i="39"/>
  <c r="H168" i="39"/>
  <c r="G168" i="39"/>
  <c r="F168" i="39"/>
  <c r="H167" i="39"/>
  <c r="G167" i="39"/>
  <c r="F167" i="39"/>
  <c r="H166" i="39"/>
  <c r="G166" i="39"/>
  <c r="F166" i="39"/>
  <c r="H165" i="39"/>
  <c r="G165" i="39"/>
  <c r="F165" i="39"/>
  <c r="H163" i="39"/>
  <c r="G163" i="39"/>
  <c r="F163" i="39"/>
  <c r="H162" i="39"/>
  <c r="G162" i="39"/>
  <c r="F162" i="39"/>
  <c r="H161" i="39"/>
  <c r="G161" i="39"/>
  <c r="F161" i="39"/>
  <c r="H160" i="39"/>
  <c r="G160" i="39"/>
  <c r="F160" i="39"/>
  <c r="H159" i="39"/>
  <c r="G159" i="39"/>
  <c r="F159" i="39"/>
  <c r="C159" i="39"/>
  <c r="H156" i="39"/>
  <c r="G156" i="39"/>
  <c r="F156" i="39"/>
  <c r="H155" i="39"/>
  <c r="G155" i="39"/>
  <c r="F155" i="39"/>
  <c r="H154" i="39"/>
  <c r="G154" i="39"/>
  <c r="F154" i="39"/>
  <c r="H153" i="39"/>
  <c r="G153" i="39"/>
  <c r="F153" i="39"/>
  <c r="H152" i="39"/>
  <c r="G152" i="39"/>
  <c r="F152" i="39"/>
  <c r="H150" i="39"/>
  <c r="G150" i="39"/>
  <c r="F150" i="39"/>
  <c r="H149" i="39"/>
  <c r="G149" i="39"/>
  <c r="F149" i="39"/>
  <c r="H148" i="39"/>
  <c r="G148" i="39"/>
  <c r="F148" i="39"/>
  <c r="H147" i="39"/>
  <c r="G147" i="39"/>
  <c r="F147" i="39"/>
  <c r="H146" i="39"/>
  <c r="G146" i="39"/>
  <c r="F146" i="39"/>
  <c r="H143" i="39"/>
  <c r="G143" i="39"/>
  <c r="F143" i="39"/>
  <c r="H142" i="39"/>
  <c r="G142" i="39"/>
  <c r="F142" i="39"/>
  <c r="H141" i="39"/>
  <c r="G141" i="39"/>
  <c r="F141" i="39"/>
  <c r="H140" i="39"/>
  <c r="G140" i="39"/>
  <c r="F140" i="39"/>
  <c r="H139" i="39"/>
  <c r="G139" i="39"/>
  <c r="F139" i="39"/>
  <c r="H137" i="39"/>
  <c r="G137" i="39"/>
  <c r="F137" i="39"/>
  <c r="H136" i="39"/>
  <c r="G136" i="39"/>
  <c r="F136" i="39"/>
  <c r="H135" i="39"/>
  <c r="G135" i="39"/>
  <c r="F135" i="39"/>
  <c r="H134" i="39"/>
  <c r="G134" i="39"/>
  <c r="F134" i="39"/>
  <c r="H133" i="39"/>
  <c r="G133" i="39"/>
  <c r="F133" i="39"/>
  <c r="C133" i="39"/>
  <c r="H130" i="39"/>
  <c r="G130" i="39"/>
  <c r="F130" i="39"/>
  <c r="H129" i="39"/>
  <c r="G129" i="39"/>
  <c r="F129" i="39"/>
  <c r="H128" i="39"/>
  <c r="G128" i="39"/>
  <c r="F128" i="39"/>
  <c r="H127" i="39"/>
  <c r="G127" i="39"/>
  <c r="F127" i="39"/>
  <c r="H126" i="39"/>
  <c r="G126" i="39"/>
  <c r="F126" i="39"/>
  <c r="H124" i="39"/>
  <c r="G124" i="39"/>
  <c r="F124" i="39"/>
  <c r="H123" i="39"/>
  <c r="G123" i="39"/>
  <c r="F123" i="39"/>
  <c r="H122" i="39"/>
  <c r="G122" i="39"/>
  <c r="F122" i="39"/>
  <c r="H121" i="39"/>
  <c r="G121" i="39"/>
  <c r="F121" i="39"/>
  <c r="H120" i="39"/>
  <c r="G120" i="39"/>
  <c r="F120" i="39"/>
  <c r="C120" i="39"/>
  <c r="H117" i="39"/>
  <c r="G117" i="39"/>
  <c r="F117" i="39"/>
  <c r="H116" i="39"/>
  <c r="G116" i="39"/>
  <c r="F116" i="39"/>
  <c r="H115" i="39"/>
  <c r="G115" i="39"/>
  <c r="F115" i="39"/>
  <c r="H114" i="39"/>
  <c r="G114" i="39"/>
  <c r="F114" i="39"/>
  <c r="H113" i="39"/>
  <c r="G113" i="39"/>
  <c r="F113" i="39"/>
  <c r="H111" i="39"/>
  <c r="G111" i="39"/>
  <c r="F111" i="39"/>
  <c r="H110" i="39"/>
  <c r="G110" i="39"/>
  <c r="F110" i="39"/>
  <c r="H109" i="39"/>
  <c r="G109" i="39"/>
  <c r="F109" i="39"/>
  <c r="H108" i="39"/>
  <c r="G108" i="39"/>
  <c r="F108" i="39"/>
  <c r="H107" i="39"/>
  <c r="G107" i="39"/>
  <c r="F107" i="39"/>
  <c r="C107" i="39"/>
  <c r="H104" i="39"/>
  <c r="G104" i="39"/>
  <c r="F104" i="39"/>
  <c r="H103" i="39"/>
  <c r="G103" i="39"/>
  <c r="F103" i="39"/>
  <c r="H102" i="39"/>
  <c r="G102" i="39"/>
  <c r="F102" i="39"/>
  <c r="H101" i="39"/>
  <c r="G101" i="39"/>
  <c r="F101" i="39"/>
  <c r="H100" i="39"/>
  <c r="G100" i="39"/>
  <c r="F100" i="39"/>
  <c r="H98" i="39"/>
  <c r="G98" i="39"/>
  <c r="F98" i="39"/>
  <c r="H97" i="39"/>
  <c r="G97" i="39"/>
  <c r="F97" i="39"/>
  <c r="H96" i="39"/>
  <c r="G96" i="39"/>
  <c r="F96" i="39"/>
  <c r="H95" i="39"/>
  <c r="G95" i="39"/>
  <c r="F95" i="39"/>
  <c r="H94" i="39"/>
  <c r="G94" i="39"/>
  <c r="F94" i="39"/>
  <c r="C94" i="39"/>
  <c r="H91" i="39"/>
  <c r="G91" i="39"/>
  <c r="F91" i="39"/>
  <c r="H90" i="39"/>
  <c r="G90" i="39"/>
  <c r="F90" i="39"/>
  <c r="H89" i="39"/>
  <c r="G89" i="39"/>
  <c r="F89" i="39"/>
  <c r="H88" i="39"/>
  <c r="G88" i="39"/>
  <c r="F88" i="39"/>
  <c r="H87" i="39"/>
  <c r="G87" i="39"/>
  <c r="F87" i="39"/>
  <c r="H85" i="39"/>
  <c r="G85" i="39"/>
  <c r="F85" i="39"/>
  <c r="H84" i="39"/>
  <c r="G84" i="39"/>
  <c r="F84" i="39"/>
  <c r="H83" i="39"/>
  <c r="G83" i="39"/>
  <c r="F83" i="39"/>
  <c r="H82" i="39"/>
  <c r="G82" i="39"/>
  <c r="F82" i="39"/>
  <c r="H81" i="39"/>
  <c r="G81" i="39"/>
  <c r="F81" i="39"/>
  <c r="C81" i="39"/>
  <c r="H78" i="39"/>
  <c r="G78" i="39"/>
  <c r="F78" i="39"/>
  <c r="H77" i="39"/>
  <c r="G77" i="39"/>
  <c r="F77" i="39"/>
  <c r="H76" i="39"/>
  <c r="G76" i="39"/>
  <c r="F76" i="39"/>
  <c r="H75" i="39"/>
  <c r="G75" i="39"/>
  <c r="F75" i="39"/>
  <c r="H74" i="39"/>
  <c r="G74" i="39"/>
  <c r="F74" i="39"/>
  <c r="H72" i="39"/>
  <c r="G72" i="39"/>
  <c r="F72" i="39"/>
  <c r="H71" i="39"/>
  <c r="G71" i="39"/>
  <c r="F71" i="39"/>
  <c r="H70" i="39"/>
  <c r="G70" i="39"/>
  <c r="F70" i="39"/>
  <c r="H69" i="39"/>
  <c r="G69" i="39"/>
  <c r="F69" i="39"/>
  <c r="H68" i="39"/>
  <c r="G68" i="39"/>
  <c r="F68" i="39"/>
  <c r="C68" i="39"/>
  <c r="H65" i="39"/>
  <c r="G65" i="39"/>
  <c r="F65" i="39"/>
  <c r="H64" i="39"/>
  <c r="G64" i="39"/>
  <c r="F64" i="39"/>
  <c r="H63" i="39"/>
  <c r="G63" i="39"/>
  <c r="F63" i="39"/>
  <c r="H62" i="39"/>
  <c r="G62" i="39"/>
  <c r="F62" i="39"/>
  <c r="H61" i="39"/>
  <c r="G61" i="39"/>
  <c r="F61" i="39"/>
  <c r="H59" i="39"/>
  <c r="G59" i="39"/>
  <c r="F59" i="39"/>
  <c r="H58" i="39"/>
  <c r="G58" i="39"/>
  <c r="F58" i="39"/>
  <c r="H57" i="39"/>
  <c r="G57" i="39"/>
  <c r="F57" i="39"/>
  <c r="H56" i="39"/>
  <c r="G56" i="39"/>
  <c r="F56" i="39"/>
  <c r="H55" i="39"/>
  <c r="G55" i="39"/>
  <c r="F55" i="39"/>
  <c r="C55" i="39"/>
  <c r="H52" i="39"/>
  <c r="G52" i="39"/>
  <c r="F52" i="39"/>
  <c r="H51" i="39"/>
  <c r="G51" i="39"/>
  <c r="F51" i="39"/>
  <c r="H50" i="39"/>
  <c r="G50" i="39"/>
  <c r="F50" i="39"/>
  <c r="H49" i="39"/>
  <c r="G49" i="39"/>
  <c r="F49" i="39"/>
  <c r="H48" i="39"/>
  <c r="G48" i="39"/>
  <c r="F48" i="39"/>
  <c r="H46" i="39"/>
  <c r="G46" i="39"/>
  <c r="F46" i="39"/>
  <c r="H45" i="39"/>
  <c r="G45" i="39"/>
  <c r="F45" i="39"/>
  <c r="H44" i="39"/>
  <c r="G44" i="39"/>
  <c r="F44" i="39"/>
  <c r="H43" i="39"/>
  <c r="G43" i="39"/>
  <c r="F43" i="39"/>
  <c r="H42" i="39"/>
  <c r="G42" i="39"/>
  <c r="F42" i="39"/>
  <c r="C42" i="39"/>
  <c r="H39" i="39"/>
  <c r="G39" i="39"/>
  <c r="F39" i="39"/>
  <c r="H38" i="39"/>
  <c r="G38" i="39"/>
  <c r="F38" i="39"/>
  <c r="H37" i="39"/>
  <c r="G37" i="39"/>
  <c r="F37" i="39"/>
  <c r="H36" i="39"/>
  <c r="G36" i="39"/>
  <c r="H35" i="39"/>
  <c r="G35" i="39"/>
  <c r="H33" i="39"/>
  <c r="G33" i="39"/>
  <c r="F33" i="39"/>
  <c r="H32" i="39"/>
  <c r="G32" i="39"/>
  <c r="F32" i="39"/>
  <c r="H31" i="39"/>
  <c r="G31" i="39"/>
  <c r="F31" i="39"/>
  <c r="H30" i="39"/>
  <c r="G30" i="39"/>
  <c r="F30" i="39"/>
  <c r="H29" i="39"/>
  <c r="G29" i="39"/>
  <c r="F29" i="39"/>
  <c r="C29" i="39"/>
  <c r="H26" i="39"/>
  <c r="G26" i="39"/>
  <c r="F26" i="39"/>
  <c r="H25" i="39"/>
  <c r="G25" i="39"/>
  <c r="F25" i="39"/>
  <c r="H24" i="39"/>
  <c r="G24" i="39"/>
  <c r="F24" i="39"/>
  <c r="H23" i="39"/>
  <c r="G23" i="39"/>
  <c r="F23" i="39"/>
  <c r="H22" i="39"/>
  <c r="G22" i="39"/>
  <c r="F22" i="39"/>
  <c r="H20" i="39"/>
  <c r="G20" i="39"/>
  <c r="F20" i="39"/>
  <c r="H19" i="39"/>
  <c r="G19" i="39"/>
  <c r="F19" i="39"/>
  <c r="H18" i="39"/>
  <c r="G18" i="39"/>
  <c r="F18" i="39"/>
  <c r="H17" i="39"/>
  <c r="G17" i="39"/>
  <c r="F17" i="39"/>
  <c r="H16" i="39"/>
  <c r="G16" i="39"/>
  <c r="F16" i="39"/>
  <c r="C16" i="39"/>
  <c r="H13" i="39"/>
  <c r="G13" i="39"/>
  <c r="F13" i="39"/>
  <c r="H12" i="39"/>
  <c r="G12" i="39"/>
  <c r="F12" i="39"/>
  <c r="H11" i="39"/>
  <c r="G11" i="39"/>
  <c r="F11" i="39"/>
  <c r="H10" i="39"/>
  <c r="G10" i="39"/>
  <c r="F10" i="39"/>
  <c r="H9" i="39"/>
  <c r="G9" i="39"/>
  <c r="F9" i="39"/>
  <c r="H7" i="39"/>
  <c r="G7" i="39"/>
  <c r="F7" i="39"/>
  <c r="H6" i="39"/>
  <c r="G6" i="39"/>
  <c r="F6" i="39"/>
  <c r="H5" i="39"/>
  <c r="G5" i="39"/>
  <c r="F5" i="39"/>
  <c r="H4" i="39"/>
  <c r="G4" i="39"/>
  <c r="F4" i="39"/>
  <c r="H3" i="39"/>
  <c r="G3" i="39"/>
  <c r="F3" i="39"/>
  <c r="C3" i="39"/>
  <c r="X327" i="19" l="1"/>
  <c r="V339" i="19"/>
  <c r="V164" i="19"/>
  <c r="V139" i="19"/>
  <c r="V364" i="19"/>
  <c r="X352" i="19"/>
  <c r="V152" i="19"/>
  <c r="V277" i="19"/>
  <c r="V314" i="19"/>
  <c r="V177" i="19"/>
  <c r="V327" i="19"/>
  <c r="V189" i="19"/>
  <c r="V252" i="19"/>
  <c r="V227" i="19"/>
  <c r="V202" i="19"/>
  <c r="X302" i="19"/>
  <c r="X277" i="19"/>
  <c r="X264" i="19"/>
  <c r="V195" i="19"/>
  <c r="V220" i="19"/>
  <c r="V295" i="19"/>
  <c r="X252" i="19"/>
  <c r="X39" i="19"/>
  <c r="X214" i="19"/>
  <c r="X202" i="19"/>
  <c r="V120" i="19"/>
  <c r="V245" i="19"/>
  <c r="V214" i="19"/>
  <c r="V264" i="19"/>
  <c r="V239" i="19"/>
  <c r="X227" i="19"/>
  <c r="X189" i="19"/>
  <c r="X177" i="19"/>
  <c r="X102" i="19"/>
  <c r="X164" i="19"/>
  <c r="X152" i="19"/>
  <c r="X139" i="19"/>
  <c r="X127" i="19"/>
  <c r="X52" i="19"/>
  <c r="V114" i="19"/>
  <c r="X114" i="19"/>
  <c r="V89" i="19"/>
  <c r="V77" i="19"/>
  <c r="V70" i="19"/>
  <c r="X64" i="19"/>
  <c r="X77" i="19"/>
  <c r="X89" i="19"/>
  <c r="V45" i="19"/>
  <c r="V95" i="19"/>
  <c r="V52" i="19"/>
  <c r="V27" i="19"/>
  <c r="V39" i="19"/>
  <c r="V64" i="19"/>
  <c r="X27" i="19"/>
  <c r="Q3" i="19"/>
  <c r="T3" i="19" s="1"/>
  <c r="Q4" i="19"/>
  <c r="T4" i="19" s="1"/>
  <c r="Q5" i="19"/>
  <c r="T5" i="19" s="1"/>
  <c r="Q6" i="19"/>
  <c r="T6" i="19" s="1"/>
  <c r="Q8" i="19"/>
  <c r="T8" i="19" s="1"/>
  <c r="Q9" i="19"/>
  <c r="T9" i="19" s="1"/>
  <c r="Q10" i="19"/>
  <c r="T10" i="19" s="1"/>
  <c r="Q11" i="19"/>
  <c r="T11" i="19" s="1"/>
  <c r="Q12" i="19"/>
  <c r="T12" i="19" s="1"/>
  <c r="Q14" i="19"/>
  <c r="T14" i="19" s="1"/>
  <c r="Q15" i="19"/>
  <c r="T15" i="19" s="1"/>
  <c r="Q16" i="19"/>
  <c r="T16" i="19" s="1"/>
  <c r="Q17" i="19"/>
  <c r="T17" i="19" s="1"/>
  <c r="Q18" i="19"/>
  <c r="T18" i="19" s="1"/>
  <c r="Q20" i="19"/>
  <c r="T20" i="19" s="1"/>
  <c r="Q21" i="19"/>
  <c r="T21" i="19" s="1"/>
  <c r="Q22" i="19"/>
  <c r="T22" i="19" s="1"/>
  <c r="Q23" i="19"/>
  <c r="T23" i="19" s="1"/>
  <c r="Q24" i="19"/>
  <c r="T24" i="19" s="1"/>
  <c r="U20" i="19" l="1"/>
  <c r="U14" i="19"/>
  <c r="U8" i="19"/>
  <c r="W2" i="19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33" i="35"/>
  <c r="AD34" i="35"/>
  <c r="AD35" i="35"/>
  <c r="AD36" i="35"/>
  <c r="AD37" i="35"/>
  <c r="AD38" i="35"/>
  <c r="AD39" i="35"/>
  <c r="AD40" i="35"/>
  <c r="AD41" i="35"/>
  <c r="AD42" i="35"/>
  <c r="AD43" i="35"/>
  <c r="AD44" i="35"/>
  <c r="AD45" i="35"/>
  <c r="AD46" i="35"/>
  <c r="AD47" i="35"/>
  <c r="AD48" i="35"/>
  <c r="AD49" i="35"/>
  <c r="AD50" i="35"/>
  <c r="AD51" i="35"/>
  <c r="AD52" i="35"/>
  <c r="AD53" i="35"/>
  <c r="AD54" i="35"/>
  <c r="AD55" i="35"/>
  <c r="AD56" i="35"/>
  <c r="AD57" i="35"/>
  <c r="AD58" i="35"/>
  <c r="AD59" i="35"/>
  <c r="AD60" i="35"/>
  <c r="AD61" i="35"/>
  <c r="AF7" i="35"/>
  <c r="AF8" i="35"/>
  <c r="AF9" i="35"/>
  <c r="AF10" i="35"/>
  <c r="AF11" i="35"/>
  <c r="AF12" i="35"/>
  <c r="AF13" i="35"/>
  <c r="AF14" i="35"/>
  <c r="AF15" i="35"/>
  <c r="AF16" i="35"/>
  <c r="AF17" i="35"/>
  <c r="AF18" i="35"/>
  <c r="AF19" i="35"/>
  <c r="AF20" i="35"/>
  <c r="AF21" i="35"/>
  <c r="AF22" i="35"/>
  <c r="AF23" i="35"/>
  <c r="AF24" i="35"/>
  <c r="AF25" i="35"/>
  <c r="AF26" i="35"/>
  <c r="AF27" i="35"/>
  <c r="AF28" i="35"/>
  <c r="AF29" i="35"/>
  <c r="AF30" i="35"/>
  <c r="AF31" i="35"/>
  <c r="AF32" i="35"/>
  <c r="AF33" i="35"/>
  <c r="AF34" i="35"/>
  <c r="AF35" i="35"/>
  <c r="AF36" i="35"/>
  <c r="AF37" i="35"/>
  <c r="AF38" i="35"/>
  <c r="AF39" i="35"/>
  <c r="AF40" i="35"/>
  <c r="AF41" i="35"/>
  <c r="AF42" i="35"/>
  <c r="AF43" i="35"/>
  <c r="AF44" i="35"/>
  <c r="AF45" i="35"/>
  <c r="AF46" i="35"/>
  <c r="AF47" i="35"/>
  <c r="AF48" i="35"/>
  <c r="AF49" i="35"/>
  <c r="AF50" i="35"/>
  <c r="AF51" i="35"/>
  <c r="AF52" i="35"/>
  <c r="AF53" i="35"/>
  <c r="AF54" i="35"/>
  <c r="AF55" i="35"/>
  <c r="AF56" i="35"/>
  <c r="AF57" i="35"/>
  <c r="AF58" i="35"/>
  <c r="AF59" i="35"/>
  <c r="AF60" i="35"/>
  <c r="AF61" i="35"/>
  <c r="AF6" i="35"/>
  <c r="AD6" i="35"/>
  <c r="AH7" i="35"/>
  <c r="AJ7" i="35"/>
  <c r="AL7" i="35"/>
  <c r="AN7" i="35"/>
  <c r="AP7" i="35"/>
  <c r="AR7" i="35"/>
  <c r="AH8" i="35"/>
  <c r="AJ8" i="35"/>
  <c r="AL8" i="35"/>
  <c r="AN8" i="35"/>
  <c r="AP8" i="35"/>
  <c r="AR8" i="35"/>
  <c r="AH9" i="35"/>
  <c r="AJ9" i="35"/>
  <c r="AL9" i="35"/>
  <c r="AN9" i="35"/>
  <c r="AP9" i="35"/>
  <c r="AR9" i="35"/>
  <c r="AH10" i="35"/>
  <c r="AJ10" i="35"/>
  <c r="AL10" i="35"/>
  <c r="AN10" i="35"/>
  <c r="AP10" i="35"/>
  <c r="AR10" i="35"/>
  <c r="AH11" i="35"/>
  <c r="AJ11" i="35"/>
  <c r="AL11" i="35"/>
  <c r="AN11" i="35"/>
  <c r="AP11" i="35"/>
  <c r="AR11" i="35"/>
  <c r="AH12" i="35"/>
  <c r="AJ12" i="35"/>
  <c r="AL12" i="35"/>
  <c r="AN12" i="35"/>
  <c r="AP12" i="35"/>
  <c r="AR12" i="35"/>
  <c r="AH13" i="35"/>
  <c r="AJ13" i="35"/>
  <c r="AL13" i="35"/>
  <c r="AN13" i="35"/>
  <c r="AP13" i="35"/>
  <c r="AR13" i="35"/>
  <c r="AH14" i="35"/>
  <c r="AJ14" i="35"/>
  <c r="AL14" i="35"/>
  <c r="AN14" i="35"/>
  <c r="AP14" i="35"/>
  <c r="AR14" i="35"/>
  <c r="AH15" i="35"/>
  <c r="AJ15" i="35"/>
  <c r="AL15" i="35"/>
  <c r="AN15" i="35"/>
  <c r="AP15" i="35"/>
  <c r="AR15" i="35"/>
  <c r="AH16" i="35"/>
  <c r="AJ16" i="35"/>
  <c r="AL16" i="35"/>
  <c r="AN16" i="35"/>
  <c r="AP16" i="35"/>
  <c r="AR16" i="35"/>
  <c r="AH17" i="35"/>
  <c r="AJ17" i="35"/>
  <c r="AL17" i="35"/>
  <c r="AN17" i="35"/>
  <c r="AP17" i="35"/>
  <c r="AR17" i="35"/>
  <c r="AH18" i="35"/>
  <c r="AJ18" i="35"/>
  <c r="AL18" i="35"/>
  <c r="AN18" i="35"/>
  <c r="AP18" i="35"/>
  <c r="AR18" i="35"/>
  <c r="AH19" i="35"/>
  <c r="AJ19" i="35"/>
  <c r="AL19" i="35"/>
  <c r="AN19" i="35"/>
  <c r="AP19" i="35"/>
  <c r="AR19" i="35"/>
  <c r="AH20" i="35"/>
  <c r="AJ20" i="35"/>
  <c r="AL20" i="35"/>
  <c r="AN20" i="35"/>
  <c r="AP20" i="35"/>
  <c r="AR20" i="35"/>
  <c r="AH21" i="35"/>
  <c r="AJ21" i="35"/>
  <c r="AL21" i="35"/>
  <c r="AN21" i="35"/>
  <c r="AP21" i="35"/>
  <c r="AR21" i="35"/>
  <c r="AH22" i="35"/>
  <c r="AJ22" i="35"/>
  <c r="AL22" i="35"/>
  <c r="AN22" i="35"/>
  <c r="AP22" i="35"/>
  <c r="AR22" i="35"/>
  <c r="AH23" i="35"/>
  <c r="AJ23" i="35"/>
  <c r="AL23" i="35"/>
  <c r="AN23" i="35"/>
  <c r="AP23" i="35"/>
  <c r="AR23" i="35"/>
  <c r="AH24" i="35"/>
  <c r="AJ24" i="35"/>
  <c r="AL24" i="35"/>
  <c r="AN24" i="35"/>
  <c r="AP24" i="35"/>
  <c r="AR24" i="35"/>
  <c r="AH25" i="35"/>
  <c r="AJ25" i="35"/>
  <c r="AL25" i="35"/>
  <c r="AN25" i="35"/>
  <c r="AP25" i="35"/>
  <c r="AR25" i="35"/>
  <c r="AH26" i="35"/>
  <c r="AJ26" i="35"/>
  <c r="AL26" i="35"/>
  <c r="AN26" i="35"/>
  <c r="AP26" i="35"/>
  <c r="AR26" i="35"/>
  <c r="AH27" i="35"/>
  <c r="AJ27" i="35"/>
  <c r="AL27" i="35"/>
  <c r="AN27" i="35"/>
  <c r="AP27" i="35"/>
  <c r="AR27" i="35"/>
  <c r="AH28" i="35"/>
  <c r="AJ28" i="35"/>
  <c r="AL28" i="35"/>
  <c r="AN28" i="35"/>
  <c r="AP28" i="35"/>
  <c r="AR28" i="35"/>
  <c r="AH29" i="35"/>
  <c r="AJ29" i="35"/>
  <c r="AL29" i="35"/>
  <c r="AN29" i="35"/>
  <c r="AP29" i="35"/>
  <c r="AR29" i="35"/>
  <c r="AH30" i="35"/>
  <c r="AJ30" i="35"/>
  <c r="AL30" i="35"/>
  <c r="AN30" i="35"/>
  <c r="AP30" i="35"/>
  <c r="AR30" i="35"/>
  <c r="AH31" i="35"/>
  <c r="AJ31" i="35"/>
  <c r="AL31" i="35"/>
  <c r="AN31" i="35"/>
  <c r="AP31" i="35"/>
  <c r="AR31" i="35"/>
  <c r="AH32" i="35"/>
  <c r="AJ32" i="35"/>
  <c r="AL32" i="35"/>
  <c r="AN32" i="35"/>
  <c r="AP32" i="35"/>
  <c r="AR32" i="35"/>
  <c r="AH33" i="35"/>
  <c r="AJ33" i="35"/>
  <c r="AL33" i="35"/>
  <c r="AN33" i="35"/>
  <c r="AP33" i="35"/>
  <c r="AR33" i="35"/>
  <c r="AH34" i="35"/>
  <c r="AJ34" i="35"/>
  <c r="AL34" i="35"/>
  <c r="AN34" i="35"/>
  <c r="AP34" i="35"/>
  <c r="AR34" i="35"/>
  <c r="AH35" i="35"/>
  <c r="AJ35" i="35"/>
  <c r="AL35" i="35"/>
  <c r="AN35" i="35"/>
  <c r="AP35" i="35"/>
  <c r="AR35" i="35"/>
  <c r="AH36" i="35"/>
  <c r="AJ36" i="35"/>
  <c r="AL36" i="35"/>
  <c r="AN36" i="35"/>
  <c r="AP36" i="35"/>
  <c r="AR36" i="35"/>
  <c r="AH37" i="35"/>
  <c r="AJ37" i="35"/>
  <c r="AL37" i="35"/>
  <c r="AN37" i="35"/>
  <c r="AP37" i="35"/>
  <c r="AR37" i="35"/>
  <c r="AH38" i="35"/>
  <c r="AJ38" i="35"/>
  <c r="AL38" i="35"/>
  <c r="AN38" i="35"/>
  <c r="AP38" i="35"/>
  <c r="AR38" i="35"/>
  <c r="AH39" i="35"/>
  <c r="AJ39" i="35"/>
  <c r="AL39" i="35"/>
  <c r="AN39" i="35"/>
  <c r="AP39" i="35"/>
  <c r="AR39" i="35"/>
  <c r="AH40" i="35"/>
  <c r="AJ40" i="35"/>
  <c r="AL40" i="35"/>
  <c r="AN40" i="35"/>
  <c r="AP40" i="35"/>
  <c r="AR40" i="35"/>
  <c r="AH41" i="35"/>
  <c r="AJ41" i="35"/>
  <c r="AL41" i="35"/>
  <c r="AN41" i="35"/>
  <c r="AP41" i="35"/>
  <c r="AR41" i="35"/>
  <c r="AH42" i="35"/>
  <c r="AJ42" i="35"/>
  <c r="AL42" i="35"/>
  <c r="AN42" i="35"/>
  <c r="AP42" i="35"/>
  <c r="AR42" i="35"/>
  <c r="AH43" i="35"/>
  <c r="AJ43" i="35"/>
  <c r="AL43" i="35"/>
  <c r="AN43" i="35"/>
  <c r="AP43" i="35"/>
  <c r="AR43" i="35"/>
  <c r="AH44" i="35"/>
  <c r="AJ44" i="35"/>
  <c r="AL44" i="35"/>
  <c r="AN44" i="35"/>
  <c r="AP44" i="35"/>
  <c r="AR44" i="35"/>
  <c r="AH45" i="35"/>
  <c r="AJ45" i="35"/>
  <c r="AL45" i="35"/>
  <c r="AN45" i="35"/>
  <c r="AP45" i="35"/>
  <c r="AR45" i="35"/>
  <c r="AH46" i="35"/>
  <c r="AJ46" i="35"/>
  <c r="AL46" i="35"/>
  <c r="AN46" i="35"/>
  <c r="AP46" i="35"/>
  <c r="AR46" i="35"/>
  <c r="AH47" i="35"/>
  <c r="AJ47" i="35"/>
  <c r="AL47" i="35"/>
  <c r="AN47" i="35"/>
  <c r="AP47" i="35"/>
  <c r="AR47" i="35"/>
  <c r="AH48" i="35"/>
  <c r="AJ48" i="35"/>
  <c r="AL48" i="35"/>
  <c r="AN48" i="35"/>
  <c r="AP48" i="35"/>
  <c r="AR48" i="35"/>
  <c r="AH49" i="35"/>
  <c r="AJ49" i="35"/>
  <c r="AL49" i="35"/>
  <c r="AN49" i="35"/>
  <c r="AP49" i="35"/>
  <c r="AR49" i="35"/>
  <c r="AH50" i="35"/>
  <c r="AJ50" i="35"/>
  <c r="AL50" i="35"/>
  <c r="AN50" i="35"/>
  <c r="AP50" i="35"/>
  <c r="AR50" i="35"/>
  <c r="AH51" i="35"/>
  <c r="AJ51" i="35"/>
  <c r="AL51" i="35"/>
  <c r="AN51" i="35"/>
  <c r="AP51" i="35"/>
  <c r="AR51" i="35"/>
  <c r="AH52" i="35"/>
  <c r="AJ52" i="35"/>
  <c r="AL52" i="35"/>
  <c r="AN52" i="35"/>
  <c r="AP52" i="35"/>
  <c r="AR52" i="35"/>
  <c r="AH53" i="35"/>
  <c r="AJ53" i="35"/>
  <c r="AL53" i="35"/>
  <c r="AN53" i="35"/>
  <c r="AP53" i="35"/>
  <c r="AR53" i="35"/>
  <c r="AH54" i="35"/>
  <c r="AJ54" i="35"/>
  <c r="AL54" i="35"/>
  <c r="AN54" i="35"/>
  <c r="AP54" i="35"/>
  <c r="AR54" i="35"/>
  <c r="AH55" i="35"/>
  <c r="AJ55" i="35"/>
  <c r="AL55" i="35"/>
  <c r="AN55" i="35"/>
  <c r="AP55" i="35"/>
  <c r="AR55" i="35"/>
  <c r="AH56" i="35"/>
  <c r="AJ56" i="35"/>
  <c r="AL56" i="35"/>
  <c r="AN56" i="35"/>
  <c r="AP56" i="35"/>
  <c r="AR56" i="35"/>
  <c r="AR6" i="35"/>
  <c r="AP6" i="35"/>
  <c r="AN6" i="35"/>
  <c r="AL6" i="35"/>
  <c r="AJ6" i="35"/>
  <c r="AH6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T8" i="35"/>
  <c r="T9" i="35"/>
  <c r="T10" i="35"/>
  <c r="T11" i="35"/>
  <c r="T12" i="35"/>
  <c r="T13" i="35"/>
  <c r="T14" i="35"/>
  <c r="T15" i="35"/>
  <c r="T16" i="35"/>
  <c r="T17" i="35"/>
  <c r="T18" i="35"/>
  <c r="T19" i="35"/>
  <c r="T20" i="35"/>
  <c r="T21" i="35"/>
  <c r="T22" i="35"/>
  <c r="T23" i="35"/>
  <c r="T24" i="35"/>
  <c r="T25" i="35"/>
  <c r="T26" i="35"/>
  <c r="T27" i="35"/>
  <c r="T28" i="35"/>
  <c r="T29" i="35"/>
  <c r="T30" i="35"/>
  <c r="T31" i="35"/>
  <c r="T32" i="35"/>
  <c r="T33" i="35"/>
  <c r="T34" i="35"/>
  <c r="T35" i="35"/>
  <c r="T36" i="35"/>
  <c r="T37" i="35"/>
  <c r="T38" i="35"/>
  <c r="T39" i="35"/>
  <c r="T40" i="35"/>
  <c r="T41" i="35"/>
  <c r="T42" i="35"/>
  <c r="T43" i="35"/>
  <c r="T44" i="35"/>
  <c r="T45" i="35"/>
  <c r="T46" i="35"/>
  <c r="T47" i="35"/>
  <c r="T48" i="35"/>
  <c r="T49" i="35"/>
  <c r="T50" i="35"/>
  <c r="T51" i="35"/>
  <c r="T52" i="35"/>
  <c r="T53" i="35"/>
  <c r="T54" i="35"/>
  <c r="T55" i="35"/>
  <c r="T56" i="35"/>
  <c r="T7" i="35"/>
  <c r="T6" i="35"/>
  <c r="R7" i="35"/>
  <c r="R6" i="35"/>
  <c r="W14" i="19" l="1"/>
  <c r="AC47" i="19"/>
  <c r="AA26" i="19" s="1"/>
  <c r="AL47" i="19"/>
  <c r="AA33" i="19"/>
  <c r="AA31" i="19"/>
  <c r="AA38" i="19"/>
  <c r="AA40" i="19"/>
  <c r="AA29" i="19"/>
  <c r="AA35" i="19"/>
  <c r="AA37" i="19"/>
  <c r="AA32" i="19"/>
  <c r="AA34" i="19"/>
  <c r="AA27" i="19"/>
  <c r="AA36" i="19"/>
  <c r="AA39" i="19"/>
  <c r="AA28" i="19"/>
  <c r="AA30" i="19"/>
  <c r="AF47" i="19"/>
  <c r="AO47" i="19"/>
  <c r="V20" i="19" s="1"/>
  <c r="AB56" i="35"/>
  <c r="AB55" i="35"/>
  <c r="AB54" i="35"/>
  <c r="AB53" i="35"/>
  <c r="AB52" i="35"/>
  <c r="AB51" i="35"/>
  <c r="AB50" i="35"/>
  <c r="AB49" i="35"/>
  <c r="AB48" i="35"/>
  <c r="AB47" i="35"/>
  <c r="AB46" i="35"/>
  <c r="AB45" i="35"/>
  <c r="AB44" i="35"/>
  <c r="AB43" i="35"/>
  <c r="AB42" i="35"/>
  <c r="AB41" i="35"/>
  <c r="AB40" i="35"/>
  <c r="AB39" i="35"/>
  <c r="AB38" i="35"/>
  <c r="AB37" i="35"/>
  <c r="AB36" i="35"/>
  <c r="AB35" i="35"/>
  <c r="AB34" i="35"/>
  <c r="AB33" i="35"/>
  <c r="AB32" i="35"/>
  <c r="AB31" i="35"/>
  <c r="AB30" i="35"/>
  <c r="AB29" i="35"/>
  <c r="AB28" i="35"/>
  <c r="AB27" i="35"/>
  <c r="AB26" i="35"/>
  <c r="AB25" i="35"/>
  <c r="AB24" i="35"/>
  <c r="AB23" i="35"/>
  <c r="AB22" i="35"/>
  <c r="AB21" i="35"/>
  <c r="AB20" i="35"/>
  <c r="AB19" i="35"/>
  <c r="AB18" i="35"/>
  <c r="AB17" i="35"/>
  <c r="AB16" i="35"/>
  <c r="AB15" i="35"/>
  <c r="AB14" i="35"/>
  <c r="AB13" i="35"/>
  <c r="AB12" i="35"/>
  <c r="AB11" i="35"/>
  <c r="AB10" i="35"/>
  <c r="AB9" i="35"/>
  <c r="AB8" i="35"/>
  <c r="AB7" i="35"/>
  <c r="AB6" i="35"/>
  <c r="Z56" i="35"/>
  <c r="Z55" i="35"/>
  <c r="Z54" i="35"/>
  <c r="Z53" i="35"/>
  <c r="Z52" i="35"/>
  <c r="Z51" i="35"/>
  <c r="Z50" i="35"/>
  <c r="Z49" i="35"/>
  <c r="Z48" i="35"/>
  <c r="Z47" i="35"/>
  <c r="Z46" i="35"/>
  <c r="Z45" i="35"/>
  <c r="Z44" i="35"/>
  <c r="Z43" i="35"/>
  <c r="Z42" i="35"/>
  <c r="Z41" i="35"/>
  <c r="Z40" i="35"/>
  <c r="Z39" i="35"/>
  <c r="Z38" i="35"/>
  <c r="Z37" i="35"/>
  <c r="Z36" i="35"/>
  <c r="Z35" i="35"/>
  <c r="Z34" i="35"/>
  <c r="Z33" i="35"/>
  <c r="Z32" i="35"/>
  <c r="Z31" i="35"/>
  <c r="Z30" i="35"/>
  <c r="Z29" i="35"/>
  <c r="Z28" i="35"/>
  <c r="Z27" i="35"/>
  <c r="Z26" i="35"/>
  <c r="Z25" i="35"/>
  <c r="Z24" i="35"/>
  <c r="Z23" i="35"/>
  <c r="Z22" i="35"/>
  <c r="Z21" i="35"/>
  <c r="Z20" i="35"/>
  <c r="Z19" i="35"/>
  <c r="Z18" i="35"/>
  <c r="Z17" i="35"/>
  <c r="Z16" i="35"/>
  <c r="Z15" i="35"/>
  <c r="Z14" i="35"/>
  <c r="Z13" i="35"/>
  <c r="Z12" i="35"/>
  <c r="Z11" i="35"/>
  <c r="Z10" i="35"/>
  <c r="Z9" i="35"/>
  <c r="Z8" i="35"/>
  <c r="Z7" i="35"/>
  <c r="Z6" i="35"/>
  <c r="X56" i="35"/>
  <c r="X55" i="35"/>
  <c r="X54" i="35"/>
  <c r="X53" i="35"/>
  <c r="X52" i="35"/>
  <c r="X51" i="35"/>
  <c r="X50" i="35"/>
  <c r="X49" i="35"/>
  <c r="X48" i="35"/>
  <c r="X47" i="35"/>
  <c r="X46" i="35"/>
  <c r="X45" i="35"/>
  <c r="X44" i="35"/>
  <c r="X43" i="35"/>
  <c r="X42" i="35"/>
  <c r="X41" i="35"/>
  <c r="X40" i="35"/>
  <c r="X39" i="35"/>
  <c r="X38" i="35"/>
  <c r="X37" i="35"/>
  <c r="X36" i="35"/>
  <c r="X35" i="35"/>
  <c r="X34" i="35"/>
  <c r="X33" i="35"/>
  <c r="X32" i="35"/>
  <c r="X31" i="35"/>
  <c r="X30" i="35"/>
  <c r="X29" i="35"/>
  <c r="X28" i="35"/>
  <c r="X27" i="35"/>
  <c r="X26" i="35"/>
  <c r="X25" i="35"/>
  <c r="X24" i="35"/>
  <c r="X23" i="35"/>
  <c r="X22" i="35"/>
  <c r="X21" i="35"/>
  <c r="X20" i="35"/>
  <c r="X19" i="35"/>
  <c r="X18" i="35"/>
  <c r="X17" i="35"/>
  <c r="X16" i="35"/>
  <c r="X15" i="35"/>
  <c r="X14" i="35"/>
  <c r="X13" i="35"/>
  <c r="X12" i="35"/>
  <c r="X11" i="35"/>
  <c r="X10" i="35"/>
  <c r="X9" i="35"/>
  <c r="X8" i="35"/>
  <c r="X7" i="35"/>
  <c r="X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34" i="35"/>
  <c r="V35" i="35"/>
  <c r="V36" i="35"/>
  <c r="V37" i="35"/>
  <c r="V38" i="35"/>
  <c r="V39" i="35"/>
  <c r="V40" i="35"/>
  <c r="V41" i="35"/>
  <c r="V42" i="35"/>
  <c r="V43" i="35"/>
  <c r="V44" i="35"/>
  <c r="V45" i="35"/>
  <c r="V46" i="35"/>
  <c r="V47" i="35"/>
  <c r="V48" i="35"/>
  <c r="V49" i="35"/>
  <c r="V50" i="35"/>
  <c r="V51" i="35"/>
  <c r="V52" i="35"/>
  <c r="V53" i="35"/>
  <c r="V54" i="35"/>
  <c r="V55" i="35"/>
  <c r="V56" i="35"/>
  <c r="V6" i="35"/>
  <c r="J375" i="19"/>
  <c r="J350" i="19"/>
  <c r="J325" i="19"/>
  <c r="J300" i="19"/>
  <c r="J275" i="19"/>
  <c r="J250" i="19"/>
  <c r="J200" i="19"/>
  <c r="J175" i="19"/>
  <c r="J150" i="19"/>
  <c r="J125" i="19"/>
  <c r="J100" i="19"/>
  <c r="J75" i="19"/>
  <c r="J50" i="19"/>
  <c r="J25" i="19"/>
  <c r="V2" i="19" l="1"/>
  <c r="AA25" i="19" s="1"/>
  <c r="AB11" i="19" s="1"/>
  <c r="V14" i="19"/>
  <c r="AG25" i="19" s="1"/>
  <c r="V8" i="19"/>
  <c r="AD25" i="19" s="1"/>
  <c r="AJ27" i="19"/>
  <c r="AJ28" i="19"/>
  <c r="AJ38" i="19"/>
  <c r="AJ35" i="19"/>
  <c r="AJ40" i="19"/>
  <c r="AJ30" i="19"/>
  <c r="AJ37" i="19"/>
  <c r="AJ31" i="19"/>
  <c r="AJ34" i="19"/>
  <c r="AJ36" i="19"/>
  <c r="AJ32" i="19"/>
  <c r="AJ39" i="19"/>
  <c r="AJ26" i="19"/>
  <c r="AJ33" i="19"/>
  <c r="AJ29" i="19"/>
  <c r="AR47" i="19"/>
  <c r="X14" i="19" s="1"/>
  <c r="AP25" i="19" s="1"/>
  <c r="AD28" i="19"/>
  <c r="AD36" i="19"/>
  <c r="AD40" i="19"/>
  <c r="AD33" i="19"/>
  <c r="AD35" i="19"/>
  <c r="AD30" i="19"/>
  <c r="AD39" i="19"/>
  <c r="AD31" i="19"/>
  <c r="AD38" i="19"/>
  <c r="AD34" i="19"/>
  <c r="AD32" i="19"/>
  <c r="AD37" i="19"/>
  <c r="AD29" i="19"/>
  <c r="AD26" i="19"/>
  <c r="AD27" i="19"/>
  <c r="AG33" i="19"/>
  <c r="AG30" i="19"/>
  <c r="AG38" i="19"/>
  <c r="AG31" i="19"/>
  <c r="AG29" i="19"/>
  <c r="AG35" i="19"/>
  <c r="AG26" i="19"/>
  <c r="AG36" i="19"/>
  <c r="AG28" i="19"/>
  <c r="AG37" i="19"/>
  <c r="AG39" i="19"/>
  <c r="AG34" i="19"/>
  <c r="AG40" i="19"/>
  <c r="AG32" i="19"/>
  <c r="AG27" i="19"/>
  <c r="AI47" i="19"/>
  <c r="X2" i="19" s="1"/>
  <c r="AJ25" i="19"/>
  <c r="L26" i="35"/>
  <c r="N26" i="35"/>
  <c r="P26" i="35"/>
  <c r="L27" i="35"/>
  <c r="N27" i="35"/>
  <c r="P27" i="35"/>
  <c r="L28" i="35"/>
  <c r="N28" i="35"/>
  <c r="P28" i="35"/>
  <c r="L29" i="35"/>
  <c r="N29" i="35"/>
  <c r="P29" i="35"/>
  <c r="L30" i="35"/>
  <c r="N30" i="35"/>
  <c r="P30" i="35"/>
  <c r="L31" i="35"/>
  <c r="N31" i="35"/>
  <c r="P31" i="35"/>
  <c r="L32" i="35"/>
  <c r="N32" i="35"/>
  <c r="P32" i="35"/>
  <c r="L33" i="35"/>
  <c r="N33" i="35"/>
  <c r="P33" i="35"/>
  <c r="L34" i="35"/>
  <c r="N34" i="35"/>
  <c r="P34" i="35"/>
  <c r="L35" i="35"/>
  <c r="N35" i="35"/>
  <c r="P35" i="35"/>
  <c r="L36" i="35"/>
  <c r="N36" i="35"/>
  <c r="P36" i="35"/>
  <c r="L37" i="35"/>
  <c r="N37" i="35"/>
  <c r="P37" i="35"/>
  <c r="L38" i="35"/>
  <c r="N38" i="35"/>
  <c r="P38" i="35"/>
  <c r="L39" i="35"/>
  <c r="N39" i="35"/>
  <c r="P39" i="35"/>
  <c r="L40" i="35"/>
  <c r="N40" i="35"/>
  <c r="P40" i="35"/>
  <c r="L41" i="35"/>
  <c r="N41" i="35"/>
  <c r="P41" i="35"/>
  <c r="L42" i="35"/>
  <c r="N42" i="35"/>
  <c r="P42" i="35"/>
  <c r="L43" i="35"/>
  <c r="N43" i="35"/>
  <c r="P43" i="35"/>
  <c r="L44" i="35"/>
  <c r="N44" i="35"/>
  <c r="P44" i="35"/>
  <c r="L45" i="35"/>
  <c r="N45" i="35"/>
  <c r="P45" i="35"/>
  <c r="L46" i="35"/>
  <c r="N46" i="35"/>
  <c r="P46" i="35"/>
  <c r="L47" i="35"/>
  <c r="N47" i="35"/>
  <c r="P47" i="35"/>
  <c r="L48" i="35"/>
  <c r="N48" i="35"/>
  <c r="P48" i="35"/>
  <c r="L49" i="35"/>
  <c r="N49" i="35"/>
  <c r="P49" i="35"/>
  <c r="L50" i="35"/>
  <c r="N50" i="35"/>
  <c r="P50" i="35"/>
  <c r="L51" i="35"/>
  <c r="N51" i="35"/>
  <c r="P51" i="35"/>
  <c r="L52" i="35"/>
  <c r="N52" i="35"/>
  <c r="P52" i="35"/>
  <c r="L53" i="35"/>
  <c r="N53" i="35"/>
  <c r="P53" i="35"/>
  <c r="L54" i="35"/>
  <c r="N54" i="35"/>
  <c r="P54" i="35"/>
  <c r="L55" i="35"/>
  <c r="N55" i="35"/>
  <c r="P55" i="35"/>
  <c r="L56" i="35"/>
  <c r="N56" i="35"/>
  <c r="P56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L6" i="35"/>
  <c r="N6" i="35"/>
  <c r="P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6" i="35"/>
  <c r="AB9" i="19" l="1"/>
  <c r="AB17" i="19"/>
  <c r="AB4" i="19"/>
  <c r="AB13" i="19"/>
  <c r="AB8" i="19"/>
  <c r="AB5" i="19"/>
  <c r="AB15" i="19"/>
  <c r="AB12" i="19"/>
  <c r="AB18" i="19"/>
  <c r="AB7" i="19"/>
  <c r="AB19" i="19"/>
  <c r="AB10" i="19"/>
  <c r="AB6" i="19"/>
  <c r="AB16" i="19"/>
  <c r="AB14" i="19"/>
  <c r="AH11" i="19"/>
  <c r="AH10" i="19"/>
  <c r="AH18" i="19"/>
  <c r="AE7" i="19"/>
  <c r="AE11" i="19"/>
  <c r="AE15" i="19"/>
  <c r="AE19" i="19"/>
  <c r="AE8" i="19"/>
  <c r="AE12" i="19"/>
  <c r="AE16" i="19"/>
  <c r="AE4" i="19"/>
  <c r="AE5" i="19"/>
  <c r="AE9" i="19"/>
  <c r="AE13" i="19"/>
  <c r="AE17" i="19"/>
  <c r="AE6" i="19"/>
  <c r="AE10" i="19"/>
  <c r="AE14" i="19"/>
  <c r="AE18" i="19"/>
  <c r="AH17" i="19"/>
  <c r="AH9" i="19"/>
  <c r="AH4" i="19"/>
  <c r="AH16" i="19"/>
  <c r="AH8" i="19"/>
  <c r="AH15" i="19"/>
  <c r="AH19" i="19"/>
  <c r="AH14" i="19"/>
  <c r="AH7" i="19"/>
  <c r="AH6" i="19"/>
  <c r="AH13" i="19"/>
  <c r="AH12" i="19"/>
  <c r="AH5" i="19"/>
  <c r="AK5" i="19"/>
  <c r="AK17" i="19"/>
  <c r="AK6" i="19"/>
  <c r="AK18" i="19"/>
  <c r="AK8" i="19"/>
  <c r="AK9" i="19"/>
  <c r="AK11" i="19"/>
  <c r="AK7" i="19"/>
  <c r="AK10" i="19"/>
  <c r="AK16" i="19"/>
  <c r="AK12" i="19"/>
  <c r="AK13" i="19"/>
  <c r="AK4" i="19"/>
  <c r="AK14" i="19"/>
  <c r="AK15" i="19"/>
  <c r="AK19" i="19"/>
  <c r="AM25" i="19"/>
  <c r="AM40" i="19"/>
  <c r="AM39" i="19"/>
  <c r="AM30" i="19"/>
  <c r="AM28" i="19"/>
  <c r="AM33" i="19"/>
  <c r="AM34" i="19"/>
  <c r="AM32" i="19"/>
  <c r="AM29" i="19"/>
  <c r="AM26" i="19"/>
  <c r="AM38" i="19"/>
  <c r="AM36" i="19"/>
  <c r="AM31" i="19"/>
  <c r="AM27" i="19"/>
  <c r="AM37" i="19"/>
  <c r="AM35" i="19"/>
  <c r="AP40" i="19"/>
  <c r="AP38" i="19"/>
  <c r="AP30" i="19"/>
  <c r="AP32" i="19"/>
  <c r="AP35" i="19"/>
  <c r="AP37" i="19"/>
  <c r="AP34" i="19"/>
  <c r="AP33" i="19"/>
  <c r="AP26" i="19"/>
  <c r="AP29" i="19"/>
  <c r="AP39" i="19"/>
  <c r="AP31" i="19"/>
  <c r="AP28" i="19"/>
  <c r="AP36" i="19"/>
  <c r="AP27" i="19"/>
  <c r="AQ6" i="19" l="1"/>
  <c r="AQ17" i="19"/>
  <c r="AQ9" i="19"/>
  <c r="AQ15" i="19"/>
  <c r="AQ11" i="19"/>
  <c r="AQ10" i="19"/>
  <c r="AQ4" i="19"/>
  <c r="AQ8" i="19"/>
  <c r="AQ13" i="19"/>
  <c r="AQ19" i="19"/>
  <c r="AQ5" i="19"/>
  <c r="AQ7" i="19"/>
  <c r="AQ16" i="19"/>
  <c r="AQ14" i="19"/>
  <c r="AQ18" i="19"/>
  <c r="AQ12" i="19"/>
  <c r="AN12" i="19"/>
  <c r="K14" i="42" s="1"/>
  <c r="AN13" i="19"/>
  <c r="K15" i="42" s="1"/>
  <c r="AN14" i="19"/>
  <c r="K16" i="42" s="1"/>
  <c r="AN15" i="19"/>
  <c r="K17" i="42" s="1"/>
  <c r="AN16" i="19"/>
  <c r="K18" i="42" s="1"/>
  <c r="AN5" i="19"/>
  <c r="K7" i="42" s="1"/>
  <c r="AN6" i="19"/>
  <c r="K8" i="42" s="1"/>
  <c r="AN18" i="19"/>
  <c r="K20" i="42" s="1"/>
  <c r="AN19" i="19"/>
  <c r="K21" i="42" s="1"/>
  <c r="AN4" i="19"/>
  <c r="K6" i="42" s="1"/>
  <c r="AN7" i="19"/>
  <c r="K9" i="42" s="1"/>
  <c r="AN8" i="19"/>
  <c r="K10" i="42" s="1"/>
  <c r="AN9" i="19"/>
  <c r="K11" i="42" s="1"/>
  <c r="AN10" i="19"/>
  <c r="K12" i="42" s="1"/>
  <c r="AN11" i="19"/>
  <c r="K13" i="42" s="1"/>
  <c r="AN17" i="19"/>
  <c r="K19" i="42" s="1"/>
  <c r="I20" i="10"/>
  <c r="I19" i="10"/>
  <c r="I18" i="10"/>
  <c r="I15" i="10"/>
  <c r="I14" i="10"/>
  <c r="I13" i="10"/>
  <c r="X10" i="10"/>
  <c r="I10" i="10"/>
  <c r="X9" i="10"/>
  <c r="I9" i="10"/>
  <c r="X8" i="10"/>
  <c r="I8" i="10"/>
  <c r="I5" i="10"/>
  <c r="I4" i="10"/>
  <c r="I3" i="10"/>
  <c r="G9" i="10" l="1"/>
  <c r="V8" i="10"/>
  <c r="G13" i="10"/>
  <c r="G10" i="10"/>
  <c r="G14" i="10"/>
  <c r="G18" i="10"/>
  <c r="V9" i="10"/>
  <c r="G5" i="10"/>
  <c r="G3" i="10"/>
  <c r="G4" i="10"/>
  <c r="V10" i="10"/>
  <c r="G15" i="10"/>
  <c r="G8" i="10"/>
  <c r="W16" i="10" l="1"/>
  <c r="W11" i="10"/>
  <c r="W14" i="10"/>
  <c r="W13" i="10"/>
  <c r="W3" i="10"/>
  <c r="W5" i="10"/>
  <c r="W4" i="10"/>
  <c r="W15" i="10"/>
  <c r="W6" i="10"/>
  <c r="H8" i="10"/>
  <c r="H15" i="10"/>
  <c r="H18" i="10"/>
  <c r="H19" i="10"/>
  <c r="H20" i="10"/>
  <c r="H4" i="10"/>
  <c r="H9" i="10"/>
  <c r="H10" i="10"/>
  <c r="H3" i="10"/>
  <c r="H5" i="10"/>
  <c r="W10" i="10"/>
  <c r="H14" i="10"/>
  <c r="H13" i="10"/>
  <c r="W9" i="10"/>
  <c r="W8" i="10"/>
</calcChain>
</file>

<file path=xl/sharedStrings.xml><?xml version="1.0" encoding="utf-8"?>
<sst xmlns="http://schemas.openxmlformats.org/spreadsheetml/2006/main" count="38175" uniqueCount="9249">
  <si>
    <t>BENJAMINS(ES)</t>
  </si>
  <si>
    <t>DISTRICTS</t>
  </si>
  <si>
    <t>COLLEGES</t>
  </si>
  <si>
    <t>GENRES</t>
  </si>
  <si>
    <t>N° DES LICENCES</t>
  </si>
  <si>
    <t>NOMS</t>
  </si>
  <si>
    <t>PRENOMS</t>
  </si>
  <si>
    <t>CATEGORIES</t>
  </si>
  <si>
    <t>NOUMEA 1</t>
  </si>
  <si>
    <t>FILLES</t>
  </si>
  <si>
    <t>GARCONS</t>
  </si>
  <si>
    <t>NOUMEA 2</t>
  </si>
  <si>
    <t>NOUMEA 3</t>
  </si>
  <si>
    <t>NOUMEA 4</t>
  </si>
  <si>
    <t>NOUMEA 5</t>
  </si>
  <si>
    <t>NOUMEA 6</t>
  </si>
  <si>
    <t>NOUMEA 7</t>
  </si>
  <si>
    <t>NOUMEA 8</t>
  </si>
  <si>
    <t>LIFOU</t>
  </si>
  <si>
    <t xml:space="preserve"> HORS NOUMEA 1</t>
  </si>
  <si>
    <t xml:space="preserve"> HORS NOUMEA 2</t>
  </si>
  <si>
    <t xml:space="preserve"> HORS NOUMEA 3</t>
  </si>
  <si>
    <t xml:space="preserve"> HORS NOUMEA 4</t>
  </si>
  <si>
    <t xml:space="preserve"> HORS NOUMEA 5</t>
  </si>
  <si>
    <t>PHASE 1</t>
  </si>
  <si>
    <t>PTS</t>
  </si>
  <si>
    <t>PHASE 2</t>
  </si>
  <si>
    <t>MATCH 1</t>
  </si>
  <si>
    <t>MATCH 2</t>
  </si>
  <si>
    <t>MATCH 3</t>
  </si>
  <si>
    <t>MATCH 4</t>
  </si>
  <si>
    <t>MATCH 5</t>
  </si>
  <si>
    <t>MATCH 6</t>
  </si>
  <si>
    <t>points</t>
  </si>
  <si>
    <t>rang</t>
  </si>
  <si>
    <t>MAR</t>
  </si>
  <si>
    <t>GOL</t>
  </si>
  <si>
    <t>Classement</t>
  </si>
  <si>
    <t>Points phase 1</t>
  </si>
  <si>
    <t>Points phase 2</t>
  </si>
  <si>
    <t>A</t>
  </si>
  <si>
    <t>B</t>
  </si>
  <si>
    <t>C</t>
  </si>
  <si>
    <t>PHASE 3 et 4</t>
  </si>
  <si>
    <t>PHASE 3 ET 4</t>
  </si>
  <si>
    <t>CLASSEMENT CLG FUTSAL</t>
  </si>
  <si>
    <t>MATCH1</t>
  </si>
  <si>
    <t>MATCH2</t>
  </si>
  <si>
    <t>PLACE 1/2</t>
  </si>
  <si>
    <t>PLACE 3/4</t>
  </si>
  <si>
    <t>PLACE</t>
  </si>
  <si>
    <t>CLG</t>
  </si>
  <si>
    <t>PLACE 5/6</t>
  </si>
  <si>
    <t>PLACE 7/8</t>
  </si>
  <si>
    <t>PLACE 9/10</t>
  </si>
  <si>
    <t>PLAC 11/12</t>
  </si>
  <si>
    <t>Collèges</t>
  </si>
  <si>
    <t>Catégories</t>
  </si>
  <si>
    <t>Ordre de passage</t>
  </si>
  <si>
    <t>Numéro de licence</t>
  </si>
  <si>
    <t xml:space="preserve">Noms </t>
  </si>
  <si>
    <t>Prénoms</t>
  </si>
  <si>
    <t>Catégorie</t>
  </si>
  <si>
    <t>Couleur dossard</t>
  </si>
  <si>
    <t>Tir : Nombre de flèches au centre</t>
  </si>
  <si>
    <r>
      <t xml:space="preserve">Temps : écrire </t>
    </r>
    <r>
      <rPr>
        <b/>
        <sz val="16"/>
        <color rgb="FFFF0000"/>
        <rFont val="Comic Sans MS"/>
        <family val="4"/>
      </rPr>
      <t>05:36</t>
    </r>
    <r>
      <rPr>
        <sz val="16"/>
        <color indexed="8"/>
        <rFont val="Comic Sans MS"/>
        <family val="4"/>
      </rPr>
      <t xml:space="preserve"> pour </t>
    </r>
    <r>
      <rPr>
        <b/>
        <sz val="16"/>
        <color rgb="FFFF0000"/>
        <rFont val="Comic Sans MS"/>
        <family val="4"/>
      </rPr>
      <t>5'36</t>
    </r>
  </si>
  <si>
    <t>Bonus : 1 flèche = 3 secondes</t>
  </si>
  <si>
    <t>Temps bonifié</t>
  </si>
  <si>
    <t>Une pénalité = 10"</t>
  </si>
  <si>
    <t>Total pénalités</t>
  </si>
  <si>
    <t>Temps  final par catégorie et par genre</t>
  </si>
  <si>
    <t xml:space="preserve">Temps du collège </t>
  </si>
  <si>
    <t>total par genre</t>
  </si>
  <si>
    <t>CLASSEMENT PAR GENRE</t>
  </si>
  <si>
    <t>Total</t>
  </si>
  <si>
    <t xml:space="preserve">Classementdu collège </t>
  </si>
  <si>
    <t>CLASSEMENT</t>
  </si>
  <si>
    <t>Benjamines filles</t>
  </si>
  <si>
    <t>BF</t>
  </si>
  <si>
    <t>BG</t>
  </si>
  <si>
    <t>BF-BG</t>
  </si>
  <si>
    <t>Benjamins Garçons</t>
  </si>
  <si>
    <t xml:space="preserve">Temps </t>
  </si>
  <si>
    <t>POINTS</t>
  </si>
  <si>
    <r>
      <t xml:space="preserve">Relais 
10x40 m
écrire </t>
    </r>
    <r>
      <rPr>
        <b/>
        <sz val="22"/>
        <color rgb="FFFF0000"/>
        <rFont val="Comic Sans MS"/>
        <family val="4"/>
      </rPr>
      <t>1230</t>
    </r>
    <r>
      <rPr>
        <b/>
        <sz val="22"/>
        <color indexed="8"/>
        <rFont val="Comic Sans MS"/>
        <family val="4"/>
      </rPr>
      <t xml:space="preserve"> pour </t>
    </r>
    <r>
      <rPr>
        <b/>
        <sz val="22"/>
        <color rgb="FFFF0000"/>
        <rFont val="Comic Sans MS"/>
        <family val="4"/>
      </rPr>
      <t>1'23''0</t>
    </r>
  </si>
  <si>
    <r>
      <t xml:space="preserve">50m écrire </t>
    </r>
    <r>
      <rPr>
        <b/>
        <sz val="22"/>
        <color rgb="FFFF0000"/>
        <rFont val="Comic Sans MS"/>
        <family val="4"/>
      </rPr>
      <t>850</t>
    </r>
    <r>
      <rPr>
        <b/>
        <sz val="22"/>
        <color indexed="8"/>
        <rFont val="Comic Sans MS"/>
        <family val="4"/>
      </rPr>
      <t xml:space="preserve"> pour</t>
    </r>
    <r>
      <rPr>
        <b/>
        <sz val="22"/>
        <color rgb="FFFF0000"/>
        <rFont val="Comic Sans MS"/>
        <family val="4"/>
      </rPr>
      <t xml:space="preserve"> 8''50</t>
    </r>
  </si>
  <si>
    <r>
      <t xml:space="preserve">1000m écrire </t>
    </r>
    <r>
      <rPr>
        <b/>
        <sz val="22"/>
        <color rgb="FFFF0000"/>
        <rFont val="Comic Sans MS"/>
        <family val="4"/>
      </rPr>
      <t>4230</t>
    </r>
    <r>
      <rPr>
        <b/>
        <sz val="22"/>
        <color indexed="8"/>
        <rFont val="Comic Sans MS"/>
        <family val="4"/>
      </rPr>
      <t xml:space="preserve"> pour</t>
    </r>
    <r>
      <rPr>
        <b/>
        <sz val="22"/>
        <color rgb="FFFF0000"/>
        <rFont val="Comic Sans MS"/>
        <family val="4"/>
      </rPr>
      <t xml:space="preserve"> 4'23''0</t>
    </r>
  </si>
  <si>
    <r>
      <t xml:space="preserve">vortex écrire </t>
    </r>
    <r>
      <rPr>
        <b/>
        <sz val="22"/>
        <color rgb="FFFF0000"/>
        <rFont val="Comic Sans MS"/>
        <family val="4"/>
      </rPr>
      <t>1230</t>
    </r>
    <r>
      <rPr>
        <b/>
        <sz val="22"/>
        <color indexed="8"/>
        <rFont val="Comic Sans MS"/>
        <family val="4"/>
      </rPr>
      <t xml:space="preserve"> pour </t>
    </r>
    <r>
      <rPr>
        <b/>
        <sz val="22"/>
        <color rgb="FFFF0000"/>
        <rFont val="Comic Sans MS"/>
        <family val="4"/>
      </rPr>
      <t>12m30</t>
    </r>
  </si>
  <si>
    <r>
      <t xml:space="preserve">longueur écrire </t>
    </r>
    <r>
      <rPr>
        <b/>
        <sz val="22"/>
        <color rgb="FFFF0000"/>
        <rFont val="Comic Sans MS"/>
        <family val="4"/>
      </rPr>
      <t>456</t>
    </r>
    <r>
      <rPr>
        <b/>
        <sz val="22"/>
        <color indexed="8"/>
        <rFont val="Comic Sans MS"/>
        <family val="4"/>
      </rPr>
      <t xml:space="preserve"> pour </t>
    </r>
    <r>
      <rPr>
        <b/>
        <sz val="22"/>
        <color rgb="FFFF0000"/>
        <rFont val="Comic Sans MS"/>
        <family val="4"/>
      </rPr>
      <t>4m56</t>
    </r>
  </si>
  <si>
    <t>total des points par élèves</t>
  </si>
  <si>
    <t>Total BF-BG</t>
  </si>
  <si>
    <t>CLASSEMENT CAT. BF-BG</t>
  </si>
  <si>
    <t>CLASSEMENT PAR COLLEGES</t>
  </si>
  <si>
    <t>Benjamines</t>
  </si>
  <si>
    <t>MF</t>
  </si>
  <si>
    <t>MG</t>
  </si>
  <si>
    <t>MF-MG</t>
  </si>
  <si>
    <t>Benjamins</t>
  </si>
  <si>
    <t>Relais 
10x40 m</t>
  </si>
  <si>
    <t>80m</t>
  </si>
  <si>
    <t>1000m</t>
  </si>
  <si>
    <t>vortex</t>
  </si>
  <si>
    <t>longueur</t>
  </si>
  <si>
    <t>Total MF-MG</t>
  </si>
  <si>
    <t>CLASSEMENT CAT. MF-MG</t>
  </si>
  <si>
    <t>Minimes filles</t>
  </si>
  <si>
    <t>Minimes Garçons</t>
  </si>
  <si>
    <t>CLS</t>
  </si>
  <si>
    <t>50m</t>
  </si>
  <si>
    <t/>
  </si>
  <si>
    <t>Benj F-G</t>
  </si>
  <si>
    <t>Min F-G</t>
  </si>
  <si>
    <t>SPRINT</t>
  </si>
  <si>
    <t>F Lyc</t>
  </si>
  <si>
    <t>G Lyc</t>
  </si>
  <si>
    <t>10 X 40m</t>
  </si>
  <si>
    <t>VORTEX</t>
  </si>
  <si>
    <t>LONGUEUR</t>
  </si>
  <si>
    <t>LYC F</t>
  </si>
  <si>
    <t>LYC G</t>
  </si>
  <si>
    <t>1/x</t>
  </si>
  <si>
    <t>100m
F Lyc</t>
  </si>
  <si>
    <t>100m
G Lyc</t>
  </si>
  <si>
    <t>CLASSEMENT COLLEGES</t>
  </si>
  <si>
    <t>CLASSEMENT COLLEGES AUTOMATIQUE</t>
  </si>
  <si>
    <t>FUT</t>
  </si>
  <si>
    <t>BB</t>
  </si>
  <si>
    <t>BIA</t>
  </si>
  <si>
    <t>ATHLE</t>
  </si>
  <si>
    <t>TOTAL</t>
  </si>
  <si>
    <t>Licence</t>
  </si>
  <si>
    <t>Nom</t>
  </si>
  <si>
    <t>Prénom</t>
  </si>
  <si>
    <t>Date de Naissance</t>
  </si>
  <si>
    <t>Age</t>
  </si>
  <si>
    <t>JO</t>
  </si>
  <si>
    <t>Etablissement</t>
  </si>
  <si>
    <t>Sport Partagé</t>
  </si>
  <si>
    <t>Sports</t>
  </si>
  <si>
    <t>Alcide</t>
  </si>
  <si>
    <t>Silas</t>
  </si>
  <si>
    <t>02-05-2012</t>
  </si>
  <si>
    <t>Non</t>
  </si>
  <si>
    <t>CLG.APOGOTI</t>
  </si>
  <si>
    <t>Athlétisme, Danse</t>
  </si>
  <si>
    <t>Atti</t>
  </si>
  <si>
    <t>Abélia</t>
  </si>
  <si>
    <t>19-11-2012</t>
  </si>
  <si>
    <t>Futsal, Handball</t>
  </si>
  <si>
    <t>BARNEY</t>
  </si>
  <si>
    <t>William</t>
  </si>
  <si>
    <t>09-10-2012</t>
  </si>
  <si>
    <t>Futsal</t>
  </si>
  <si>
    <t>BERRY</t>
  </si>
  <si>
    <t>Antoine</t>
  </si>
  <si>
    <t>27-10-2013</t>
  </si>
  <si>
    <t>Handball</t>
  </si>
  <si>
    <t>CLEMEN</t>
  </si>
  <si>
    <t>DJAMILA</t>
  </si>
  <si>
    <t>26-05-2013</t>
  </si>
  <si>
    <t>DAOMET</t>
  </si>
  <si>
    <t>Gabrielle</t>
  </si>
  <si>
    <t>30-06-2009</t>
  </si>
  <si>
    <t>DJAMALI</t>
  </si>
  <si>
    <t>NOHAM</t>
  </si>
  <si>
    <t>13-07-2012</t>
  </si>
  <si>
    <t>Athlétisme, Danse, Futsal, Handball</t>
  </si>
  <si>
    <t>FAVIER</t>
  </si>
  <si>
    <t>ANDRE</t>
  </si>
  <si>
    <t>18-11-2012</t>
  </si>
  <si>
    <t>Athlétisme, Futsal, Handball</t>
  </si>
  <si>
    <t>FINAU</t>
  </si>
  <si>
    <t>Alefeleto</t>
  </si>
  <si>
    <t>28-05-2010</t>
  </si>
  <si>
    <t>Basket, Futsal, Handball, Tennis de table, Volleyball</t>
  </si>
  <si>
    <t>GAZE</t>
  </si>
  <si>
    <t>Gazé</t>
  </si>
  <si>
    <t>11-11-2011</t>
  </si>
  <si>
    <t>Futsal, Handball, Volleyball</t>
  </si>
  <si>
    <t>GERBET</t>
  </si>
  <si>
    <t>KETSSYA</t>
  </si>
  <si>
    <t>12-08-2012</t>
  </si>
  <si>
    <t>Futsal, Volleyball</t>
  </si>
  <si>
    <t>GNIPATE</t>
  </si>
  <si>
    <t>JACQUES</t>
  </si>
  <si>
    <t>20-08-2012</t>
  </si>
  <si>
    <t>GOWET</t>
  </si>
  <si>
    <t>YVELYNE</t>
  </si>
  <si>
    <t>16-02-2013</t>
  </si>
  <si>
    <t>Hennion</t>
  </si>
  <si>
    <t>Noé</t>
  </si>
  <si>
    <t>10-07-2012</t>
  </si>
  <si>
    <t>HNANGENU</t>
  </si>
  <si>
    <t>Amélie</t>
  </si>
  <si>
    <t>HNAWOSSE</t>
  </si>
  <si>
    <t>Ryeka</t>
  </si>
  <si>
    <t>09-03-2012</t>
  </si>
  <si>
    <t>HNEPEUNE</t>
  </si>
  <si>
    <t>NATHAN</t>
  </si>
  <si>
    <t>11-07-2012</t>
  </si>
  <si>
    <t>KAHNYAPA</t>
  </si>
  <si>
    <t>Annie Christine</t>
  </si>
  <si>
    <t>29-10-2012</t>
  </si>
  <si>
    <t>Athlétisme, Handball</t>
  </si>
  <si>
    <t>KAOUMA</t>
  </si>
  <si>
    <t>LETANG</t>
  </si>
  <si>
    <t>17-04-2013</t>
  </si>
  <si>
    <t>KAREMBEU</t>
  </si>
  <si>
    <t>JOYCE</t>
  </si>
  <si>
    <t>08-05-2013</t>
  </si>
  <si>
    <t>KAY</t>
  </si>
  <si>
    <t>PAÏTA</t>
  </si>
  <si>
    <t>11-08-2011</t>
  </si>
  <si>
    <t>KOITCHE</t>
  </si>
  <si>
    <t>Selma</t>
  </si>
  <si>
    <t>29-04-2012</t>
  </si>
  <si>
    <t>Futsal, Santé</t>
  </si>
  <si>
    <t>LACROSE</t>
  </si>
  <si>
    <t>AMBRE</t>
  </si>
  <si>
    <t>16-05-2012</t>
  </si>
  <si>
    <t>Danse, Futsal</t>
  </si>
  <si>
    <t>Vaïnui</t>
  </si>
  <si>
    <t>12-04-2012</t>
  </si>
  <si>
    <t>Athlétisme, Basket, Handball</t>
  </si>
  <si>
    <t>LAMATAKI</t>
  </si>
  <si>
    <t>KAHOLEI</t>
  </si>
  <si>
    <t>26-06-2012</t>
  </si>
  <si>
    <t>LOUPPE</t>
  </si>
  <si>
    <t>LEYNA</t>
  </si>
  <si>
    <t>05-07-2012</t>
  </si>
  <si>
    <t>MALAU</t>
  </si>
  <si>
    <t>HEIMANA</t>
  </si>
  <si>
    <t>MANYIN</t>
  </si>
  <si>
    <t>AROUMI</t>
  </si>
  <si>
    <t>23-11-2012</t>
  </si>
  <si>
    <t>MARIN</t>
  </si>
  <si>
    <t>Vaïkea</t>
  </si>
  <si>
    <t>19-02-2013</t>
  </si>
  <si>
    <t>Danse</t>
  </si>
  <si>
    <t>MARTIN</t>
  </si>
  <si>
    <t>YVANITA</t>
  </si>
  <si>
    <t>26-01-2013</t>
  </si>
  <si>
    <t>MESANGE</t>
  </si>
  <si>
    <t>Florian</t>
  </si>
  <si>
    <t>20-07-2011</t>
  </si>
  <si>
    <t>MOUEAOU</t>
  </si>
  <si>
    <t>SOPHIE</t>
  </si>
  <si>
    <t>10-06-2013</t>
  </si>
  <si>
    <t>Danse, Futsal, Handball</t>
  </si>
  <si>
    <t>NAO</t>
  </si>
  <si>
    <t>LISSIE</t>
  </si>
  <si>
    <t>22-06-2012</t>
  </si>
  <si>
    <t>NGADAE</t>
  </si>
  <si>
    <t>SHERYKA</t>
  </si>
  <si>
    <t>30-05-2012</t>
  </si>
  <si>
    <t>Athlétisme</t>
  </si>
  <si>
    <t>NONQUET LYNCH</t>
  </si>
  <si>
    <t>Rama</t>
  </si>
  <si>
    <t>01-06-2012</t>
  </si>
  <si>
    <t>NUNEWAIE</t>
  </si>
  <si>
    <t>PAMADJING</t>
  </si>
  <si>
    <t>14-08-2012</t>
  </si>
  <si>
    <t>NYIPIE</t>
  </si>
  <si>
    <t>ARYANIS</t>
  </si>
  <si>
    <t>30-05-2013</t>
  </si>
  <si>
    <t>OREZOLLI</t>
  </si>
  <si>
    <t>DJOYAN</t>
  </si>
  <si>
    <t>14-11-2012</t>
  </si>
  <si>
    <t>PAOUE</t>
  </si>
  <si>
    <t>Enzo</t>
  </si>
  <si>
    <t>04-07-2012</t>
  </si>
  <si>
    <t>PEDRINI</t>
  </si>
  <si>
    <t>Naomi</t>
  </si>
  <si>
    <t>03-06-2011</t>
  </si>
  <si>
    <t>Danse, Handball</t>
  </si>
  <si>
    <t>PEKATAUTAHI</t>
  </si>
  <si>
    <t>Néphi</t>
  </si>
  <si>
    <t>19-01-2013</t>
  </si>
  <si>
    <t>Poelle</t>
  </si>
  <si>
    <t>Joram</t>
  </si>
  <si>
    <t>04-04-2012</t>
  </si>
  <si>
    <t>Athlétisme, Futsal</t>
  </si>
  <si>
    <t>POITHILI</t>
  </si>
  <si>
    <t>Mwané</t>
  </si>
  <si>
    <t>15-02-2013</t>
  </si>
  <si>
    <t>PUGIBET</t>
  </si>
  <si>
    <t>RAHËA</t>
  </si>
  <si>
    <t>13-02-2013</t>
  </si>
  <si>
    <t>PUKO</t>
  </si>
  <si>
    <t>LOVELY</t>
  </si>
  <si>
    <t>06-11-2012</t>
  </si>
  <si>
    <t>RIRI</t>
  </si>
  <si>
    <t>YOVALINDA</t>
  </si>
  <si>
    <t>18-10-2011</t>
  </si>
  <si>
    <t>SABOTIN</t>
  </si>
  <si>
    <t>Ninirei</t>
  </si>
  <si>
    <t>08-10-2011</t>
  </si>
  <si>
    <t>Teanuanua</t>
  </si>
  <si>
    <t>30-07-2010</t>
  </si>
  <si>
    <t>SAPARI</t>
  </si>
  <si>
    <t>Ethan</t>
  </si>
  <si>
    <t>22-09-2009</t>
  </si>
  <si>
    <t>MAIA</t>
  </si>
  <si>
    <t>01-02-2012</t>
  </si>
  <si>
    <t>SIPA</t>
  </si>
  <si>
    <t>Aldo</t>
  </si>
  <si>
    <t>24-01-2010</t>
  </si>
  <si>
    <t>Volleyball</t>
  </si>
  <si>
    <t>TARDY-TEIN</t>
  </si>
  <si>
    <t>Albert</t>
  </si>
  <si>
    <t>13-03-2012</t>
  </si>
  <si>
    <t>Basket, Futsal</t>
  </si>
  <si>
    <t>TEIPOARII</t>
  </si>
  <si>
    <t>Williams</t>
  </si>
  <si>
    <t>30-08-2012</t>
  </si>
  <si>
    <t>TEMARII</t>
  </si>
  <si>
    <t>TEAHANI</t>
  </si>
  <si>
    <t>22-10-2012</t>
  </si>
  <si>
    <t>THEIMNOUEONE</t>
  </si>
  <si>
    <t>25-03-2013</t>
  </si>
  <si>
    <t>THUPALUA</t>
  </si>
  <si>
    <t>Lucienne</t>
  </si>
  <si>
    <t>18-09-2010</t>
  </si>
  <si>
    <t>TOLIKOLI</t>
  </si>
  <si>
    <t>VAIMUA</t>
  </si>
  <si>
    <t>10-10-2012</t>
  </si>
  <si>
    <t>TUAULA</t>
  </si>
  <si>
    <t>IMANY</t>
  </si>
  <si>
    <t>14-06-2012</t>
  </si>
  <si>
    <t>TUITOMA</t>
  </si>
  <si>
    <t>Samuela</t>
  </si>
  <si>
    <t>14-05-2012</t>
  </si>
  <si>
    <t>Athlétisme, Basket, Cross, Danse, Handball, Tir à l'arc</t>
  </si>
  <si>
    <t>VAIMATAPAKO</t>
  </si>
  <si>
    <t>SUSITO</t>
  </si>
  <si>
    <t>WADJENO</t>
  </si>
  <si>
    <t>SMAYLIE</t>
  </si>
  <si>
    <t>21-08-2012</t>
  </si>
  <si>
    <t>WAHMETU</t>
  </si>
  <si>
    <t>Leina</t>
  </si>
  <si>
    <t>15-07-2012</t>
  </si>
  <si>
    <t>WAITREU</t>
  </si>
  <si>
    <t>GABRIEL</t>
  </si>
  <si>
    <t>28-05-2011</t>
  </si>
  <si>
    <t>Athlétisme, Cross, Football, Volleyball</t>
  </si>
  <si>
    <t>WANEGUI</t>
  </si>
  <si>
    <t>HNAZINE</t>
  </si>
  <si>
    <t>24-05-2013</t>
  </si>
  <si>
    <t>Kelear</t>
  </si>
  <si>
    <t>XALITE</t>
  </si>
  <si>
    <t>Ogis</t>
  </si>
  <si>
    <t>14-07-2010</t>
  </si>
  <si>
    <t>YOUNG</t>
  </si>
  <si>
    <t>Evy</t>
  </si>
  <si>
    <t>20-07-2012</t>
  </si>
  <si>
    <t>BAE</t>
  </si>
  <si>
    <t>Guillaume</t>
  </si>
  <si>
    <t>21-12-2011</t>
  </si>
  <si>
    <t>CLG.BAGANDA</t>
  </si>
  <si>
    <t>Athlétisme, Cross, Football, Futsal, Handball, Trails, Volleyball</t>
  </si>
  <si>
    <t>BOKOLA</t>
  </si>
  <si>
    <t>Djaeron</t>
  </si>
  <si>
    <t>23-09-2011</t>
  </si>
  <si>
    <t>Athlétisme, Cross, Football, Futsal, Trails, Volleyball</t>
  </si>
  <si>
    <t>Isaac</t>
  </si>
  <si>
    <t>22-04-2011</t>
  </si>
  <si>
    <t>Athlétisme, Football, Futsal, Handball, Jeune reporter, Trails, Volleyball</t>
  </si>
  <si>
    <t>Raïna</t>
  </si>
  <si>
    <t>21-09-2012</t>
  </si>
  <si>
    <t>Athlétisme, Football, Futsal, Rugby, Tennis de table, Trails, Volleyball</t>
  </si>
  <si>
    <t>CANALDO</t>
  </si>
  <si>
    <t>Fred</t>
  </si>
  <si>
    <t>25-05-2012</t>
  </si>
  <si>
    <t>Athlétisme, Football, Futsal, Trails, Volleyball</t>
  </si>
  <si>
    <t>CESAR</t>
  </si>
  <si>
    <t>Mathéo</t>
  </si>
  <si>
    <t>06-12-2012</t>
  </si>
  <si>
    <t>Athlétisme, Cross, Echecs, Football, Handball, Trails, Volleyball</t>
  </si>
  <si>
    <t>ILENGO</t>
  </si>
  <si>
    <t>Erphys</t>
  </si>
  <si>
    <t>CG</t>
  </si>
  <si>
    <t>10-09-2008</t>
  </si>
  <si>
    <t>MICHEL -VILLAZ</t>
  </si>
  <si>
    <t>Shirley</t>
  </si>
  <si>
    <t>29-07-2011</t>
  </si>
  <si>
    <t>Athlétisme, Cross, Futsal, Trails, Volleyball</t>
  </si>
  <si>
    <t>NERHON</t>
  </si>
  <si>
    <t>Aimeraldyne</t>
  </si>
  <si>
    <t>Jean-Yves</t>
  </si>
  <si>
    <t>14-05-2013</t>
  </si>
  <si>
    <t>Athlétisme, Cross, Football, Futsal, Tennis de table, Trails, Volleyball</t>
  </si>
  <si>
    <t>PIDYO</t>
  </si>
  <si>
    <t>Mauricia</t>
  </si>
  <si>
    <t>27-07-2010</t>
  </si>
  <si>
    <t>POYMEGNA</t>
  </si>
  <si>
    <t>Alice</t>
  </si>
  <si>
    <t>03-03-2012</t>
  </si>
  <si>
    <t>Athlétisme, Course d'orientation, Cross, Football, Futsal, Handball, Trails, Volleyball</t>
  </si>
  <si>
    <t>SONNIER-HARI</t>
  </si>
  <si>
    <t>Daïron</t>
  </si>
  <si>
    <t>26-07-2010</t>
  </si>
  <si>
    <t>TCHONMA</t>
  </si>
  <si>
    <t>Tracy</t>
  </si>
  <si>
    <t>20-04-2013</t>
  </si>
  <si>
    <t>TCHOUEMA</t>
  </si>
  <si>
    <t>Elah-Joackim</t>
  </si>
  <si>
    <t>02-09-2010</t>
  </si>
  <si>
    <t>TEIN-WEIAWE</t>
  </si>
  <si>
    <t>Jean-Pierre</t>
  </si>
  <si>
    <t>TEPITIOU</t>
  </si>
  <si>
    <t>Kayla</t>
  </si>
  <si>
    <t>29-07-2012</t>
  </si>
  <si>
    <t>TIDJINE</t>
  </si>
  <si>
    <t>Wilton</t>
  </si>
  <si>
    <t>21-01-2011</t>
  </si>
  <si>
    <t>Athlétisme, Cross, Football, Futsal, Handball, Tennis de table, Trails, Volleyball</t>
  </si>
  <si>
    <t>TOHE</t>
  </si>
  <si>
    <t>Lys-May</t>
  </si>
  <si>
    <t>21-06-2010</t>
  </si>
  <si>
    <t>Athlétisme, Cross, Football, Futsal, Handball, Volleyball</t>
  </si>
  <si>
    <t>WABETE</t>
  </si>
  <si>
    <t>Mathaïa</t>
  </si>
  <si>
    <t>29-04-2010</t>
  </si>
  <si>
    <t>Athlétisme, Course d'orientation, Cross, Echecs, Football, Futsal, Handball, Natation, Tennis de table, Trails, Volleyball</t>
  </si>
  <si>
    <t>WALA-WINDI</t>
  </si>
  <si>
    <t>Jhared</t>
  </si>
  <si>
    <t>08-05-2011</t>
  </si>
  <si>
    <t>WAMO</t>
  </si>
  <si>
    <t>Neil</t>
  </si>
  <si>
    <t>14-03-2011</t>
  </si>
  <si>
    <t>WHAAP</t>
  </si>
  <si>
    <t>10-05-2011</t>
  </si>
  <si>
    <t>Athlétisme, Football, Futsal, Handball, Trails, Volleyball</t>
  </si>
  <si>
    <t>Romaël</t>
  </si>
  <si>
    <t>29-05-2010</t>
  </si>
  <si>
    <t>ASSIENE AMBASSA</t>
  </si>
  <si>
    <t>ALEXIS</t>
  </si>
  <si>
    <t>03-07-2012</t>
  </si>
  <si>
    <t>CLG.BAUDOUX</t>
  </si>
  <si>
    <t>AT-CHEE</t>
  </si>
  <si>
    <t>Bryan</t>
  </si>
  <si>
    <t>16-08-2011</t>
  </si>
  <si>
    <t>ATTI</t>
  </si>
  <si>
    <t>Erwan Félix</t>
  </si>
  <si>
    <t>22-05-2012</t>
  </si>
  <si>
    <t>Football, Futsal</t>
  </si>
  <si>
    <t>BAINE</t>
  </si>
  <si>
    <t>Azaël</t>
  </si>
  <si>
    <t>17-11-2012</t>
  </si>
  <si>
    <t>Cirque, Santé</t>
  </si>
  <si>
    <t>BARTHELEMY</t>
  </si>
  <si>
    <t>Léo</t>
  </si>
  <si>
    <t>17-07-2012</t>
  </si>
  <si>
    <t>Cirque, Santé, Trails</t>
  </si>
  <si>
    <t>BERNARD</t>
  </si>
  <si>
    <t>Louis</t>
  </si>
  <si>
    <t>30-06-2010</t>
  </si>
  <si>
    <t>Football</t>
  </si>
  <si>
    <t>Michel</t>
  </si>
  <si>
    <t>04-11-2011</t>
  </si>
  <si>
    <t>BIDEAU</t>
  </si>
  <si>
    <t>Jade</t>
  </si>
  <si>
    <t>04-07-2011</t>
  </si>
  <si>
    <t>Basket, Cirque</t>
  </si>
  <si>
    <t>BLASCO</t>
  </si>
  <si>
    <t>Ianis</t>
  </si>
  <si>
    <t>Basket, Cirque, Santé</t>
  </si>
  <si>
    <t>BOUACOU</t>
  </si>
  <si>
    <t>Meredaa</t>
  </si>
  <si>
    <t>16-12-2011</t>
  </si>
  <si>
    <t>Basket, Cirque, Football, Santé</t>
  </si>
  <si>
    <t>BOUDAOUD</t>
  </si>
  <si>
    <t>Elyo</t>
  </si>
  <si>
    <t>01-10-2013</t>
  </si>
  <si>
    <t>Lyem</t>
  </si>
  <si>
    <t>15-05-2012</t>
  </si>
  <si>
    <t>BRECARD</t>
  </si>
  <si>
    <t>Jonathan</t>
  </si>
  <si>
    <t>25-02-2012</t>
  </si>
  <si>
    <t>Cales</t>
  </si>
  <si>
    <t>Timeo</t>
  </si>
  <si>
    <t>10-07-2011</t>
  </si>
  <si>
    <t>CANEHNUEZ</t>
  </si>
  <si>
    <t>Hnahléjé</t>
  </si>
  <si>
    <t>09-11-2011</t>
  </si>
  <si>
    <t>Basket, Cirque, Football</t>
  </si>
  <si>
    <t>Capirossi</t>
  </si>
  <si>
    <t>Emerick</t>
  </si>
  <si>
    <t>06-01-2012</t>
  </si>
  <si>
    <t>Cirque, Football, Trails</t>
  </si>
  <si>
    <t>CAWIDRONE</t>
  </si>
  <si>
    <t>François Xavier</t>
  </si>
  <si>
    <t>09-05-2011</t>
  </si>
  <si>
    <t>CHERIFI</t>
  </si>
  <si>
    <t>Levon</t>
  </si>
  <si>
    <t>01-08-2011</t>
  </si>
  <si>
    <t>CHOCZYNSKI</t>
  </si>
  <si>
    <t>Aaron</t>
  </si>
  <si>
    <t>17-02-2013</t>
  </si>
  <si>
    <t>Cirque, Football, Santé</t>
  </si>
  <si>
    <t>COLLOT</t>
  </si>
  <si>
    <t>Joseph</t>
  </si>
  <si>
    <t>21-03-2011</t>
  </si>
  <si>
    <t>CRESSELY</t>
  </si>
  <si>
    <t>MATTHEW</t>
  </si>
  <si>
    <t>01-03-2012</t>
  </si>
  <si>
    <t>D ANGELO</t>
  </si>
  <si>
    <t>Lucas</t>
  </si>
  <si>
    <t>04-03-2011</t>
  </si>
  <si>
    <t>DONGAL PAQUIER</t>
  </si>
  <si>
    <t>Wilhem</t>
  </si>
  <si>
    <t>25-08-2012</t>
  </si>
  <si>
    <t>DRAILLARD</t>
  </si>
  <si>
    <t>Clement</t>
  </si>
  <si>
    <t>05-10-2010</t>
  </si>
  <si>
    <t>Eatene</t>
  </si>
  <si>
    <t>Henri</t>
  </si>
  <si>
    <t>08-06-2010</t>
  </si>
  <si>
    <t>Basket, Cirque, Trails</t>
  </si>
  <si>
    <t>GARBAY</t>
  </si>
  <si>
    <t>Mathis</t>
  </si>
  <si>
    <t>13-01-2012</t>
  </si>
  <si>
    <t>GRACIA MAJ</t>
  </si>
  <si>
    <t>Auguste</t>
  </si>
  <si>
    <t>08-03-2012</t>
  </si>
  <si>
    <t>GRATESOL</t>
  </si>
  <si>
    <t>06-05-2010</t>
  </si>
  <si>
    <t>GRIBAL</t>
  </si>
  <si>
    <t>Clémence</t>
  </si>
  <si>
    <t>15-06-2013</t>
  </si>
  <si>
    <t>GRONDIN DEPIN</t>
  </si>
  <si>
    <t>Tom</t>
  </si>
  <si>
    <t>18-08-2013</t>
  </si>
  <si>
    <t>Cirque, Football</t>
  </si>
  <si>
    <t>Grovel Soparnot</t>
  </si>
  <si>
    <t>13-05-2013</t>
  </si>
  <si>
    <t>GUERRE</t>
  </si>
  <si>
    <t>Adem</t>
  </si>
  <si>
    <t>07-10-2012</t>
  </si>
  <si>
    <t>Baseball, Cirque, Cross, Santé</t>
  </si>
  <si>
    <t>HAOCAS</t>
  </si>
  <si>
    <t>Hnalapan</t>
  </si>
  <si>
    <t>04-08-2012</t>
  </si>
  <si>
    <t>HENERY</t>
  </si>
  <si>
    <t>09-11-2012</t>
  </si>
  <si>
    <t>HERVOUET</t>
  </si>
  <si>
    <t>Louane</t>
  </si>
  <si>
    <t>23-05-2013</t>
  </si>
  <si>
    <t>HNADRIANE</t>
  </si>
  <si>
    <t>Ngenihnadra</t>
  </si>
  <si>
    <t>18-09-2009</t>
  </si>
  <si>
    <t>HNINE</t>
  </si>
  <si>
    <t>Jerson</t>
  </si>
  <si>
    <t>IDRELE</t>
  </si>
  <si>
    <t>SAMUEL</t>
  </si>
  <si>
    <t>31-01-2015</t>
  </si>
  <si>
    <t>IEBEMOI</t>
  </si>
  <si>
    <t>Djayz</t>
  </si>
  <si>
    <t>02-10-2011</t>
  </si>
  <si>
    <t>IKIARA</t>
  </si>
  <si>
    <t>Térence</t>
  </si>
  <si>
    <t>27-10-2012</t>
  </si>
  <si>
    <t>Football, Santé</t>
  </si>
  <si>
    <t>IXEKO</t>
  </si>
  <si>
    <t>02-08-2012</t>
  </si>
  <si>
    <t>Basket, Cirque, Futsal</t>
  </si>
  <si>
    <t>Janura</t>
  </si>
  <si>
    <t>Nolann</t>
  </si>
  <si>
    <t>15-09-2011</t>
  </si>
  <si>
    <t>Cirque, Cross, Football, Santé, Trails</t>
  </si>
  <si>
    <t>JULIARD</t>
  </si>
  <si>
    <t>Olivier</t>
  </si>
  <si>
    <t>22-12-2011</t>
  </si>
  <si>
    <t>Basket, Football, Futsal</t>
  </si>
  <si>
    <t>KAEMO</t>
  </si>
  <si>
    <t>Suzanne</t>
  </si>
  <si>
    <t>21-12-2012</t>
  </si>
  <si>
    <t>Santé</t>
  </si>
  <si>
    <t>KAPISSIRI</t>
  </si>
  <si>
    <t>Abata</t>
  </si>
  <si>
    <t>05-03-2010</t>
  </si>
  <si>
    <t>KIENER</t>
  </si>
  <si>
    <t>Martin</t>
  </si>
  <si>
    <t>13-10-2012</t>
  </si>
  <si>
    <t>Cirque, Cross, Football</t>
  </si>
  <si>
    <t>Paul</t>
  </si>
  <si>
    <t>22-10-2010</t>
  </si>
  <si>
    <t>Lehyann</t>
  </si>
  <si>
    <t>27-02-2011</t>
  </si>
  <si>
    <t>LANCELEUR</t>
  </si>
  <si>
    <t>Joy</t>
  </si>
  <si>
    <t>Laurent</t>
  </si>
  <si>
    <t>Felix</t>
  </si>
  <si>
    <t>01-02-2011</t>
  </si>
  <si>
    <t>Cirque, Futsal</t>
  </si>
  <si>
    <t>LU</t>
  </si>
  <si>
    <t>Jiapeng</t>
  </si>
  <si>
    <t>03-08-2010</t>
  </si>
  <si>
    <t>MAGRY</t>
  </si>
  <si>
    <t>Alexian</t>
  </si>
  <si>
    <t>27-10-2011</t>
  </si>
  <si>
    <t>MALESSAS QUINTERNET</t>
  </si>
  <si>
    <t>28-03-2013</t>
  </si>
  <si>
    <t>MALET</t>
  </si>
  <si>
    <t>Pierre</t>
  </si>
  <si>
    <t>11-05-2012</t>
  </si>
  <si>
    <t>MANDIN</t>
  </si>
  <si>
    <t>Owen</t>
  </si>
  <si>
    <t>Basket</t>
  </si>
  <si>
    <t>Matilde</t>
  </si>
  <si>
    <t>10-04-2013</t>
  </si>
  <si>
    <t>Cirque</t>
  </si>
  <si>
    <t>MATHELON</t>
  </si>
  <si>
    <t>AIMANA</t>
  </si>
  <si>
    <t>05-01-2011</t>
  </si>
  <si>
    <t>MEMBRIVES</t>
  </si>
  <si>
    <t>Lorenzo</t>
  </si>
  <si>
    <t>06-12-2011</t>
  </si>
  <si>
    <t>MENEGHETTI</t>
  </si>
  <si>
    <t>Lilly</t>
  </si>
  <si>
    <t>MEUNIER</t>
  </si>
  <si>
    <t>Marin</t>
  </si>
  <si>
    <t>10-06-2012</t>
  </si>
  <si>
    <t>Basket, Cirque, Cross, Santé</t>
  </si>
  <si>
    <t>MOREL</t>
  </si>
  <si>
    <t>Tolifili</t>
  </si>
  <si>
    <t>30-12-2009</t>
  </si>
  <si>
    <t>MORETON</t>
  </si>
  <si>
    <t>Elliott</t>
  </si>
  <si>
    <t>10-03-2013</t>
  </si>
  <si>
    <t>Cirque, Cross, Santé</t>
  </si>
  <si>
    <t>MUDRY</t>
  </si>
  <si>
    <t>Yoko</t>
  </si>
  <si>
    <t>CF</t>
  </si>
  <si>
    <t>17-11-2008</t>
  </si>
  <si>
    <t>Cirque, Cross, Santé, Trails, Volleyball</t>
  </si>
  <si>
    <t>NALET</t>
  </si>
  <si>
    <t>Emmanuella Rose</t>
  </si>
  <si>
    <t>10-01-2012</t>
  </si>
  <si>
    <t>Basket, Cirque, Santé, Trails</t>
  </si>
  <si>
    <t>NEPORO</t>
  </si>
  <si>
    <t>Kendra</t>
  </si>
  <si>
    <t>18-05-2013</t>
  </si>
  <si>
    <t>Roger</t>
  </si>
  <si>
    <t>27-02-2012</t>
  </si>
  <si>
    <t>NEVI</t>
  </si>
  <si>
    <t>Ella</t>
  </si>
  <si>
    <t>12-12-2012</t>
  </si>
  <si>
    <t>Nathanaël</t>
  </si>
  <si>
    <t>NGUYEN</t>
  </si>
  <si>
    <t>Charlie</t>
  </si>
  <si>
    <t>01-07-2013</t>
  </si>
  <si>
    <t>NONMOIRA</t>
  </si>
  <si>
    <t>Aimée</t>
  </si>
  <si>
    <t>04-12-2012</t>
  </si>
  <si>
    <t>OUDIN</t>
  </si>
  <si>
    <t>Théo Gilbert</t>
  </si>
  <si>
    <t>14-01-2012</t>
  </si>
  <si>
    <t>Cross, Football</t>
  </si>
  <si>
    <t>OUGNOU</t>
  </si>
  <si>
    <t>Judigaël</t>
  </si>
  <si>
    <t>06-08-2009</t>
  </si>
  <si>
    <t>OUNDO</t>
  </si>
  <si>
    <t>Mirana</t>
  </si>
  <si>
    <t>24-05-2011</t>
  </si>
  <si>
    <t>OUNINE</t>
  </si>
  <si>
    <t>Ornella</t>
  </si>
  <si>
    <t>27-11-2012</t>
  </si>
  <si>
    <t>PARAUE</t>
  </si>
  <si>
    <t>Djaina</t>
  </si>
  <si>
    <t>16-02-2010</t>
  </si>
  <si>
    <t>POARAU</t>
  </si>
  <si>
    <t>Emeraude</t>
  </si>
  <si>
    <t>30-06-2012</t>
  </si>
  <si>
    <t>QENEGEI</t>
  </si>
  <si>
    <t>HAECKO</t>
  </si>
  <si>
    <t>27-05-2011</t>
  </si>
  <si>
    <t>ROBIN</t>
  </si>
  <si>
    <t>Romane</t>
  </si>
  <si>
    <t>07-11-2011</t>
  </si>
  <si>
    <t>Cirque, Santé, Sport partagé</t>
  </si>
  <si>
    <t>ROGE</t>
  </si>
  <si>
    <t>Jason</t>
  </si>
  <si>
    <t>26-09-2012</t>
  </si>
  <si>
    <t>ROIRO</t>
  </si>
  <si>
    <t>Roxane</t>
  </si>
  <si>
    <t>14-03-2013</t>
  </si>
  <si>
    <t>ROZOTAPI</t>
  </si>
  <si>
    <t>Lylian</t>
  </si>
  <si>
    <t>21-05-2012</t>
  </si>
  <si>
    <t>SADELLAH</t>
  </si>
  <si>
    <t>Kamil</t>
  </si>
  <si>
    <t>15-01-2013</t>
  </si>
  <si>
    <t>SALVAN</t>
  </si>
  <si>
    <t>Maël</t>
  </si>
  <si>
    <t>SAMEKE</t>
  </si>
  <si>
    <t>Clelya</t>
  </si>
  <si>
    <t>26-05-2012</t>
  </si>
  <si>
    <t>Santé, Sport partagé</t>
  </si>
  <si>
    <t>SCHALL</t>
  </si>
  <si>
    <t>Clément</t>
  </si>
  <si>
    <t>Basket, Football</t>
  </si>
  <si>
    <t>SERVAS</t>
  </si>
  <si>
    <t>Gaspard</t>
  </si>
  <si>
    <t>03-09-2012</t>
  </si>
  <si>
    <t>SYLLA BAILLY</t>
  </si>
  <si>
    <t>KYMANI</t>
  </si>
  <si>
    <t>01-06-2011</t>
  </si>
  <si>
    <t>TAIEB</t>
  </si>
  <si>
    <t>Leia</t>
  </si>
  <si>
    <t>11-03-2013</t>
  </si>
  <si>
    <t>TAIN</t>
  </si>
  <si>
    <t>Zicon</t>
  </si>
  <si>
    <t>21-02-2013</t>
  </si>
  <si>
    <t>TAKASI</t>
  </si>
  <si>
    <t>Noelley</t>
  </si>
  <si>
    <t>TALON</t>
  </si>
  <si>
    <t>Camil</t>
  </si>
  <si>
    <t>04-04-2011</t>
  </si>
  <si>
    <t>TINI</t>
  </si>
  <si>
    <t>JAYONI</t>
  </si>
  <si>
    <t>28-07-2012</t>
  </si>
  <si>
    <t>TRIMARI</t>
  </si>
  <si>
    <t>Cuky</t>
  </si>
  <si>
    <t>01-11-2012</t>
  </si>
  <si>
    <t>TRINH</t>
  </si>
  <si>
    <t>Crystal</t>
  </si>
  <si>
    <t>10-11-2012</t>
  </si>
  <si>
    <t>UAI</t>
  </si>
  <si>
    <t>Keyven</t>
  </si>
  <si>
    <t>05-04-2013</t>
  </si>
  <si>
    <t>ULUME</t>
  </si>
  <si>
    <t>Joas</t>
  </si>
  <si>
    <t>07-12-2012</t>
  </si>
  <si>
    <t>Ulume</t>
  </si>
  <si>
    <t>Timothée</t>
  </si>
  <si>
    <t>09-10-2010</t>
  </si>
  <si>
    <t>UTIA</t>
  </si>
  <si>
    <t>VAINUI</t>
  </si>
  <si>
    <t>23-10-2010</t>
  </si>
  <si>
    <t>VALLAT</t>
  </si>
  <si>
    <t>Titouan</t>
  </si>
  <si>
    <t>11-09-2010</t>
  </si>
  <si>
    <t>WAIA</t>
  </si>
  <si>
    <t>Waia</t>
  </si>
  <si>
    <t>SG</t>
  </si>
  <si>
    <t>10-07-0009</t>
  </si>
  <si>
    <t>WAIMO</t>
  </si>
  <si>
    <t>Ky-Mhany</t>
  </si>
  <si>
    <t>12-02-2011</t>
  </si>
  <si>
    <t>Basket, Futsal, Santé</t>
  </si>
  <si>
    <t>WOIRGARD</t>
  </si>
  <si>
    <t>14-06-2011</t>
  </si>
  <si>
    <t>Acadro</t>
  </si>
  <si>
    <t>Idrohno</t>
  </si>
  <si>
    <t>CLG.BOULARI</t>
  </si>
  <si>
    <t>Basket, Futsal, Handball</t>
  </si>
  <si>
    <t>ALIKIE</t>
  </si>
  <si>
    <t>Dayven</t>
  </si>
  <si>
    <t>11-06-2012</t>
  </si>
  <si>
    <t>Badminton, Basket, Futsal, Handball</t>
  </si>
  <si>
    <t>AMATREDJO-MOELJONO</t>
  </si>
  <si>
    <t>MAELY</t>
  </si>
  <si>
    <t>17-12-2011</t>
  </si>
  <si>
    <t>Badminton</t>
  </si>
  <si>
    <t>ATAPO</t>
  </si>
  <si>
    <t>Vaïana</t>
  </si>
  <si>
    <t>25-02-2010</t>
  </si>
  <si>
    <t>Bellais</t>
  </si>
  <si>
    <t>Marania</t>
  </si>
  <si>
    <t>16-08-2012</t>
  </si>
  <si>
    <t>BELMUDES</t>
  </si>
  <si>
    <t>Eden</t>
  </si>
  <si>
    <t>20-12-2012</t>
  </si>
  <si>
    <t>BERLHE</t>
  </si>
  <si>
    <t>MILLA</t>
  </si>
  <si>
    <t>25-04-2010</t>
  </si>
  <si>
    <t>BERNANOS</t>
  </si>
  <si>
    <t>MEYRAH</t>
  </si>
  <si>
    <t>15-05-2013</t>
  </si>
  <si>
    <t>Basket, Handball</t>
  </si>
  <si>
    <t>BERTRAND</t>
  </si>
  <si>
    <t>Robin</t>
  </si>
  <si>
    <t>23-07-2012</t>
  </si>
  <si>
    <t>BONNEAU</t>
  </si>
  <si>
    <t>MANUA</t>
  </si>
  <si>
    <t>05-01-2012</t>
  </si>
  <si>
    <t>BRETON</t>
  </si>
  <si>
    <t>Lola</t>
  </si>
  <si>
    <t>07-10-2010</t>
  </si>
  <si>
    <t>Athlétisme, Cross, Trails</t>
  </si>
  <si>
    <t>CASE</t>
  </si>
  <si>
    <t>Alain</t>
  </si>
  <si>
    <t>23-01-2009</t>
  </si>
  <si>
    <t>Cross, Futsal</t>
  </si>
  <si>
    <t>CLAUDEL</t>
  </si>
  <si>
    <t>Marcelin</t>
  </si>
  <si>
    <t>24-02-2012</t>
  </si>
  <si>
    <t>Badminton, Futsal, Handball</t>
  </si>
  <si>
    <t>Courbier Schwarts</t>
  </si>
  <si>
    <t>07-07-2012</t>
  </si>
  <si>
    <t>Athlétisme, Basket, Cross, Handball</t>
  </si>
  <si>
    <t>DAWANO</t>
  </si>
  <si>
    <t>NYCOLAS</t>
  </si>
  <si>
    <t>DEA</t>
  </si>
  <si>
    <t>Sandrine</t>
  </si>
  <si>
    <t>19-09-2010</t>
  </si>
  <si>
    <t>DEFLOOR</t>
  </si>
  <si>
    <t>NORAH</t>
  </si>
  <si>
    <t>26-06-2011</t>
  </si>
  <si>
    <t>DESOUCHES</t>
  </si>
  <si>
    <t>ORNELLA</t>
  </si>
  <si>
    <t>12-03-2013</t>
  </si>
  <si>
    <t>DHOU</t>
  </si>
  <si>
    <t>JULIAN</t>
  </si>
  <si>
    <t>18-09-2012</t>
  </si>
  <si>
    <t>DIOHOUE</t>
  </si>
  <si>
    <t>04-08-2011</t>
  </si>
  <si>
    <t>DIRIBERRY</t>
  </si>
  <si>
    <t>ENZO</t>
  </si>
  <si>
    <t>02-11-2011</t>
  </si>
  <si>
    <t>Badminton, Trails</t>
  </si>
  <si>
    <t>Douaglin</t>
  </si>
  <si>
    <t>Leo</t>
  </si>
  <si>
    <t>16-07-2012</t>
  </si>
  <si>
    <t>DOUMAÏ</t>
  </si>
  <si>
    <t>DYZAELA</t>
  </si>
  <si>
    <t>DOUNEHOTE</t>
  </si>
  <si>
    <t>CEREINA</t>
  </si>
  <si>
    <t>DUHNARA</t>
  </si>
  <si>
    <t>MOISE</t>
  </si>
  <si>
    <t>13-04-2011</t>
  </si>
  <si>
    <t>DUMTE</t>
  </si>
  <si>
    <t>Enola</t>
  </si>
  <si>
    <t>03-01-2013</t>
  </si>
  <si>
    <t>EMAD</t>
  </si>
  <si>
    <t>Mathieu</t>
  </si>
  <si>
    <t>03-05-2010</t>
  </si>
  <si>
    <t>EURIBOA</t>
  </si>
  <si>
    <t>SYLVIANE</t>
  </si>
  <si>
    <t>15-02-2012</t>
  </si>
  <si>
    <t>FAILLY</t>
  </si>
  <si>
    <t>Amandine</t>
  </si>
  <si>
    <t>FANTOZZI</t>
  </si>
  <si>
    <t>Youna</t>
  </si>
  <si>
    <t>15-10-2010</t>
  </si>
  <si>
    <t>FETAULAKI</t>
  </si>
  <si>
    <t>Joachim</t>
  </si>
  <si>
    <t>03-08-2009</t>
  </si>
  <si>
    <t>Athlétisme, Cross, Handball, Trails</t>
  </si>
  <si>
    <t>FILITUULAGA</t>
  </si>
  <si>
    <t>GABRIELLA</t>
  </si>
  <si>
    <t>23-04-2012</t>
  </si>
  <si>
    <t>Firiam</t>
  </si>
  <si>
    <t>Peter</t>
  </si>
  <si>
    <t>22-08-2012</t>
  </si>
  <si>
    <t>FOLITUU</t>
  </si>
  <si>
    <t>ABEL</t>
  </si>
  <si>
    <t>09-07-2012</t>
  </si>
  <si>
    <t>FRAIT</t>
  </si>
  <si>
    <t>Séréna</t>
  </si>
  <si>
    <t>07-08-2009</t>
  </si>
  <si>
    <t>Garcia</t>
  </si>
  <si>
    <t>Mae</t>
  </si>
  <si>
    <t>04-09-2012</t>
  </si>
  <si>
    <t>GARCIA</t>
  </si>
  <si>
    <t>Noa</t>
  </si>
  <si>
    <t>GAYON</t>
  </si>
  <si>
    <t>RIHANA</t>
  </si>
  <si>
    <t>23-12-2011</t>
  </si>
  <si>
    <t>GEBELIN</t>
  </si>
  <si>
    <t>NOA</t>
  </si>
  <si>
    <t>24-06-2011</t>
  </si>
  <si>
    <t>GIOZZI</t>
  </si>
  <si>
    <t>Abygael</t>
  </si>
  <si>
    <t>18-07-2009</t>
  </si>
  <si>
    <t>Kiara</t>
  </si>
  <si>
    <t>25-07-2010</t>
  </si>
  <si>
    <t>GNIPATE KAMIL</t>
  </si>
  <si>
    <t>MERYL</t>
  </si>
  <si>
    <t>15-11-2011</t>
  </si>
  <si>
    <t>Gouetcha</t>
  </si>
  <si>
    <t>Ouko</t>
  </si>
  <si>
    <t>30-06-2011</t>
  </si>
  <si>
    <t>GUELEME</t>
  </si>
  <si>
    <t>VICTORIN</t>
  </si>
  <si>
    <t>06-04-2013</t>
  </si>
  <si>
    <t>Halahigano</t>
  </si>
  <si>
    <t>Timoteo</t>
  </si>
  <si>
    <t>20-05-2012</t>
  </si>
  <si>
    <t>HASLE</t>
  </si>
  <si>
    <t>Mathys</t>
  </si>
  <si>
    <t>Hmae</t>
  </si>
  <si>
    <t>Robert</t>
  </si>
  <si>
    <t>Athlétisme, Cross, Futsal, Trails</t>
  </si>
  <si>
    <t>Hnawang</t>
  </si>
  <si>
    <t>Toumara</t>
  </si>
  <si>
    <t>09-07-2010</t>
  </si>
  <si>
    <t>HOANG</t>
  </si>
  <si>
    <t>Kieu Kevin</t>
  </si>
  <si>
    <t>09-11-2010</t>
  </si>
  <si>
    <t>Hohaa</t>
  </si>
  <si>
    <t>Josoane</t>
  </si>
  <si>
    <t>25-04-2013</t>
  </si>
  <si>
    <t>HOTAHOTA BIGOU</t>
  </si>
  <si>
    <t>Leïlani</t>
  </si>
  <si>
    <t>14-01-2013</t>
  </si>
  <si>
    <t>IEKAWE</t>
  </si>
  <si>
    <t>Michelle</t>
  </si>
  <si>
    <t>07-07-2010</t>
  </si>
  <si>
    <t>IHILY</t>
  </si>
  <si>
    <t>Anne</t>
  </si>
  <si>
    <t>29-10-2010</t>
  </si>
  <si>
    <t>IKAPA</t>
  </si>
  <si>
    <t>Valentine</t>
  </si>
  <si>
    <t>27-02-2014</t>
  </si>
  <si>
    <t>Iniguez</t>
  </si>
  <si>
    <t>Neamy</t>
  </si>
  <si>
    <t>05-10-2012</t>
  </si>
  <si>
    <t>IOTEFA</t>
  </si>
  <si>
    <t>ALYSSA</t>
  </si>
  <si>
    <t>01-04-2012</t>
  </si>
  <si>
    <t>JEREMIE</t>
  </si>
  <si>
    <t>KOAN</t>
  </si>
  <si>
    <t>01-08-2010</t>
  </si>
  <si>
    <t>Athlétisme, Cross</t>
  </si>
  <si>
    <t>JOSSE</t>
  </si>
  <si>
    <t>18-01-2012</t>
  </si>
  <si>
    <t>KELETAONA TALAHA</t>
  </si>
  <si>
    <t>DIAMOND</t>
  </si>
  <si>
    <t>25-01-2013</t>
  </si>
  <si>
    <t>KOTEUREU</t>
  </si>
  <si>
    <t>JACOB</t>
  </si>
  <si>
    <t>09-12-2010</t>
  </si>
  <si>
    <t>LALIE</t>
  </si>
  <si>
    <t>SYRIANNE</t>
  </si>
  <si>
    <t>22-11-2011</t>
  </si>
  <si>
    <t>LAUFILITOGA</t>
  </si>
  <si>
    <t>Gyovan</t>
  </si>
  <si>
    <t>Laufou</t>
  </si>
  <si>
    <t>Loselina</t>
  </si>
  <si>
    <t>18-04-2013</t>
  </si>
  <si>
    <t>LAUFOU</t>
  </si>
  <si>
    <t>OLIVIA</t>
  </si>
  <si>
    <t>LAVUIA</t>
  </si>
  <si>
    <t>Chris</t>
  </si>
  <si>
    <t>08-09-2009</t>
  </si>
  <si>
    <t>LE BARBIER</t>
  </si>
  <si>
    <t>LOLA</t>
  </si>
  <si>
    <t>27-05-2013</t>
  </si>
  <si>
    <t>LECLERC</t>
  </si>
  <si>
    <t>PHILIPPE</t>
  </si>
  <si>
    <t>16-05-2013</t>
  </si>
  <si>
    <t>LEGRAS</t>
  </si>
  <si>
    <t>JACKS</t>
  </si>
  <si>
    <t>28-01-2013</t>
  </si>
  <si>
    <t>LOP DIT KISSEL</t>
  </si>
  <si>
    <t>Brenson</t>
  </si>
  <si>
    <t>07-08-2012</t>
  </si>
  <si>
    <t>LOUECKOTE</t>
  </si>
  <si>
    <t>GOGNYALINE</t>
  </si>
  <si>
    <t>18-02-2013</t>
  </si>
  <si>
    <t>Athlétisme, Cross, Futsal, Handball, Trails</t>
  </si>
  <si>
    <t>MAIARII WAMYTAN</t>
  </si>
  <si>
    <t>Gioia</t>
  </si>
  <si>
    <t>31-01-2013</t>
  </si>
  <si>
    <t>MAITERE</t>
  </si>
  <si>
    <t>Mya</t>
  </si>
  <si>
    <t>09-01-2013</t>
  </si>
  <si>
    <t>MALARDE</t>
  </si>
  <si>
    <t>EDEN</t>
  </si>
  <si>
    <t>07-10-2011</t>
  </si>
  <si>
    <t>Emmanuelle</t>
  </si>
  <si>
    <t>Badminton, Handball</t>
  </si>
  <si>
    <t>MANIULUA</t>
  </si>
  <si>
    <t>05-04-2012</t>
  </si>
  <si>
    <t>MARCELIS</t>
  </si>
  <si>
    <t>RACHEL</t>
  </si>
  <si>
    <t>02-05-2011</t>
  </si>
  <si>
    <t>MARIDAS</t>
  </si>
  <si>
    <t>MAÏNA</t>
  </si>
  <si>
    <t>07-06-2009</t>
  </si>
  <si>
    <t>MARTOPAVIRO</t>
  </si>
  <si>
    <t>ADAM</t>
  </si>
  <si>
    <t>02-02-2012</t>
  </si>
  <si>
    <t>remy</t>
  </si>
  <si>
    <t>17-07-2011</t>
  </si>
  <si>
    <t>Cross, Futsal, Trails</t>
  </si>
  <si>
    <t>MEME</t>
  </si>
  <si>
    <t>Lemene</t>
  </si>
  <si>
    <t>26-08-2011</t>
  </si>
  <si>
    <t>Meouainon</t>
  </si>
  <si>
    <t>Marikael</t>
  </si>
  <si>
    <t>27-08-2012</t>
  </si>
  <si>
    <t>MOEKIA</t>
  </si>
  <si>
    <t>10-03-2011</t>
  </si>
  <si>
    <t>MOKOTAÏ</t>
  </si>
  <si>
    <t>KETTY</t>
  </si>
  <si>
    <t>10-12-2012</t>
  </si>
  <si>
    <t>MONEFARA</t>
  </si>
  <si>
    <t>Peau Afi</t>
  </si>
  <si>
    <t>07-02-2011</t>
  </si>
  <si>
    <t>MU CHEE CHUEN</t>
  </si>
  <si>
    <t>Heïmana</t>
  </si>
  <si>
    <t>18-06-2012</t>
  </si>
  <si>
    <t>NAAOUTCHOUE</t>
  </si>
  <si>
    <t>LOYANN</t>
  </si>
  <si>
    <t>NEKOTROTRO</t>
  </si>
  <si>
    <t>Francoise</t>
  </si>
  <si>
    <t>30-08-2010</t>
  </si>
  <si>
    <t>Fabricia</t>
  </si>
  <si>
    <t>09-12-2012</t>
  </si>
  <si>
    <t>NOGUES</t>
  </si>
  <si>
    <t>EMIE</t>
  </si>
  <si>
    <t>21-10-2011</t>
  </si>
  <si>
    <t>OUILLEMON</t>
  </si>
  <si>
    <t>JEAN BAPTISTE</t>
  </si>
  <si>
    <t>13-03-2011</t>
  </si>
  <si>
    <t>PANI--CHEUNG</t>
  </si>
  <si>
    <t>LOGAN</t>
  </si>
  <si>
    <t>07-08-2011</t>
  </si>
  <si>
    <t>PANINIA-GODTS</t>
  </si>
  <si>
    <t>YLAM</t>
  </si>
  <si>
    <t>16-06-2011</t>
  </si>
  <si>
    <t>Peckett</t>
  </si>
  <si>
    <t>Hana iti</t>
  </si>
  <si>
    <t>05-09-2012</t>
  </si>
  <si>
    <t>PETA</t>
  </si>
  <si>
    <t>Romary</t>
  </si>
  <si>
    <t>31-03-2011</t>
  </si>
  <si>
    <t>PHAM LECHANTEUR</t>
  </si>
  <si>
    <t>Ayline</t>
  </si>
  <si>
    <t>16-03-2010</t>
  </si>
  <si>
    <t>PIDJOT</t>
  </si>
  <si>
    <t>20-06-2012</t>
  </si>
  <si>
    <t>PIERUCCI</t>
  </si>
  <si>
    <t>MAIMITI</t>
  </si>
  <si>
    <t>12-09-2011</t>
  </si>
  <si>
    <t>RAWIDJA</t>
  </si>
  <si>
    <t>Nelson</t>
  </si>
  <si>
    <t>15-01-2010</t>
  </si>
  <si>
    <t>REGNOULT</t>
  </si>
  <si>
    <t>Chloé</t>
  </si>
  <si>
    <t>24-11-2009</t>
  </si>
  <si>
    <t>ROBERT</t>
  </si>
  <si>
    <t>Poré</t>
  </si>
  <si>
    <t>05-09-2010</t>
  </si>
  <si>
    <t>ROCHETTE</t>
  </si>
  <si>
    <t>Kaheilanie</t>
  </si>
  <si>
    <t>SARENGAT</t>
  </si>
  <si>
    <t>Aïleen</t>
  </si>
  <si>
    <t>20-02-2013</t>
  </si>
  <si>
    <t>SARIMAN</t>
  </si>
  <si>
    <t>Julia</t>
  </si>
  <si>
    <t>SIONE</t>
  </si>
  <si>
    <t>Kahoalei</t>
  </si>
  <si>
    <t>22-07-2010</t>
  </si>
  <si>
    <t>KAIFILIFILI</t>
  </si>
  <si>
    <t>06-04-2012</t>
  </si>
  <si>
    <t>TAUARII</t>
  </si>
  <si>
    <t>Abdelkkarim</t>
  </si>
  <si>
    <t>04-06-2010</t>
  </si>
  <si>
    <t>TAVITA</t>
  </si>
  <si>
    <t>ZACK</t>
  </si>
  <si>
    <t>17-06-2010</t>
  </si>
  <si>
    <t>TEANYOUEN</t>
  </si>
  <si>
    <t>HYPPOLITE</t>
  </si>
  <si>
    <t>08-07-2011</t>
  </si>
  <si>
    <t>TEMATAHOTOA</t>
  </si>
  <si>
    <t>Averii</t>
  </si>
  <si>
    <t>28-05-2012</t>
  </si>
  <si>
    <t>Janeiro</t>
  </si>
  <si>
    <t>29-06-2009</t>
  </si>
  <si>
    <t>Yona</t>
  </si>
  <si>
    <t>16-02-2011</t>
  </si>
  <si>
    <t>TERAIEFA KELA</t>
  </si>
  <si>
    <t>Kylen</t>
  </si>
  <si>
    <t>28-09-2010</t>
  </si>
  <si>
    <t>Tetuira</t>
  </si>
  <si>
    <t>Hyldrick</t>
  </si>
  <si>
    <t>23-03-2013</t>
  </si>
  <si>
    <t>TEUIRA</t>
  </si>
  <si>
    <t>KYERAN</t>
  </si>
  <si>
    <t>Badminton, Basket, Futsal</t>
  </si>
  <si>
    <t>THEIMBOUEONE</t>
  </si>
  <si>
    <t>Diego</t>
  </si>
  <si>
    <t>TITI</t>
  </si>
  <si>
    <t>Edmond</t>
  </si>
  <si>
    <t>25-02-2011</t>
  </si>
  <si>
    <t>Tokotoko</t>
  </si>
  <si>
    <t>Arwen</t>
  </si>
  <si>
    <t>18-03-2012</t>
  </si>
  <si>
    <t>TOTINI</t>
  </si>
  <si>
    <t>Samuel</t>
  </si>
  <si>
    <t>TOUTIKIAN-BLONDEEL</t>
  </si>
  <si>
    <t>KILLIAN</t>
  </si>
  <si>
    <t>Trimari</t>
  </si>
  <si>
    <t>Kevan</t>
  </si>
  <si>
    <t>TROHMAE</t>
  </si>
  <si>
    <t>Fié</t>
  </si>
  <si>
    <t>03-06-2012</t>
  </si>
  <si>
    <t>TSAN</t>
  </si>
  <si>
    <t>Tristan</t>
  </si>
  <si>
    <t>TUIGANA</t>
  </si>
  <si>
    <t>NAÏLE</t>
  </si>
  <si>
    <t>01-08-2012</t>
  </si>
  <si>
    <t>WABEALO</t>
  </si>
  <si>
    <t>RAYMOND</t>
  </si>
  <si>
    <t>05-07-2011</t>
  </si>
  <si>
    <t>Wahe</t>
  </si>
  <si>
    <t>Prescilia</t>
  </si>
  <si>
    <t>06-05-2012</t>
  </si>
  <si>
    <t>WAHEONEME</t>
  </si>
  <si>
    <t>MARIE JEANNE</t>
  </si>
  <si>
    <t>03-04-2012</t>
  </si>
  <si>
    <t>WAHMETRUA</t>
  </si>
  <si>
    <t>Sika</t>
  </si>
  <si>
    <t>10-09-2012</t>
  </si>
  <si>
    <t>WALEKU</t>
  </si>
  <si>
    <t>EZECKIEL</t>
  </si>
  <si>
    <t>Zackarie</t>
  </si>
  <si>
    <t>WAMAÏ</t>
  </si>
  <si>
    <t>BAPTISTE</t>
  </si>
  <si>
    <t>15-03-2013</t>
  </si>
  <si>
    <t>Wamai</t>
  </si>
  <si>
    <t>Melody</t>
  </si>
  <si>
    <t>07-04-2013</t>
  </si>
  <si>
    <t>WAMALO</t>
  </si>
  <si>
    <t>Thomas</t>
  </si>
  <si>
    <t>WAMEDJO</t>
  </si>
  <si>
    <t>VICTOR</t>
  </si>
  <si>
    <t>26-09-2011</t>
  </si>
  <si>
    <t>WAMYTAN</t>
  </si>
  <si>
    <t>Dominique</t>
  </si>
  <si>
    <t>Wamytan</t>
  </si>
  <si>
    <t>Lowyna</t>
  </si>
  <si>
    <t>02-12-2012</t>
  </si>
  <si>
    <t>Maraé</t>
  </si>
  <si>
    <t>03-05-2013</t>
  </si>
  <si>
    <t>Serena</t>
  </si>
  <si>
    <t>22-06-2010</t>
  </si>
  <si>
    <t>Athlétisme, Badminton, Cross, Trails</t>
  </si>
  <si>
    <t>WYLONA</t>
  </si>
  <si>
    <t>02-04-2013</t>
  </si>
  <si>
    <t>Yves</t>
  </si>
  <si>
    <t>31-03-2010</t>
  </si>
  <si>
    <t>WANAKAEN</t>
  </si>
  <si>
    <t>WANEISI</t>
  </si>
  <si>
    <t>CAMERON</t>
  </si>
  <si>
    <t>09-08-2012</t>
  </si>
  <si>
    <t>WAUNIE</t>
  </si>
  <si>
    <t>VIRGINIE</t>
  </si>
  <si>
    <t>19-09-2012</t>
  </si>
  <si>
    <t>WAUTRENO</t>
  </si>
  <si>
    <t>Ludovic</t>
  </si>
  <si>
    <t>12-01-2012</t>
  </si>
  <si>
    <t>WENEHOUA</t>
  </si>
  <si>
    <t>Mylane</t>
  </si>
  <si>
    <t>02-01-2013</t>
  </si>
  <si>
    <t>WILLAY</t>
  </si>
  <si>
    <t>Benjamin</t>
  </si>
  <si>
    <t>03-05-2011</t>
  </si>
  <si>
    <t>Badminton, Cross, Trails</t>
  </si>
  <si>
    <t>XANATRE</t>
  </si>
  <si>
    <t>RUBEN - WASAMANE</t>
  </si>
  <si>
    <t>20-04-2012</t>
  </si>
  <si>
    <t>YANAÏ</t>
  </si>
  <si>
    <t>DARYL</t>
  </si>
  <si>
    <t>01-12-2012</t>
  </si>
  <si>
    <t>YAWIKO</t>
  </si>
  <si>
    <t>Darlène</t>
  </si>
  <si>
    <t>YEKAWENE</t>
  </si>
  <si>
    <t>Marie-Louise</t>
  </si>
  <si>
    <t>03-02-2013</t>
  </si>
  <si>
    <t>ZEIWE</t>
  </si>
  <si>
    <t>Daniel</t>
  </si>
  <si>
    <t>01-09-2012</t>
  </si>
  <si>
    <t>BENE</t>
  </si>
  <si>
    <t>André</t>
  </si>
  <si>
    <t>31-08-2009</t>
  </si>
  <si>
    <t>CLG.CANALA</t>
  </si>
  <si>
    <t>Cross, Football, Futsal, Rugby, Trails</t>
  </si>
  <si>
    <t>CEDRIC</t>
  </si>
  <si>
    <t>25-11-2012</t>
  </si>
  <si>
    <t>Cross, Football, Futsal, Rugby, Trails, Volleyball</t>
  </si>
  <si>
    <t>BOOENE</t>
  </si>
  <si>
    <t>RIHANNA</t>
  </si>
  <si>
    <t>BRUKOOUA</t>
  </si>
  <si>
    <t>Yöel</t>
  </si>
  <si>
    <t>05-07-2013</t>
  </si>
  <si>
    <t>CAGOU</t>
  </si>
  <si>
    <t>Benoît</t>
  </si>
  <si>
    <t>11-07-2009</t>
  </si>
  <si>
    <t>DATHIEUX</t>
  </si>
  <si>
    <t>DJERAPHY</t>
  </si>
  <si>
    <t>29-01-2011</t>
  </si>
  <si>
    <t>Yarveen</t>
  </si>
  <si>
    <t>01-03-2011</t>
  </si>
  <si>
    <t>Yaryss</t>
  </si>
  <si>
    <t>12-10-2009</t>
  </si>
  <si>
    <t>Cross, Football, Futsal, Natation, Trails</t>
  </si>
  <si>
    <t>DESCHAMPS</t>
  </si>
  <si>
    <t>Willona</t>
  </si>
  <si>
    <t>14-02-2011</t>
  </si>
  <si>
    <t>Cross, Futsal, Rugby, Trails, Volleyball</t>
  </si>
  <si>
    <t>HARI</t>
  </si>
  <si>
    <t>Darrys</t>
  </si>
  <si>
    <t>Mylene</t>
  </si>
  <si>
    <t>HOXYI</t>
  </si>
  <si>
    <t>SHEARIA</t>
  </si>
  <si>
    <t>30-08-2009</t>
  </si>
  <si>
    <t>Cross, Football, Futsal, Handball, Rugby, Trails, Volleyball</t>
  </si>
  <si>
    <t>KAICHOU</t>
  </si>
  <si>
    <t>Kaela</t>
  </si>
  <si>
    <t>02-09-2009</t>
  </si>
  <si>
    <t>Cross, Danse, Football, Futsal, Rugby, Trails, Volleyball</t>
  </si>
  <si>
    <t>Maïnon</t>
  </si>
  <si>
    <t>23-06-2010</t>
  </si>
  <si>
    <t>KOUCA</t>
  </si>
  <si>
    <t>Zeyiszephrann</t>
  </si>
  <si>
    <t>23-12-2012</t>
  </si>
  <si>
    <t>MARAMIN</t>
  </si>
  <si>
    <t>Eva</t>
  </si>
  <si>
    <t>MAYET</t>
  </si>
  <si>
    <t>Aronn</t>
  </si>
  <si>
    <t>04-12-2009</t>
  </si>
  <si>
    <t>MITCHAM</t>
  </si>
  <si>
    <t>Emilie</t>
  </si>
  <si>
    <t>13-10-2010</t>
  </si>
  <si>
    <t>Cross, Danse, Futsal, Rugby, Trails, Volleyball</t>
  </si>
  <si>
    <t>MOINEFRA</t>
  </si>
  <si>
    <t>Kylian</t>
  </si>
  <si>
    <t>16-04-2013</t>
  </si>
  <si>
    <t>MOINGOTO</t>
  </si>
  <si>
    <t>Jordan</t>
  </si>
  <si>
    <t>16-03-2008</t>
  </si>
  <si>
    <t>NECHERO</t>
  </si>
  <si>
    <t>LAINE</t>
  </si>
  <si>
    <t>19-05-2011</t>
  </si>
  <si>
    <t>Trevor</t>
  </si>
  <si>
    <t>20-11-2009</t>
  </si>
  <si>
    <t>VAYMITI</t>
  </si>
  <si>
    <t>22-09-2010</t>
  </si>
  <si>
    <t>NEDEA</t>
  </si>
  <si>
    <t>Haldaine</t>
  </si>
  <si>
    <t>NEFOERENU</t>
  </si>
  <si>
    <t>Yashline</t>
  </si>
  <si>
    <t>12-06-2010</t>
  </si>
  <si>
    <t>NENE</t>
  </si>
  <si>
    <t>Malik</t>
  </si>
  <si>
    <t>NEREONDIE</t>
  </si>
  <si>
    <t>Dorothée</t>
  </si>
  <si>
    <t>22-03-2010</t>
  </si>
  <si>
    <t>NONNARO</t>
  </si>
  <si>
    <t>Tarsy</t>
  </si>
  <si>
    <t>PETEMOU</t>
  </si>
  <si>
    <t>Yadrina</t>
  </si>
  <si>
    <t>17-08-2012</t>
  </si>
  <si>
    <t>PETHIGOU</t>
  </si>
  <si>
    <t>Ericka</t>
  </si>
  <si>
    <t>13-03-2013</t>
  </si>
  <si>
    <t>POINDYNEHITI</t>
  </si>
  <si>
    <t>Djeantell</t>
  </si>
  <si>
    <t>23-04-2013</t>
  </si>
  <si>
    <t>PONDATA</t>
  </si>
  <si>
    <t>Claudine</t>
  </si>
  <si>
    <t>16-03-2013</t>
  </si>
  <si>
    <t>POUACOUDOU</t>
  </si>
  <si>
    <t>Sebastian-Ykan</t>
  </si>
  <si>
    <t>14-10-2009</t>
  </si>
  <si>
    <t>Shigetomi</t>
  </si>
  <si>
    <t>Adenayelle</t>
  </si>
  <si>
    <t>06-07-2012</t>
  </si>
  <si>
    <t>Athlétisme, Basket, Cross, Football, Futsal, Handball, Rugby, Trails, Volleyball</t>
  </si>
  <si>
    <t>TARAMOIN</t>
  </si>
  <si>
    <t>DJENSY</t>
  </si>
  <si>
    <t>27-08-2011</t>
  </si>
  <si>
    <t>TOUMOIN</t>
  </si>
  <si>
    <t>Yasmina</t>
  </si>
  <si>
    <t>29-12-2011</t>
  </si>
  <si>
    <t>TYUIENON</t>
  </si>
  <si>
    <t>Irvine</t>
  </si>
  <si>
    <t>Madeleine</t>
  </si>
  <si>
    <t>17-02-2010</t>
  </si>
  <si>
    <t>ALPI</t>
  </si>
  <si>
    <t>Timai</t>
  </si>
  <si>
    <t>06-07-2010</t>
  </si>
  <si>
    <t>CLG.CHAMPAGNAT</t>
  </si>
  <si>
    <t>Athlétisme, Cross, Football, Futsal</t>
  </si>
  <si>
    <t>Bako</t>
  </si>
  <si>
    <t>Judicaël</t>
  </si>
  <si>
    <t>21-05-2013</t>
  </si>
  <si>
    <t>Cross, Football, Futsal</t>
  </si>
  <si>
    <t>BANI</t>
  </si>
  <si>
    <t>03-01-2011</t>
  </si>
  <si>
    <t>Athlétisme, Cross, Futsal</t>
  </si>
  <si>
    <t>BAZIT</t>
  </si>
  <si>
    <t>Kassy</t>
  </si>
  <si>
    <t>26-08-2010</t>
  </si>
  <si>
    <t>BEARUNE</t>
  </si>
  <si>
    <t>Zyel</t>
  </si>
  <si>
    <t>28-04-2012</t>
  </si>
  <si>
    <t>Bene</t>
  </si>
  <si>
    <t>Haïley</t>
  </si>
  <si>
    <t>26-09-2010</t>
  </si>
  <si>
    <t>Naïma</t>
  </si>
  <si>
    <t>11-12-2010</t>
  </si>
  <si>
    <t>Athlétisme, Cross, Football, Futsal, Rugby</t>
  </si>
  <si>
    <t>BERNOLE</t>
  </si>
  <si>
    <t>Jean-Marc</t>
  </si>
  <si>
    <t>BICIW</t>
  </si>
  <si>
    <t>Watine</t>
  </si>
  <si>
    <t>22-10-2011</t>
  </si>
  <si>
    <t>BOUANAOUE</t>
  </si>
  <si>
    <t>Reileen</t>
  </si>
  <si>
    <t>01-10-2009</t>
  </si>
  <si>
    <t>Cross, Volleyball</t>
  </si>
  <si>
    <t>BUGUET DE CHARGERE</t>
  </si>
  <si>
    <t>Mélen</t>
  </si>
  <si>
    <t>CAENA</t>
  </si>
  <si>
    <t>Bella</t>
  </si>
  <si>
    <t>09-06-2009</t>
  </si>
  <si>
    <t>Athlétisme, Cross, Volleyball</t>
  </si>
  <si>
    <t>Jules</t>
  </si>
  <si>
    <t>16-07-2011</t>
  </si>
  <si>
    <t>CAIHE</t>
  </si>
  <si>
    <t>Hélène</t>
  </si>
  <si>
    <t>09-02-2013</t>
  </si>
  <si>
    <t>Marcelline Adassa Pacué</t>
  </si>
  <si>
    <t>CHABAL</t>
  </si>
  <si>
    <t>CICA</t>
  </si>
  <si>
    <t>Sanima</t>
  </si>
  <si>
    <t>08-02-2012</t>
  </si>
  <si>
    <t>Wamitou</t>
  </si>
  <si>
    <t>12-05-2010</t>
  </si>
  <si>
    <t>CILANE</t>
  </si>
  <si>
    <t>09-03-2010</t>
  </si>
  <si>
    <t>CINEDRAWA</t>
  </si>
  <si>
    <t>Alphonse</t>
  </si>
  <si>
    <t>12-03-2010</t>
  </si>
  <si>
    <t>DAOULO</t>
  </si>
  <si>
    <t>Leila</t>
  </si>
  <si>
    <t>15-03-2011</t>
  </si>
  <si>
    <t>DAYE</t>
  </si>
  <si>
    <t>Lyrinia</t>
  </si>
  <si>
    <t>DEMENE</t>
  </si>
  <si>
    <t>Jean-Robert</t>
  </si>
  <si>
    <t>02-01-2012</t>
  </si>
  <si>
    <t>DJAIWE</t>
  </si>
  <si>
    <t>Hmaawe</t>
  </si>
  <si>
    <t>18-12-2010</t>
  </si>
  <si>
    <t>Emma</t>
  </si>
  <si>
    <t>19-12-2010</t>
  </si>
  <si>
    <t>DONARDIN</t>
  </si>
  <si>
    <t>Maïlys</t>
  </si>
  <si>
    <t>04-01-2011</t>
  </si>
  <si>
    <t>EATENE</t>
  </si>
  <si>
    <t>Dania</t>
  </si>
  <si>
    <t>30-10-2011</t>
  </si>
  <si>
    <t>ELE-HMAEA</t>
  </si>
  <si>
    <t>Nyinemue</t>
  </si>
  <si>
    <t>10-12-2011</t>
  </si>
  <si>
    <t>ELIA</t>
  </si>
  <si>
    <t>Kades</t>
  </si>
  <si>
    <t>22-01-2012</t>
  </si>
  <si>
    <t>ENOKA</t>
  </si>
  <si>
    <t>Célestine</t>
  </si>
  <si>
    <t>18-05-2012</t>
  </si>
  <si>
    <t>FENUAFANOTE</t>
  </si>
  <si>
    <t>Eliska</t>
  </si>
  <si>
    <t>01-11-2010</t>
  </si>
  <si>
    <t>Athlétisme, Volleyball</t>
  </si>
  <si>
    <t>07-04-2009</t>
  </si>
  <si>
    <t>FOLAUMAHINA</t>
  </si>
  <si>
    <t>Taumalié</t>
  </si>
  <si>
    <t>17-04-2010</t>
  </si>
  <si>
    <t>FUAPAU</t>
  </si>
  <si>
    <t>Hiacinto</t>
  </si>
  <si>
    <t>09-06-2010</t>
  </si>
  <si>
    <t>Bibiane</t>
  </si>
  <si>
    <t>18-04-2012</t>
  </si>
  <si>
    <t>HEUTRO</t>
  </si>
  <si>
    <t>04-01-2012</t>
  </si>
  <si>
    <t>Hnaissilin</t>
  </si>
  <si>
    <t>George</t>
  </si>
  <si>
    <t>15-09-2009</t>
  </si>
  <si>
    <t>HONAAP</t>
  </si>
  <si>
    <t>Xéjine</t>
  </si>
  <si>
    <t>Athlétisme, Football, Futsal</t>
  </si>
  <si>
    <t>HONAPE</t>
  </si>
  <si>
    <t>Elvir</t>
  </si>
  <si>
    <t>03-02-2010</t>
  </si>
  <si>
    <t>Eraulanne</t>
  </si>
  <si>
    <t>HUZU</t>
  </si>
  <si>
    <t>Melrick</t>
  </si>
  <si>
    <t>ICUHMA</t>
  </si>
  <si>
    <t>Thereza</t>
  </si>
  <si>
    <t>21-12-2010</t>
  </si>
  <si>
    <t>Futsal, Rugby</t>
  </si>
  <si>
    <t>IHMANANG</t>
  </si>
  <si>
    <t>Kyerann</t>
  </si>
  <si>
    <t>03-09-2011</t>
  </si>
  <si>
    <t>Rose</t>
  </si>
  <si>
    <t>05-03-2011</t>
  </si>
  <si>
    <t>IHMETREUNE</t>
  </si>
  <si>
    <t>Marie-Annie</t>
  </si>
  <si>
    <t>25-09-2011</t>
  </si>
  <si>
    <t>KARTODIWIRJO</t>
  </si>
  <si>
    <t>Rayann</t>
  </si>
  <si>
    <t>20-05-2011</t>
  </si>
  <si>
    <t>Escalade, Football, Futsal, Trails, Volleyball</t>
  </si>
  <si>
    <t>KATEI</t>
  </si>
  <si>
    <t>Stéphanie</t>
  </si>
  <si>
    <t>07-02-2013</t>
  </si>
  <si>
    <t>KITCHA</t>
  </si>
  <si>
    <t>Cassandra</t>
  </si>
  <si>
    <t>15-07-2011</t>
  </si>
  <si>
    <t>Football, Futsal, Volleyball</t>
  </si>
  <si>
    <t>KOUREVI</t>
  </si>
  <si>
    <t>Blandine</t>
  </si>
  <si>
    <t>22-11-2010</t>
  </si>
  <si>
    <t>Football, Volleyball</t>
  </si>
  <si>
    <t>Lior</t>
  </si>
  <si>
    <t>LELGOUARCH</t>
  </si>
  <si>
    <t>Axelle</t>
  </si>
  <si>
    <t>30-09-2009</t>
  </si>
  <si>
    <t>Cross, Football, Futsal, Rugby</t>
  </si>
  <si>
    <t>LEVASSEUR</t>
  </si>
  <si>
    <t>LUEWADIA</t>
  </si>
  <si>
    <t>Amaël</t>
  </si>
  <si>
    <t>18-10-2009</t>
  </si>
  <si>
    <t>MALO</t>
  </si>
  <si>
    <t>Marie-Elyse</t>
  </si>
  <si>
    <t>13-06-2009</t>
  </si>
  <si>
    <t>MARTINIERE</t>
  </si>
  <si>
    <t>Cazey</t>
  </si>
  <si>
    <t>12-02-2010</t>
  </si>
  <si>
    <t>31-05-2011</t>
  </si>
  <si>
    <t>MELTECOIN</t>
  </si>
  <si>
    <t>Sebastien</t>
  </si>
  <si>
    <t>Milie</t>
  </si>
  <si>
    <t>Myno</t>
  </si>
  <si>
    <t>NEA</t>
  </si>
  <si>
    <t>Marilyne</t>
  </si>
  <si>
    <t>NEMOINON</t>
  </si>
  <si>
    <t>Rahelie</t>
  </si>
  <si>
    <t>Shana</t>
  </si>
  <si>
    <t>04-08-2010</t>
  </si>
  <si>
    <t>NEOERE</t>
  </si>
  <si>
    <t>19-08-2012</t>
  </si>
  <si>
    <t>Kanaakwie</t>
  </si>
  <si>
    <t>NGAIOHNI</t>
  </si>
  <si>
    <t>Marvyn</t>
  </si>
  <si>
    <t>02-06-2009</t>
  </si>
  <si>
    <t>NOFONOFO</t>
  </si>
  <si>
    <t>Tarryck</t>
  </si>
  <si>
    <t>10-08-2010</t>
  </si>
  <si>
    <t>OSEA</t>
  </si>
  <si>
    <t>Anais</t>
  </si>
  <si>
    <t>OUCKEWEN</t>
  </si>
  <si>
    <t>Yvannick</t>
  </si>
  <si>
    <t>03-03-2010</t>
  </si>
  <si>
    <t>PAETEN-WHAAP</t>
  </si>
  <si>
    <t>Hare</t>
  </si>
  <si>
    <t>13-02-2012</t>
  </si>
  <si>
    <t>PALENE</t>
  </si>
  <si>
    <t>Jaick</t>
  </si>
  <si>
    <t>26-04-2012</t>
  </si>
  <si>
    <t>PASSIL</t>
  </si>
  <si>
    <t>Haweimé</t>
  </si>
  <si>
    <t>PATEI</t>
  </si>
  <si>
    <t>Marie-Immaculéé</t>
  </si>
  <si>
    <t>PAUTRE</t>
  </si>
  <si>
    <t>Wagad</t>
  </si>
  <si>
    <t>26-12-2011</t>
  </si>
  <si>
    <t>PETEISI</t>
  </si>
  <si>
    <t>28-08-2010</t>
  </si>
  <si>
    <t>POADAE</t>
  </si>
  <si>
    <t>Keïssy</t>
  </si>
  <si>
    <t>01-02-2010</t>
  </si>
  <si>
    <t>Meil</t>
  </si>
  <si>
    <t>28-11-2008</t>
  </si>
  <si>
    <t>POUIRIDA</t>
  </si>
  <si>
    <t>Dayrra</t>
  </si>
  <si>
    <t>27-03-2011</t>
  </si>
  <si>
    <t>SAIKO</t>
  </si>
  <si>
    <t>Angela</t>
  </si>
  <si>
    <t>31-07-2008</t>
  </si>
  <si>
    <t>Karim</t>
  </si>
  <si>
    <t>SASTRODIHARDJO</t>
  </si>
  <si>
    <t>Elise</t>
  </si>
  <si>
    <t>02-10-2012</t>
  </si>
  <si>
    <t>27-05-2010</t>
  </si>
  <si>
    <t>SCIENDI</t>
  </si>
  <si>
    <t>Léon-Robert</t>
  </si>
  <si>
    <t>04-01-2010</t>
  </si>
  <si>
    <t>SELE</t>
  </si>
  <si>
    <t>Brandon</t>
  </si>
  <si>
    <t>05-06-2012</t>
  </si>
  <si>
    <t>SIRO</t>
  </si>
  <si>
    <t>18-12-2012</t>
  </si>
  <si>
    <t>TAGATAMANOGI</t>
  </si>
  <si>
    <t>Rhoanna</t>
  </si>
  <si>
    <t>TANGOPI</t>
  </si>
  <si>
    <t>Yohe</t>
  </si>
  <si>
    <t>27-01-2011</t>
  </si>
  <si>
    <t>TAOFIFENUA</t>
  </si>
  <si>
    <t>Brianna</t>
  </si>
  <si>
    <t>08-09-2010</t>
  </si>
  <si>
    <t>TEINAURI-TIHOPU</t>
  </si>
  <si>
    <t>Varohi</t>
  </si>
  <si>
    <t>10-04-2009</t>
  </si>
  <si>
    <t>TOLOFUA DIT TOLUAFE</t>
  </si>
  <si>
    <t>ABRAHAM</t>
  </si>
  <si>
    <t>15-07-2009</t>
  </si>
  <si>
    <t>Lana</t>
  </si>
  <si>
    <t>30-09-2011</t>
  </si>
  <si>
    <t>TONKOMBOUE</t>
  </si>
  <si>
    <t>Ayden</t>
  </si>
  <si>
    <t>28-03-2012</t>
  </si>
  <si>
    <t>TUFELE</t>
  </si>
  <si>
    <t>Ezekias</t>
  </si>
  <si>
    <t>12-04-2013</t>
  </si>
  <si>
    <t>UREGEI</t>
  </si>
  <si>
    <t>Watreng</t>
  </si>
  <si>
    <t>21-03-2012</t>
  </si>
  <si>
    <t>VALENTIN</t>
  </si>
  <si>
    <t>Matthys</t>
  </si>
  <si>
    <t>29-03-2012</t>
  </si>
  <si>
    <t>VANDEGOU</t>
  </si>
  <si>
    <t>Marcel</t>
  </si>
  <si>
    <t>29-08-2011</t>
  </si>
  <si>
    <t>WADRAWANE</t>
  </si>
  <si>
    <t>29-11-2010</t>
  </si>
  <si>
    <t>Phillipe</t>
  </si>
  <si>
    <t>12-01-2010</t>
  </si>
  <si>
    <t>Wahena</t>
  </si>
  <si>
    <t>Bryan-Eugene</t>
  </si>
  <si>
    <t>22-06-2011</t>
  </si>
  <si>
    <t>WAHO</t>
  </si>
  <si>
    <t>Elyhana</t>
  </si>
  <si>
    <t>16-12-2010</t>
  </si>
  <si>
    <t>Loreylia</t>
  </si>
  <si>
    <t>01-06-2010</t>
  </si>
  <si>
    <t>Wahoo</t>
  </si>
  <si>
    <t>Darryl</t>
  </si>
  <si>
    <t>24-07-2012</t>
  </si>
  <si>
    <t>Eucebya</t>
  </si>
  <si>
    <t>01-01-2011</t>
  </si>
  <si>
    <t>Karl</t>
  </si>
  <si>
    <t>10-04-2012</t>
  </si>
  <si>
    <t>Djeiel</t>
  </si>
  <si>
    <t>17-01-2010</t>
  </si>
  <si>
    <t>WANEUX</t>
  </si>
  <si>
    <t>Ryhanna</t>
  </si>
  <si>
    <t>25-01-2010</t>
  </si>
  <si>
    <t>Athlétisme, Cross, Futsal, Rugby</t>
  </si>
  <si>
    <t>WATRONE</t>
  </si>
  <si>
    <t>Itraqalo</t>
  </si>
  <si>
    <t>WAWIA</t>
  </si>
  <si>
    <t>Evans</t>
  </si>
  <si>
    <t>26-02-2011</t>
  </si>
  <si>
    <t>WENISSO</t>
  </si>
  <si>
    <t>Lueujie</t>
  </si>
  <si>
    <t>WIWANE</t>
  </si>
  <si>
    <t>Boniface</t>
  </si>
  <si>
    <t>WOWENE</t>
  </si>
  <si>
    <t>Esthéra</t>
  </si>
  <si>
    <t>22-10-2009</t>
  </si>
  <si>
    <t>Marguerite</t>
  </si>
  <si>
    <t>27-06-2010</t>
  </si>
  <si>
    <t>XETIWAN</t>
  </si>
  <si>
    <t>Mariette</t>
  </si>
  <si>
    <t>10-05-2010</t>
  </si>
  <si>
    <t>XOLAWAWA</t>
  </si>
  <si>
    <t>Maëlys</t>
  </si>
  <si>
    <t>YALOUMA</t>
  </si>
  <si>
    <t>Olivia</t>
  </si>
  <si>
    <t>21-07-2010</t>
  </si>
  <si>
    <t>YONGOMENE</t>
  </si>
  <si>
    <t>24-09-2010</t>
  </si>
  <si>
    <t>Waaga</t>
  </si>
  <si>
    <t>21-10-2012</t>
  </si>
  <si>
    <t>AMORI</t>
  </si>
  <si>
    <t>Brenda</t>
  </si>
  <si>
    <t>28-06-2010</t>
  </si>
  <si>
    <t>CLG.CONCEPTION</t>
  </si>
  <si>
    <t>Athlétisme, Basket, Cross, Handball, Trails, Volleyball</t>
  </si>
  <si>
    <t>BELIK</t>
  </si>
  <si>
    <t>Bradley</t>
  </si>
  <si>
    <t>05-02-2012</t>
  </si>
  <si>
    <t>Basket, Cross, Handball, Trails</t>
  </si>
  <si>
    <t>Boillot Parrot</t>
  </si>
  <si>
    <t>Leon</t>
  </si>
  <si>
    <t>06-01-2013</t>
  </si>
  <si>
    <t>BOULANGO</t>
  </si>
  <si>
    <t>Mendrela</t>
  </si>
  <si>
    <t>Athlétisme, Basket, Cross, Handball, Trails</t>
  </si>
  <si>
    <t>Delacase</t>
  </si>
  <si>
    <t>30-09-2013</t>
  </si>
  <si>
    <t>Cross, Rugby, Trails</t>
  </si>
  <si>
    <t>DJAWARI</t>
  </si>
  <si>
    <t>Jean Marie</t>
  </si>
  <si>
    <t>29-06-2010</t>
  </si>
  <si>
    <t>DUFOUR-DURPOIX</t>
  </si>
  <si>
    <t>Noah</t>
  </si>
  <si>
    <t>Athlétisme, Basket, Cross, Trails</t>
  </si>
  <si>
    <t>FELOMAKI</t>
  </si>
  <si>
    <t>Vinyana</t>
  </si>
  <si>
    <t>FIAFIALOTO</t>
  </si>
  <si>
    <t>30-01-2010</t>
  </si>
  <si>
    <t>Fisipeau</t>
  </si>
  <si>
    <t>Jeremy</t>
  </si>
  <si>
    <t>04-12-2011</t>
  </si>
  <si>
    <t>Myrna</t>
  </si>
  <si>
    <t>28-11-2011</t>
  </si>
  <si>
    <t>Athlétisme, Basket, Cross, Football, Handball, Rugby, Trails, Volleyball</t>
  </si>
  <si>
    <t>Violyna</t>
  </si>
  <si>
    <t>30-09-2010</t>
  </si>
  <si>
    <t>Athlétisme, Basket, Cross, Handball, Rugby, Trails, Volleyball</t>
  </si>
  <si>
    <t>HAMOU</t>
  </si>
  <si>
    <t>Sophie</t>
  </si>
  <si>
    <t>01-04-2011</t>
  </si>
  <si>
    <t>Athlétisme, Basket, Handball, Rugby, Trails</t>
  </si>
  <si>
    <t>JULIA</t>
  </si>
  <si>
    <t>Lysaïa</t>
  </si>
  <si>
    <t>26-12-2010</t>
  </si>
  <si>
    <t>Basket, Handball, Trails</t>
  </si>
  <si>
    <t>Lakina</t>
  </si>
  <si>
    <t>Lorna</t>
  </si>
  <si>
    <t>LOTOLOTOLUA</t>
  </si>
  <si>
    <t>Loké</t>
  </si>
  <si>
    <t>28-07-2009</t>
  </si>
  <si>
    <t>Athlétisme, Basket, Handball, Rugby, Trails, Volleyball</t>
  </si>
  <si>
    <t>LUTOVIKA DIT SAUGA</t>
  </si>
  <si>
    <t>Senelosa</t>
  </si>
  <si>
    <t>Basket, Cross, Handball, Trails, Volleyball</t>
  </si>
  <si>
    <t>MERCIER</t>
  </si>
  <si>
    <t>Julio</t>
  </si>
  <si>
    <t>30-11-2010</t>
  </si>
  <si>
    <t>Athlétisme, Baseball, Basket, Cross, Handball, Trails, Volleyball</t>
  </si>
  <si>
    <t>Nechero</t>
  </si>
  <si>
    <t>Marc</t>
  </si>
  <si>
    <t>30-07-2012</t>
  </si>
  <si>
    <t>Baseball, Handball, Trails</t>
  </si>
  <si>
    <t>NICHOLLS</t>
  </si>
  <si>
    <t>Kelly</t>
  </si>
  <si>
    <t>16-11-2011</t>
  </si>
  <si>
    <t>Athlétisme, Basket, Cross, Handball, Rugby, Trails</t>
  </si>
  <si>
    <t>OHNO</t>
  </si>
  <si>
    <t>Rosette</t>
  </si>
  <si>
    <t>22-07-2009</t>
  </si>
  <si>
    <t>Athlétisme, Basket, Handball, Trails, Volleyball</t>
  </si>
  <si>
    <t>OTHUS</t>
  </si>
  <si>
    <t>Alex</t>
  </si>
  <si>
    <t>PAAGALUA</t>
  </si>
  <si>
    <t>Hayden</t>
  </si>
  <si>
    <t>10-10-2010</t>
  </si>
  <si>
    <t>SCHOUENE</t>
  </si>
  <si>
    <t>Alix</t>
  </si>
  <si>
    <t>Cross, Handball, Trails, Volleyball</t>
  </si>
  <si>
    <t>Soulas</t>
  </si>
  <si>
    <t>Loumaël</t>
  </si>
  <si>
    <t>14-09-2012</t>
  </si>
  <si>
    <t>SOULAS</t>
  </si>
  <si>
    <t>Maïa-Luna</t>
  </si>
  <si>
    <t>11-08-2010</t>
  </si>
  <si>
    <t>SUMOï</t>
  </si>
  <si>
    <t>Karel</t>
  </si>
  <si>
    <t>20-07-2010</t>
  </si>
  <si>
    <t>Taufanoa</t>
  </si>
  <si>
    <t>Linaïck</t>
  </si>
  <si>
    <t>Jamaica</t>
  </si>
  <si>
    <t>14-04-2011</t>
  </si>
  <si>
    <t>Tuamasaga</t>
  </si>
  <si>
    <t>Keîra</t>
  </si>
  <si>
    <t>31-10-2012</t>
  </si>
  <si>
    <t>Tuhimutu</t>
  </si>
  <si>
    <t>Ofanoa</t>
  </si>
  <si>
    <t>Athlétisme, Baseball, Cross, Handball, Volleyball</t>
  </si>
  <si>
    <t>WAKANENGO</t>
  </si>
  <si>
    <t>Tiava</t>
  </si>
  <si>
    <t>Wakanengo</t>
  </si>
  <si>
    <t>Zaya</t>
  </si>
  <si>
    <t>04-03-2013</t>
  </si>
  <si>
    <t>Wéthéane</t>
  </si>
  <si>
    <t>Wadje</t>
  </si>
  <si>
    <t>23-06-2011</t>
  </si>
  <si>
    <t>Athlétisme, Cross, Handball, Rugby, Trails</t>
  </si>
  <si>
    <t>Wright</t>
  </si>
  <si>
    <t>Yeiwene</t>
  </si>
  <si>
    <t>Athlétisme, Cross, Rugby, Trails</t>
  </si>
  <si>
    <t>Adjouhgniope</t>
  </si>
  <si>
    <t>Marwill</t>
  </si>
  <si>
    <t>31-07-2012</t>
  </si>
  <si>
    <t>CLG.DUMBEA SUR MER</t>
  </si>
  <si>
    <t>ANGEXETINE</t>
  </si>
  <si>
    <t>Kuine</t>
  </si>
  <si>
    <t>22-11-2012</t>
  </si>
  <si>
    <t>Basket, Tennis de table</t>
  </si>
  <si>
    <t>ARAMOTO</t>
  </si>
  <si>
    <t>Ashley</t>
  </si>
  <si>
    <t>22-02-2013</t>
  </si>
  <si>
    <t>Atuvaha</t>
  </si>
  <si>
    <t>Rafaele</t>
  </si>
  <si>
    <t>AUTRET</t>
  </si>
  <si>
    <t>Elia</t>
  </si>
  <si>
    <t>24-03-2013</t>
  </si>
  <si>
    <t>Tennis de table</t>
  </si>
  <si>
    <t>Aymard</t>
  </si>
  <si>
    <t>Sacha</t>
  </si>
  <si>
    <t>19-07-2010</t>
  </si>
  <si>
    <t>Athlétisme, Basket, Futsal</t>
  </si>
  <si>
    <t>Emile</t>
  </si>
  <si>
    <t>25-01-2012</t>
  </si>
  <si>
    <t>Barnoux</t>
  </si>
  <si>
    <t>Honorine</t>
  </si>
  <si>
    <t>16-10-2012</t>
  </si>
  <si>
    <t>BARSAC</t>
  </si>
  <si>
    <t>Hugo</t>
  </si>
  <si>
    <t>15-12-2011</t>
  </si>
  <si>
    <t>20-03-2009</t>
  </si>
  <si>
    <t>Barthélémy</t>
  </si>
  <si>
    <t>Marius</t>
  </si>
  <si>
    <t>12-12-2010</t>
  </si>
  <si>
    <t>BATOUCHE</t>
  </si>
  <si>
    <t>Malcolm</t>
  </si>
  <si>
    <t>27-09-2010</t>
  </si>
  <si>
    <t>Basket, Cross</t>
  </si>
  <si>
    <t>Bearune</t>
  </si>
  <si>
    <t>Naaman</t>
  </si>
  <si>
    <t>10-01-2013</t>
  </si>
  <si>
    <t>BEAUVIE</t>
  </si>
  <si>
    <t>Tymeo</t>
  </si>
  <si>
    <t>03-09-2009</t>
  </si>
  <si>
    <t>Athlétisme, Basket, Cross, Futsal, Trails</t>
  </si>
  <si>
    <t>Benedetto</t>
  </si>
  <si>
    <t>Charly</t>
  </si>
  <si>
    <t>BENFRIHA</t>
  </si>
  <si>
    <t>Bilel</t>
  </si>
  <si>
    <t>Athlétisme, Tennis de table</t>
  </si>
  <si>
    <t>Billet</t>
  </si>
  <si>
    <t>23-10-2012</t>
  </si>
  <si>
    <t>Blanchemanche</t>
  </si>
  <si>
    <t>Lilly-Rose</t>
  </si>
  <si>
    <t>02-09-2011</t>
  </si>
  <si>
    <t>BONNAIRE</t>
  </si>
  <si>
    <t>23-12-2009</t>
  </si>
  <si>
    <t>BOUILLE</t>
  </si>
  <si>
    <t>Maymila</t>
  </si>
  <si>
    <t>Athlétisme, Futsal, Volleyball</t>
  </si>
  <si>
    <t>Bouillle</t>
  </si>
  <si>
    <t>Brayan</t>
  </si>
  <si>
    <t>23-09-2012</t>
  </si>
  <si>
    <t>BUI</t>
  </si>
  <si>
    <t>Damien</t>
  </si>
  <si>
    <t>29-03-2013</t>
  </si>
  <si>
    <t>Calcar</t>
  </si>
  <si>
    <t>CANEL-LABAN</t>
  </si>
  <si>
    <t>03-04-2011</t>
  </si>
  <si>
    <t>Basket, Trails</t>
  </si>
  <si>
    <t>chaliot</t>
  </si>
  <si>
    <t>ouaya</t>
  </si>
  <si>
    <t>03-03-2011</t>
  </si>
  <si>
    <t>CHAMBAULT</t>
  </si>
  <si>
    <t>Sohan</t>
  </si>
  <si>
    <t>05-12-2009</t>
  </si>
  <si>
    <t>CHANTREAU</t>
  </si>
  <si>
    <t>Peytonn</t>
  </si>
  <si>
    <t>CHARLETTINE</t>
  </si>
  <si>
    <t>Keziah</t>
  </si>
  <si>
    <t>CHASSAING</t>
  </si>
  <si>
    <t>18-08-2010</t>
  </si>
  <si>
    <t>CHEVALIER</t>
  </si>
  <si>
    <t>26-11-2009</t>
  </si>
  <si>
    <t>Basket, Trails, Volleyball</t>
  </si>
  <si>
    <t>Chretien</t>
  </si>
  <si>
    <t>Ruben</t>
  </si>
  <si>
    <t>Clémenceau</t>
  </si>
  <si>
    <t>Lou</t>
  </si>
  <si>
    <t>22-01-2013</t>
  </si>
  <si>
    <t>CLEMENCEAU</t>
  </si>
  <si>
    <t>COMBES</t>
  </si>
  <si>
    <t>CORDONNIER</t>
  </si>
  <si>
    <t>Matt</t>
  </si>
  <si>
    <t>COUTY</t>
  </si>
  <si>
    <t>Elaia</t>
  </si>
  <si>
    <t>DANDREA</t>
  </si>
  <si>
    <t>Lena</t>
  </si>
  <si>
    <t>DAVAREND</t>
  </si>
  <si>
    <t>22-09-2012</t>
  </si>
  <si>
    <t>Handball, VTT</t>
  </si>
  <si>
    <t>Mila</t>
  </si>
  <si>
    <t>DELANNOY</t>
  </si>
  <si>
    <t>07-06-2012</t>
  </si>
  <si>
    <t>Alexandre</t>
  </si>
  <si>
    <t>29-12-2009</t>
  </si>
  <si>
    <t>Josua</t>
  </si>
  <si>
    <t>25-06-2012</t>
  </si>
  <si>
    <t>Dihace</t>
  </si>
  <si>
    <t>Maniene</t>
  </si>
  <si>
    <t>12-01-2013</t>
  </si>
  <si>
    <t>Diroua</t>
  </si>
  <si>
    <t>ashley</t>
  </si>
  <si>
    <t>14-03-2010</t>
  </si>
  <si>
    <t>DONARS</t>
  </si>
  <si>
    <t>Baptiste</t>
  </si>
  <si>
    <t>DONGOC</t>
  </si>
  <si>
    <t>Luân</t>
  </si>
  <si>
    <t>13-07-2010</t>
  </si>
  <si>
    <t>DOUARCHE</t>
  </si>
  <si>
    <t>Liza</t>
  </si>
  <si>
    <t>09-09-2012</t>
  </si>
  <si>
    <t>DUMAS</t>
  </si>
  <si>
    <t>Énola</t>
  </si>
  <si>
    <t>18-02-2011</t>
  </si>
  <si>
    <t>DUMONT-PILATO</t>
  </si>
  <si>
    <t>Charlotte</t>
  </si>
  <si>
    <t>10-11-2011</t>
  </si>
  <si>
    <t>DURAND</t>
  </si>
  <si>
    <t>Kimi</t>
  </si>
  <si>
    <t>15-02-2011</t>
  </si>
  <si>
    <t>DUTHIL</t>
  </si>
  <si>
    <t>23-08-2010</t>
  </si>
  <si>
    <t>Tennis de table, Volleyball</t>
  </si>
  <si>
    <t>FAIVRE-PLOZNER</t>
  </si>
  <si>
    <t>09-09-2011</t>
  </si>
  <si>
    <t>Athlétisme, Basket, Futsal, Tennis de table, Trails</t>
  </si>
  <si>
    <t>FAKAILO-MAITUKU</t>
  </si>
  <si>
    <t>Jean-Marie</t>
  </si>
  <si>
    <t>26-11-2010</t>
  </si>
  <si>
    <t>Falelavaki</t>
  </si>
  <si>
    <t>Loreleï</t>
  </si>
  <si>
    <t>Fao</t>
  </si>
  <si>
    <t>James</t>
  </si>
  <si>
    <t>Fariki</t>
  </si>
  <si>
    <t>Tehani</t>
  </si>
  <si>
    <t>FAUA</t>
  </si>
  <si>
    <t>Felomaki</t>
  </si>
  <si>
    <t>Vesiainai</t>
  </si>
  <si>
    <t>10-08-2011</t>
  </si>
  <si>
    <t>Yodren</t>
  </si>
  <si>
    <t>02-12-2009</t>
  </si>
  <si>
    <t>Athlétisme, Basket, Cross</t>
  </si>
  <si>
    <t>FILIMOAGA</t>
  </si>
  <si>
    <t>Jefferson</t>
  </si>
  <si>
    <t>12-07-2012</t>
  </si>
  <si>
    <t>FUIMAONO</t>
  </si>
  <si>
    <t>Yonah</t>
  </si>
  <si>
    <t>Basket, Tennis de table, Volleyball</t>
  </si>
  <si>
    <t>GAHETAU</t>
  </si>
  <si>
    <t>Ivane</t>
  </si>
  <si>
    <t>15-04-2013</t>
  </si>
  <si>
    <t>Basket, Futsal, Tennis de table</t>
  </si>
  <si>
    <t>Girard-Kecine</t>
  </si>
  <si>
    <t>GNAI</t>
  </si>
  <si>
    <t>Athanase</t>
  </si>
  <si>
    <t>GNAÏ</t>
  </si>
  <si>
    <t>Judith</t>
  </si>
  <si>
    <t>19-05-2013</t>
  </si>
  <si>
    <t>GOROU</t>
  </si>
  <si>
    <t>Edouard</t>
  </si>
  <si>
    <t>Gouelle--Nguyen</t>
  </si>
  <si>
    <t>Elie</t>
  </si>
  <si>
    <t>07-01-2012</t>
  </si>
  <si>
    <t>Athlétisme, Cross, Tennis de table, Trails</t>
  </si>
  <si>
    <t>GUYETTE</t>
  </si>
  <si>
    <t>Manacé</t>
  </si>
  <si>
    <t>Haapuae</t>
  </si>
  <si>
    <t>Manoa</t>
  </si>
  <si>
    <t>Haeweng</t>
  </si>
  <si>
    <t>Shaelsy</t>
  </si>
  <si>
    <t>14-09-2011</t>
  </si>
  <si>
    <t>VTT</t>
  </si>
  <si>
    <t>HELLEBOIS-ELISABETH</t>
  </si>
  <si>
    <t>Ines</t>
  </si>
  <si>
    <t>24-06-2009</t>
  </si>
  <si>
    <t>HENROTAY</t>
  </si>
  <si>
    <t>Ylan</t>
  </si>
  <si>
    <t>Hinsiger</t>
  </si>
  <si>
    <t>Louka</t>
  </si>
  <si>
    <t>24-04-2012</t>
  </si>
  <si>
    <t>Hniminau</t>
  </si>
  <si>
    <t>Henriette</t>
  </si>
  <si>
    <t>HOLISI</t>
  </si>
  <si>
    <t>Silile</t>
  </si>
  <si>
    <t>Huemone</t>
  </si>
  <si>
    <t>Arlette</t>
  </si>
  <si>
    <t>16-07-2010</t>
  </si>
  <si>
    <t>Hukane</t>
  </si>
  <si>
    <t>Katie</t>
  </si>
  <si>
    <t>Husson</t>
  </si>
  <si>
    <t>Cyril</t>
  </si>
  <si>
    <t>HUSSON</t>
  </si>
  <si>
    <t>Elena</t>
  </si>
  <si>
    <t>13-08-2010</t>
  </si>
  <si>
    <t>Ihily</t>
  </si>
  <si>
    <t>Sarita</t>
  </si>
  <si>
    <t>24-10-2012</t>
  </si>
  <si>
    <t>Initia</t>
  </si>
  <si>
    <t>Ryan</t>
  </si>
  <si>
    <t>03-12-2012</t>
  </si>
  <si>
    <t>ITONE</t>
  </si>
  <si>
    <t>Maelyne</t>
  </si>
  <si>
    <t>Cross, Futsal, VTT</t>
  </si>
  <si>
    <t>IWE</t>
  </si>
  <si>
    <t>Audren</t>
  </si>
  <si>
    <t>08-09-2012</t>
  </si>
  <si>
    <t>Athlétisme, Handball, Tennis de table</t>
  </si>
  <si>
    <t>JACQ</t>
  </si>
  <si>
    <t>Jovanni</t>
  </si>
  <si>
    <t>Kafikaila</t>
  </si>
  <si>
    <t>Chris-Orthon</t>
  </si>
  <si>
    <t>15-06-2012</t>
  </si>
  <si>
    <t>Kaudre</t>
  </si>
  <si>
    <t>Néris-Etia</t>
  </si>
  <si>
    <t>Kitcha</t>
  </si>
  <si>
    <t>Stephen</t>
  </si>
  <si>
    <t>23-06-2012</t>
  </si>
  <si>
    <t>Kokoetha</t>
  </si>
  <si>
    <t>Athlétisme, Basket, Futsal, Handball, Tennis de table</t>
  </si>
  <si>
    <t>KUPELIE</t>
  </si>
  <si>
    <t>25-05-2011</t>
  </si>
  <si>
    <t>LALLEMANT</t>
  </si>
  <si>
    <t>Néo</t>
  </si>
  <si>
    <t>Lamoun</t>
  </si>
  <si>
    <t>Jenna</t>
  </si>
  <si>
    <t>29-09-2011</t>
  </si>
  <si>
    <t>LAURENT</t>
  </si>
  <si>
    <t>Anthony</t>
  </si>
  <si>
    <t>Lepauvre</t>
  </si>
  <si>
    <t>Thaïs</t>
  </si>
  <si>
    <t>17-12-2010</t>
  </si>
  <si>
    <t>Leroi</t>
  </si>
  <si>
    <t>Mael</t>
  </si>
  <si>
    <t>LEROI</t>
  </si>
  <si>
    <t>Noam</t>
  </si>
  <si>
    <t>10-03-2010</t>
  </si>
  <si>
    <t>Handball, Trails</t>
  </si>
  <si>
    <t>LIONS</t>
  </si>
  <si>
    <t>Tao</t>
  </si>
  <si>
    <t>Lolohea</t>
  </si>
  <si>
    <t>24-11-2012</t>
  </si>
  <si>
    <t>Maccam</t>
  </si>
  <si>
    <t>Mériné</t>
  </si>
  <si>
    <t>22-03-2013</t>
  </si>
  <si>
    <t>Maituku</t>
  </si>
  <si>
    <t>Yuson</t>
  </si>
  <si>
    <t>Basket, Futsal, Handball, Volleyball</t>
  </si>
  <si>
    <t>MALEZIEUX</t>
  </si>
  <si>
    <t>Romain</t>
  </si>
  <si>
    <t>Handball, Tennis de table</t>
  </si>
  <si>
    <t>Marcoin</t>
  </si>
  <si>
    <t>Djenny</t>
  </si>
  <si>
    <t>Mariani</t>
  </si>
  <si>
    <t>Lissandro</t>
  </si>
  <si>
    <t>10-06-2010</t>
  </si>
  <si>
    <t>MAROLLE</t>
  </si>
  <si>
    <t>Livio</t>
  </si>
  <si>
    <t>02-04-2010</t>
  </si>
  <si>
    <t>MARTAZIER</t>
  </si>
  <si>
    <t>MASSE</t>
  </si>
  <si>
    <t>23-08-2011</t>
  </si>
  <si>
    <t>Matakualiki</t>
  </si>
  <si>
    <t>Mailine</t>
  </si>
  <si>
    <t>MATAN</t>
  </si>
  <si>
    <t>08-03-2013</t>
  </si>
  <si>
    <t>Matu</t>
  </si>
  <si>
    <t>Jean-Anderson</t>
  </si>
  <si>
    <t>06-10-2012</t>
  </si>
  <si>
    <t>MAURICE</t>
  </si>
  <si>
    <t>Jonael</t>
  </si>
  <si>
    <t>18-04-2011</t>
  </si>
  <si>
    <t>MEN</t>
  </si>
  <si>
    <t>Ronan</t>
  </si>
  <si>
    <t>17-01-2011</t>
  </si>
  <si>
    <t>Mermer</t>
  </si>
  <si>
    <t>Eljonaï</t>
  </si>
  <si>
    <t>02-04-2012</t>
  </si>
  <si>
    <t>Metua</t>
  </si>
  <si>
    <t>Vaïmiti</t>
  </si>
  <si>
    <t>20-09-2012</t>
  </si>
  <si>
    <t>MISRA</t>
  </si>
  <si>
    <t>Moala</t>
  </si>
  <si>
    <t>18-01-2011</t>
  </si>
  <si>
    <t>MONNIER</t>
  </si>
  <si>
    <t>Morel</t>
  </si>
  <si>
    <t>02-06-2011</t>
  </si>
  <si>
    <t>MOTUKU</t>
  </si>
  <si>
    <t>Nazaire</t>
  </si>
  <si>
    <t>Newland</t>
  </si>
  <si>
    <t>Kévrick</t>
  </si>
  <si>
    <t>06-09-2011</t>
  </si>
  <si>
    <t>Youri</t>
  </si>
  <si>
    <t>Danley</t>
  </si>
  <si>
    <t>Marco</t>
  </si>
  <si>
    <t>13-12-2012</t>
  </si>
  <si>
    <t>NYIKEINE</t>
  </si>
  <si>
    <t>Colette</t>
  </si>
  <si>
    <t>08-01-2013</t>
  </si>
  <si>
    <t>Nyikeine</t>
  </si>
  <si>
    <t>Orcan</t>
  </si>
  <si>
    <t>ORTHOSIE</t>
  </si>
  <si>
    <t>Ilan</t>
  </si>
  <si>
    <t>18-03-2013</t>
  </si>
  <si>
    <t>Athlétisme, Football</t>
  </si>
  <si>
    <t>Keven</t>
  </si>
  <si>
    <t>24-08-2009</t>
  </si>
  <si>
    <t>Athlétisme, Handball, Trails</t>
  </si>
  <si>
    <t>Orthosie</t>
  </si>
  <si>
    <t>Melissa</t>
  </si>
  <si>
    <t>08-11-2011</t>
  </si>
  <si>
    <t>Palladin</t>
  </si>
  <si>
    <t>Vicky</t>
  </si>
  <si>
    <t>28-06-2013</t>
  </si>
  <si>
    <t>Pelage</t>
  </si>
  <si>
    <t>17-01-2013</t>
  </si>
  <si>
    <t>Yaroue</t>
  </si>
  <si>
    <t>25-06-2009</t>
  </si>
  <si>
    <t>POTELOUIN</t>
  </si>
  <si>
    <t>Naïé</t>
  </si>
  <si>
    <t>26-10-2010</t>
  </si>
  <si>
    <t>Athlétisme, Trails</t>
  </si>
  <si>
    <t>PUANIEWA</t>
  </si>
  <si>
    <t>Wendel</t>
  </si>
  <si>
    <t>RATUBALAVU</t>
  </si>
  <si>
    <t>Elizabeth</t>
  </si>
  <si>
    <t>12-07-2011</t>
  </si>
  <si>
    <t>RIVIERE</t>
  </si>
  <si>
    <t>Roth</t>
  </si>
  <si>
    <t>Daphné</t>
  </si>
  <si>
    <t>Roubio</t>
  </si>
  <si>
    <t>Wylrick</t>
  </si>
  <si>
    <t>SALMON</t>
  </si>
  <si>
    <t>Terooahomoatupa</t>
  </si>
  <si>
    <t>Baseball</t>
  </si>
  <si>
    <t>SAMOYEAULT</t>
  </si>
  <si>
    <t>Rafael</t>
  </si>
  <si>
    <t>23-03-2012</t>
  </si>
  <si>
    <t>SANTOS-FRIBOURG</t>
  </si>
  <si>
    <t>Adélayde</t>
  </si>
  <si>
    <t>SARAFIAN MOK</t>
  </si>
  <si>
    <t>15-08-2012</t>
  </si>
  <si>
    <t>SARIDJO</t>
  </si>
  <si>
    <t>Nathan</t>
  </si>
  <si>
    <t>25-08-2009</t>
  </si>
  <si>
    <t>Athlétisme, Tennis de table, Volleyball</t>
  </si>
  <si>
    <t>saridjo</t>
  </si>
  <si>
    <t>SIMIJANE</t>
  </si>
  <si>
    <t>11-04-2012</t>
  </si>
  <si>
    <t>22-02-2011</t>
  </si>
  <si>
    <t>SIWA</t>
  </si>
  <si>
    <t>25-12-2012</t>
  </si>
  <si>
    <t>Soeroastro</t>
  </si>
  <si>
    <t>Bryden</t>
  </si>
  <si>
    <t>07-04-2011</t>
  </si>
  <si>
    <t>SOUPAREAU</t>
  </si>
  <si>
    <t>Teiki</t>
  </si>
  <si>
    <t>17-08-2011</t>
  </si>
  <si>
    <t>SUVE</t>
  </si>
  <si>
    <t>Romaric</t>
  </si>
  <si>
    <t>21-11-2010</t>
  </si>
  <si>
    <t>TAFEA</t>
  </si>
  <si>
    <t>MATU</t>
  </si>
  <si>
    <t>06-08-2010</t>
  </si>
  <si>
    <t>TAHUHUATAMA</t>
  </si>
  <si>
    <t>Ru Ihana</t>
  </si>
  <si>
    <t>05-06-2010</t>
  </si>
  <si>
    <t>Tchong</t>
  </si>
  <si>
    <t>Madisonn</t>
  </si>
  <si>
    <t>Christiana</t>
  </si>
  <si>
    <t>28-04-2013</t>
  </si>
  <si>
    <t>Teuru</t>
  </si>
  <si>
    <t>Deaclan</t>
  </si>
  <si>
    <t>TEXIER</t>
  </si>
  <si>
    <t>Maxime</t>
  </si>
  <si>
    <t>THEAS</t>
  </si>
  <si>
    <t>Haily</t>
  </si>
  <si>
    <t>01-09-2010</t>
  </si>
  <si>
    <t>Thibaudet</t>
  </si>
  <si>
    <t>11-11-2012</t>
  </si>
  <si>
    <t>TJIBAOU</t>
  </si>
  <si>
    <t>Léa</t>
  </si>
  <si>
    <t>11-10-2010</t>
  </si>
  <si>
    <t>TOMA</t>
  </si>
  <si>
    <t>Franck</t>
  </si>
  <si>
    <t>20-10-2010</t>
  </si>
  <si>
    <t>Basket, Volleyball</t>
  </si>
  <si>
    <t>TUKUMULI</t>
  </si>
  <si>
    <t>Marahiti</t>
  </si>
  <si>
    <t>TUPOU</t>
  </si>
  <si>
    <t>Lafaele</t>
  </si>
  <si>
    <t>UYTTERHAEGEN</t>
  </si>
  <si>
    <t>Lilas</t>
  </si>
  <si>
    <t>VALAO</t>
  </si>
  <si>
    <t>15-04-2011</t>
  </si>
  <si>
    <t>Oui</t>
  </si>
  <si>
    <t>VALLOIS</t>
  </si>
  <si>
    <t>Matéo</t>
  </si>
  <si>
    <t>23-08-2009</t>
  </si>
  <si>
    <t>VAN BASTOLAER</t>
  </si>
  <si>
    <t>Adam</t>
  </si>
  <si>
    <t>VERNIER</t>
  </si>
  <si>
    <t>Shawn</t>
  </si>
  <si>
    <t>10-06-2011</t>
  </si>
  <si>
    <t>VINCENT</t>
  </si>
  <si>
    <t>WACHTER</t>
  </si>
  <si>
    <t>Theo</t>
  </si>
  <si>
    <t>10-09-2010</t>
  </si>
  <si>
    <t>Athlétisme, Basket</t>
  </si>
  <si>
    <t>WAHNAPO</t>
  </si>
  <si>
    <t>Nehemi</t>
  </si>
  <si>
    <t>WAMEJO</t>
  </si>
  <si>
    <t>Jefran</t>
  </si>
  <si>
    <t>26-02-2013</t>
  </si>
  <si>
    <t>Wamejo</t>
  </si>
  <si>
    <t>Kuan</t>
  </si>
  <si>
    <t>WANGANE</t>
  </si>
  <si>
    <t>Didier</t>
  </si>
  <si>
    <t>10-10-2011</t>
  </si>
  <si>
    <t>Marie-Daniel</t>
  </si>
  <si>
    <t>11-11-2009</t>
  </si>
  <si>
    <t>wayaridri</t>
  </si>
  <si>
    <t>Meleia</t>
  </si>
  <si>
    <t>12-08-2010</t>
  </si>
  <si>
    <t>WAZABI</t>
  </si>
  <si>
    <t>Steeve</t>
  </si>
  <si>
    <t>12-01-2011</t>
  </si>
  <si>
    <t>Wendt</t>
  </si>
  <si>
    <t>Trinithy</t>
  </si>
  <si>
    <t>12-09-2012</t>
  </si>
  <si>
    <t>WIBONY</t>
  </si>
  <si>
    <t>30-10-2012</t>
  </si>
  <si>
    <t>Futsal, Tennis de table</t>
  </si>
  <si>
    <t>ADJOUHNIOPE</t>
  </si>
  <si>
    <t>Jacques</t>
  </si>
  <si>
    <t>20-01-2010</t>
  </si>
  <si>
    <t>CLG.EBEN-EZA</t>
  </si>
  <si>
    <t>Athlétisme, Football, Futsal, Handball, Volleyball</t>
  </si>
  <si>
    <t>BAOUMA</t>
  </si>
  <si>
    <t>BAOUTOUO</t>
  </si>
  <si>
    <t>02-06-2012</t>
  </si>
  <si>
    <t>CAPOA</t>
  </si>
  <si>
    <t>Wassako</t>
  </si>
  <si>
    <t>06-02-2012</t>
  </si>
  <si>
    <t>Eric</t>
  </si>
  <si>
    <t>02-09-2012</t>
  </si>
  <si>
    <t>GNAVIT</t>
  </si>
  <si>
    <t>Victoria</t>
  </si>
  <si>
    <t>GOPE</t>
  </si>
  <si>
    <t>Djubelly</t>
  </si>
  <si>
    <t>HELLOA</t>
  </si>
  <si>
    <t>Malkiel</t>
  </si>
  <si>
    <t>16-02-2012</t>
  </si>
  <si>
    <t>Football, Futsal, Handball, Volleyball</t>
  </si>
  <si>
    <t>Marie</t>
  </si>
  <si>
    <t>Cross, Football, Volleyball</t>
  </si>
  <si>
    <t>HONEME</t>
  </si>
  <si>
    <t>Obadjidja</t>
  </si>
  <si>
    <t>10-09-2011</t>
  </si>
  <si>
    <t>IDAKOTE</t>
  </si>
  <si>
    <t>Hnyiman</t>
  </si>
  <si>
    <t>Enora</t>
  </si>
  <si>
    <t>05-08-2011</t>
  </si>
  <si>
    <t>Françoise</t>
  </si>
  <si>
    <t>13-05-2010</t>
  </si>
  <si>
    <t>Jean-Paul</t>
  </si>
  <si>
    <t>JENO</t>
  </si>
  <si>
    <t>Mirabelle</t>
  </si>
  <si>
    <t>26-06-2009</t>
  </si>
  <si>
    <t>KOROMA</t>
  </si>
  <si>
    <t>LAOUNIOU</t>
  </si>
  <si>
    <t>Jean-Christophe</t>
  </si>
  <si>
    <t>06-09-2008</t>
  </si>
  <si>
    <t>Cross, Football, Futsal, Handball, Volleyball</t>
  </si>
  <si>
    <t>Adjo</t>
  </si>
  <si>
    <t>20-08-2010</t>
  </si>
  <si>
    <t>NIGOTE</t>
  </si>
  <si>
    <t>Ezéckiella</t>
  </si>
  <si>
    <t>20-11-2010</t>
  </si>
  <si>
    <t>OMNIWACK</t>
  </si>
  <si>
    <t>Bonigeorges</t>
  </si>
  <si>
    <t>13-11-2010</t>
  </si>
  <si>
    <t>Wilfried</t>
  </si>
  <si>
    <t>21-11-2009</t>
  </si>
  <si>
    <t>OUASSOUA</t>
  </si>
  <si>
    <t>Lyzié</t>
  </si>
  <si>
    <t>24-07-2013</t>
  </si>
  <si>
    <t>POAWAP</t>
  </si>
  <si>
    <t>Emi</t>
  </si>
  <si>
    <t>29-01-2013</t>
  </si>
  <si>
    <t>SIMEON</t>
  </si>
  <si>
    <t>Alizé</t>
  </si>
  <si>
    <t>27-11-2009</t>
  </si>
  <si>
    <t>TALOU</t>
  </si>
  <si>
    <t>Lyhenry Mony</t>
  </si>
  <si>
    <t>06-06-2009</t>
  </si>
  <si>
    <t>TAOM</t>
  </si>
  <si>
    <t>Océane</t>
  </si>
  <si>
    <t>TEREBO</t>
  </si>
  <si>
    <t>Biviet</t>
  </si>
  <si>
    <t>Kyllyan</t>
  </si>
  <si>
    <t>Miromwan</t>
  </si>
  <si>
    <t>13-06-2011</t>
  </si>
  <si>
    <t>TOOULOU</t>
  </si>
  <si>
    <t>Julienne</t>
  </si>
  <si>
    <t>12-11-2011</t>
  </si>
  <si>
    <t>WACHOU</t>
  </si>
  <si>
    <t>Miriama</t>
  </si>
  <si>
    <t>07-05-2009</t>
  </si>
  <si>
    <t>WAHEBANE</t>
  </si>
  <si>
    <t>Hinyu</t>
  </si>
  <si>
    <t>12-05-2011</t>
  </si>
  <si>
    <t>WAKAUGNEME</t>
  </si>
  <si>
    <t>27-01-2009</t>
  </si>
  <si>
    <t>WALLEPE</t>
  </si>
  <si>
    <t>16-08-2009</t>
  </si>
  <si>
    <t>Mathias</t>
  </si>
  <si>
    <t>Yedine</t>
  </si>
  <si>
    <t>WATEOU</t>
  </si>
  <si>
    <t>Florinda</t>
  </si>
  <si>
    <t>Grégoire</t>
  </si>
  <si>
    <t>19-04-2009</t>
  </si>
  <si>
    <t>Football, Handball, Volleyball</t>
  </si>
  <si>
    <t>WATILIGONE</t>
  </si>
  <si>
    <t>Jean-Luc</t>
  </si>
  <si>
    <t>03-05-2009</t>
  </si>
  <si>
    <t>WEA</t>
  </si>
  <si>
    <t>IKEINY</t>
  </si>
  <si>
    <t>ADAM BRUZI</t>
  </si>
  <si>
    <t>Arthur</t>
  </si>
  <si>
    <t>19-04-2013</t>
  </si>
  <si>
    <t>CLG.EDMEE VARIN</t>
  </si>
  <si>
    <t>Escalade</t>
  </si>
  <si>
    <t>ALGAYRES</t>
  </si>
  <si>
    <t>BENJAMIN</t>
  </si>
  <si>
    <t>Cross, Trails, VTT</t>
  </si>
  <si>
    <t>IGAWA</t>
  </si>
  <si>
    <t>07-03-2013</t>
  </si>
  <si>
    <t>Natation</t>
  </si>
  <si>
    <t>ATUFELE-BUSSI</t>
  </si>
  <si>
    <t>Kaelyn</t>
  </si>
  <si>
    <t>28-03-2011</t>
  </si>
  <si>
    <t>bareilles</t>
  </si>
  <si>
    <t>maeva</t>
  </si>
  <si>
    <t>BERBAR</t>
  </si>
  <si>
    <t>Jeyden</t>
  </si>
  <si>
    <t>BLAISE</t>
  </si>
  <si>
    <t>NATHANAEL</t>
  </si>
  <si>
    <t>14-06-2010</t>
  </si>
  <si>
    <t>BOCAHUT</t>
  </si>
  <si>
    <t>Kinsley</t>
  </si>
  <si>
    <t>01-07-2010</t>
  </si>
  <si>
    <t>Smaïley</t>
  </si>
  <si>
    <t>Cariou</t>
  </si>
  <si>
    <t>Teva</t>
  </si>
  <si>
    <t>CASCHERA</t>
  </si>
  <si>
    <t>Cross, Handball</t>
  </si>
  <si>
    <t>CATHELINE</t>
  </si>
  <si>
    <t>EVA</t>
  </si>
  <si>
    <t>Cross, Escalade, Trails</t>
  </si>
  <si>
    <t>Raphael</t>
  </si>
  <si>
    <t>02-10-2009</t>
  </si>
  <si>
    <t>CHACUN</t>
  </si>
  <si>
    <t>Yoannie</t>
  </si>
  <si>
    <t>Basket, Cross, Trails</t>
  </si>
  <si>
    <t>COLARD</t>
  </si>
  <si>
    <t>MaÏly</t>
  </si>
  <si>
    <t>17-09-2009</t>
  </si>
  <si>
    <t>Basket, Cross, Trails, VTT</t>
  </si>
  <si>
    <t>CONDOYA</t>
  </si>
  <si>
    <t>JaïK</t>
  </si>
  <si>
    <t>13-04-2012</t>
  </si>
  <si>
    <t>coullouette</t>
  </si>
  <si>
    <t>Abel</t>
  </si>
  <si>
    <t>28-10-2012</t>
  </si>
  <si>
    <t>Declercq--asmus</t>
  </si>
  <si>
    <t>01-04-2010</t>
  </si>
  <si>
    <t>DELMAS FABIEN</t>
  </si>
  <si>
    <t>Ayronn</t>
  </si>
  <si>
    <t>01-02-2008</t>
  </si>
  <si>
    <t>DELUNEL</t>
  </si>
  <si>
    <t>CLOE</t>
  </si>
  <si>
    <t>Cross, Trails</t>
  </si>
  <si>
    <t>Jilliane</t>
  </si>
  <si>
    <t>13-08-2012</t>
  </si>
  <si>
    <t>DEUDON</t>
  </si>
  <si>
    <t>Loris</t>
  </si>
  <si>
    <t>24-03-2011</t>
  </si>
  <si>
    <t>Devine</t>
  </si>
  <si>
    <t>kim lan</t>
  </si>
  <si>
    <t>23-01-2012</t>
  </si>
  <si>
    <t>DEVINE</t>
  </si>
  <si>
    <t>Mai-Linh</t>
  </si>
  <si>
    <t>02-01-2010</t>
  </si>
  <si>
    <t>Douepere Gonzalez</t>
  </si>
  <si>
    <t>Esteban</t>
  </si>
  <si>
    <t>DUMESNIL</t>
  </si>
  <si>
    <t>Jenna Lee</t>
  </si>
  <si>
    <t>Norah</t>
  </si>
  <si>
    <t>14-11-2011</t>
  </si>
  <si>
    <t>Natation, Trails</t>
  </si>
  <si>
    <t>EYRIN LAHAUT</t>
  </si>
  <si>
    <t>maël</t>
  </si>
  <si>
    <t>FAYARD</t>
  </si>
  <si>
    <t>Maelys</t>
  </si>
  <si>
    <t>06-06-2010</t>
  </si>
  <si>
    <t>Basket, Cross, Natation, Trails, VTT</t>
  </si>
  <si>
    <t>FRIGENI</t>
  </si>
  <si>
    <t>MAXIME</t>
  </si>
  <si>
    <t>18-11-2011</t>
  </si>
  <si>
    <t>GAGNE</t>
  </si>
  <si>
    <t>Izélia</t>
  </si>
  <si>
    <t>Trails</t>
  </si>
  <si>
    <t>GHADFANE</t>
  </si>
  <si>
    <t>NESSIM</t>
  </si>
  <si>
    <t>14-02-2012</t>
  </si>
  <si>
    <t>GONARI</t>
  </si>
  <si>
    <t>néo</t>
  </si>
  <si>
    <t>GOSSELIN</t>
  </si>
  <si>
    <t>GOUJON</t>
  </si>
  <si>
    <t>LOAN</t>
  </si>
  <si>
    <t>08-08-2011</t>
  </si>
  <si>
    <t>GUAGENTI</t>
  </si>
  <si>
    <t>LOUMEN</t>
  </si>
  <si>
    <t>24-07-2011</t>
  </si>
  <si>
    <t>GUEPY</t>
  </si>
  <si>
    <t>LILY</t>
  </si>
  <si>
    <t>GUERRINI</t>
  </si>
  <si>
    <t>Emjy</t>
  </si>
  <si>
    <t>GUYON</t>
  </si>
  <si>
    <t>Eléa</t>
  </si>
  <si>
    <t>19-03-2012</t>
  </si>
  <si>
    <t>GUYONNET</t>
  </si>
  <si>
    <t>15-06-2010</t>
  </si>
  <si>
    <t>haiu</t>
  </si>
  <si>
    <t>me-lin</t>
  </si>
  <si>
    <t>HAUTAULU</t>
  </si>
  <si>
    <t>Malia-Koleti</t>
  </si>
  <si>
    <t>HIRIGOYEN</t>
  </si>
  <si>
    <t>LIAM</t>
  </si>
  <si>
    <t>HNAUTRA</t>
  </si>
  <si>
    <t>Marie Therese</t>
  </si>
  <si>
    <t>08-02-2011</t>
  </si>
  <si>
    <t>Cross, Escalade, Trails, VTT</t>
  </si>
  <si>
    <t>HONAKOKO</t>
  </si>
  <si>
    <t>Kyrsten</t>
  </si>
  <si>
    <t>08-07-2012</t>
  </si>
  <si>
    <t>HOULET</t>
  </si>
  <si>
    <t>SACHA</t>
  </si>
  <si>
    <t>15-10-2011</t>
  </si>
  <si>
    <t>JAROSSAY</t>
  </si>
  <si>
    <t>ELISA</t>
  </si>
  <si>
    <t>13-10-2011</t>
  </si>
  <si>
    <t>Escalade, Natation</t>
  </si>
  <si>
    <t>JEWINE</t>
  </si>
  <si>
    <t>Teupooatia Leyanni</t>
  </si>
  <si>
    <t>09-04-2012</t>
  </si>
  <si>
    <t>DJEILA</t>
  </si>
  <si>
    <t>KADDOUR</t>
  </si>
  <si>
    <t>Kory</t>
  </si>
  <si>
    <t>24-04-2011</t>
  </si>
  <si>
    <t>KAFIKAILA</t>
  </si>
  <si>
    <t>Selena</t>
  </si>
  <si>
    <t>KAIKILEKOFE</t>
  </si>
  <si>
    <t>AUDREY</t>
  </si>
  <si>
    <t>KARE</t>
  </si>
  <si>
    <t>Cylayane</t>
  </si>
  <si>
    <t>24-02-2011</t>
  </si>
  <si>
    <t>KELLSYA</t>
  </si>
  <si>
    <t>07-12-2011</t>
  </si>
  <si>
    <t>KOLIVAI</t>
  </si>
  <si>
    <t>Lamothe</t>
  </si>
  <si>
    <t>Leonard</t>
  </si>
  <si>
    <t>05-12-2011</t>
  </si>
  <si>
    <t>LAVEN</t>
  </si>
  <si>
    <t>SEAN</t>
  </si>
  <si>
    <t>liogi</t>
  </si>
  <si>
    <t>21-07-2012</t>
  </si>
  <si>
    <t>MAAKE</t>
  </si>
  <si>
    <t>24-09-2009</t>
  </si>
  <si>
    <t>MAGNETTI</t>
  </si>
  <si>
    <t>Zoé</t>
  </si>
  <si>
    <t>MAIRAN</t>
  </si>
  <si>
    <t>JADE</t>
  </si>
  <si>
    <t>07-11-2012</t>
  </si>
  <si>
    <t>WARINE</t>
  </si>
  <si>
    <t>25-10-2012</t>
  </si>
  <si>
    <t>MEITE WANE</t>
  </si>
  <si>
    <t>LILIAN</t>
  </si>
  <si>
    <t>24-01-2012</t>
  </si>
  <si>
    <t>Mesange</t>
  </si>
  <si>
    <t>16-09-2011</t>
  </si>
  <si>
    <t>MORACCHINI</t>
  </si>
  <si>
    <t>RYAN</t>
  </si>
  <si>
    <t>05-03-2012</t>
  </si>
  <si>
    <t>Moraldo</t>
  </si>
  <si>
    <t>Kacidy</t>
  </si>
  <si>
    <t>26-07-2012</t>
  </si>
  <si>
    <t>Motuku</t>
  </si>
  <si>
    <t>Sagata Anna</t>
  </si>
  <si>
    <t>moulard</t>
  </si>
  <si>
    <t>macéo</t>
  </si>
  <si>
    <t>NEKIRIAI</t>
  </si>
  <si>
    <t>Mireille</t>
  </si>
  <si>
    <t>05-08-2010</t>
  </si>
  <si>
    <t>NEMBA</t>
  </si>
  <si>
    <t>DONOVAN</t>
  </si>
  <si>
    <t>22-04-2012</t>
  </si>
  <si>
    <t>NICOLAS</t>
  </si>
  <si>
    <t>arthur</t>
  </si>
  <si>
    <t>nomai</t>
  </si>
  <si>
    <t>ernest</t>
  </si>
  <si>
    <t>nomoredjo</t>
  </si>
  <si>
    <t>hailey</t>
  </si>
  <si>
    <t>16-12-2012</t>
  </si>
  <si>
    <t>NORMAND</t>
  </si>
  <si>
    <t>18-12-2009</t>
  </si>
  <si>
    <t>OULEOUNE</t>
  </si>
  <si>
    <t>Yamel</t>
  </si>
  <si>
    <t>Handball, Natation</t>
  </si>
  <si>
    <t>PAGATELE</t>
  </si>
  <si>
    <t>Cydena</t>
  </si>
  <si>
    <t>pareja</t>
  </si>
  <si>
    <t>isabelle</t>
  </si>
  <si>
    <t>PEROTTEAU</t>
  </si>
  <si>
    <t>Mandie</t>
  </si>
  <si>
    <t>23-08-2012</t>
  </si>
  <si>
    <t>PIAZZA</t>
  </si>
  <si>
    <t>Joaquin</t>
  </si>
  <si>
    <t>pime</t>
  </si>
  <si>
    <t>dannyck</t>
  </si>
  <si>
    <t>pinto</t>
  </si>
  <si>
    <t>evangeline</t>
  </si>
  <si>
    <t>06-08-2013</t>
  </si>
  <si>
    <t>PITA</t>
  </si>
  <si>
    <t>Nadja</t>
  </si>
  <si>
    <t>pouilly</t>
  </si>
  <si>
    <t>romy</t>
  </si>
  <si>
    <t>04-01-2013</t>
  </si>
  <si>
    <t>PULEOTO</t>
  </si>
  <si>
    <t>Edward</t>
  </si>
  <si>
    <t>29-06-2012</t>
  </si>
  <si>
    <t>RABAN</t>
  </si>
  <si>
    <t>EVAN</t>
  </si>
  <si>
    <t>13-03-2010</t>
  </si>
  <si>
    <t>Cross</t>
  </si>
  <si>
    <t>RABAN GRANGIER</t>
  </si>
  <si>
    <t>ETHAN</t>
  </si>
  <si>
    <t>11-03-2010</t>
  </si>
  <si>
    <t>RADICIA</t>
  </si>
  <si>
    <t>Giulia</t>
  </si>
  <si>
    <t>17-03-2009</t>
  </si>
  <si>
    <t>Emy</t>
  </si>
  <si>
    <t>15-02-2010</t>
  </si>
  <si>
    <t>SALOMON</t>
  </si>
  <si>
    <t>WILSON</t>
  </si>
  <si>
    <t>29-05-2012</t>
  </si>
  <si>
    <t>SMIRAGLIA</t>
  </si>
  <si>
    <t>RAPHAËL</t>
  </si>
  <si>
    <t>22-01-2011</t>
  </si>
  <si>
    <t>Taine</t>
  </si>
  <si>
    <t>Daniel Edouard</t>
  </si>
  <si>
    <t>TAINE</t>
  </si>
  <si>
    <t>Xejine</t>
  </si>
  <si>
    <t>20-05-2013</t>
  </si>
  <si>
    <t>TAKAKINO</t>
  </si>
  <si>
    <t>Tamashiro</t>
  </si>
  <si>
    <t>Kristen</t>
  </si>
  <si>
    <t>Escalade, Trails</t>
  </si>
  <si>
    <t>LISA</t>
  </si>
  <si>
    <t>TESAN</t>
  </si>
  <si>
    <t>william</t>
  </si>
  <si>
    <t>Maake</t>
  </si>
  <si>
    <t>Pauline</t>
  </si>
  <si>
    <t>TOFANA</t>
  </si>
  <si>
    <t>florian</t>
  </si>
  <si>
    <t>12-10-2011</t>
  </si>
  <si>
    <t>TOKANE</t>
  </si>
  <si>
    <t>WILLY</t>
  </si>
  <si>
    <t>05-06-2013</t>
  </si>
  <si>
    <t>TORGANO</t>
  </si>
  <si>
    <t>Jayna</t>
  </si>
  <si>
    <t>11-04-2013</t>
  </si>
  <si>
    <t>TRANIN</t>
  </si>
  <si>
    <t>Gabriel</t>
  </si>
  <si>
    <t>04-07-2009</t>
  </si>
  <si>
    <t>UE</t>
  </si>
  <si>
    <t>HLEMUE</t>
  </si>
  <si>
    <t>27-03-2012</t>
  </si>
  <si>
    <t>ULILE</t>
  </si>
  <si>
    <t>Kurt</t>
  </si>
  <si>
    <t>06-03-2012</t>
  </si>
  <si>
    <t>Sissara</t>
  </si>
  <si>
    <t>18-01-2013</t>
  </si>
  <si>
    <t>Raphaël</t>
  </si>
  <si>
    <t>04-11-2009</t>
  </si>
  <si>
    <t>Basket, Cross, Handball</t>
  </si>
  <si>
    <t>VAOHEILALA</t>
  </si>
  <si>
    <t>14-10-2011</t>
  </si>
  <si>
    <t>Badminton, Cross, Natation</t>
  </si>
  <si>
    <t>VAUTRIN</t>
  </si>
  <si>
    <t>Robyn</t>
  </si>
  <si>
    <t>VIALE</t>
  </si>
  <si>
    <t>June</t>
  </si>
  <si>
    <t>20-02-2012</t>
  </si>
  <si>
    <t>VOLTIGEUR</t>
  </si>
  <si>
    <t>HARRISSON</t>
  </si>
  <si>
    <t>06-09-2012</t>
  </si>
  <si>
    <t>Badminton, Cross</t>
  </si>
  <si>
    <t>WAHICKO</t>
  </si>
  <si>
    <t>Jacob</t>
  </si>
  <si>
    <t>03-10-2011</t>
  </si>
  <si>
    <t>Waicane</t>
  </si>
  <si>
    <t>Kylens</t>
  </si>
  <si>
    <t>18-08-2011</t>
  </si>
  <si>
    <t>Walico</t>
  </si>
  <si>
    <t>Manon</t>
  </si>
  <si>
    <t>13-08-2024</t>
  </si>
  <si>
    <t>WATU</t>
  </si>
  <si>
    <t>ASRIEL</t>
  </si>
  <si>
    <t>11-10-2012</t>
  </si>
  <si>
    <t>YENGO</t>
  </si>
  <si>
    <t>Odette</t>
  </si>
  <si>
    <t>ATTIENZA</t>
  </si>
  <si>
    <t>Sophia</t>
  </si>
  <si>
    <t>CLG.ESSAU VOUDJO</t>
  </si>
  <si>
    <t>BOKOE GOIN</t>
  </si>
  <si>
    <t>Kayady</t>
  </si>
  <si>
    <t>Manuhaurae Mickael</t>
  </si>
  <si>
    <t>19-12-2012</t>
  </si>
  <si>
    <t>Athlétisme, Tennis de table, Trails</t>
  </si>
  <si>
    <t>DAIRE</t>
  </si>
  <si>
    <t>MEILYNE</t>
  </si>
  <si>
    <t>01-07-2012</t>
  </si>
  <si>
    <t>DE GRESLAN</t>
  </si>
  <si>
    <t>Mayana</t>
  </si>
  <si>
    <t>DUFFIEUX</t>
  </si>
  <si>
    <t>Athlétisme, Football, Tennis de table, Trails</t>
  </si>
  <si>
    <t>FESSARD</t>
  </si>
  <si>
    <t>Clara</t>
  </si>
  <si>
    <t>21-06-2011</t>
  </si>
  <si>
    <t>HANNECART</t>
  </si>
  <si>
    <t>Melyssa</t>
  </si>
  <si>
    <t>16-04-2012</t>
  </si>
  <si>
    <t>Norman</t>
  </si>
  <si>
    <t>KARTODIMEDJO</t>
  </si>
  <si>
    <t>KENZA</t>
  </si>
  <si>
    <t>LEMAISTRE</t>
  </si>
  <si>
    <t>Rayan</t>
  </si>
  <si>
    <t>LORRAIN PERLY</t>
  </si>
  <si>
    <t>MAKA</t>
  </si>
  <si>
    <t>Tau</t>
  </si>
  <si>
    <t>13-04-2013</t>
  </si>
  <si>
    <t>MALOUMA</t>
  </si>
  <si>
    <t>MEANDU GORODE</t>
  </si>
  <si>
    <t>Celestin</t>
  </si>
  <si>
    <t>31-12-2011</t>
  </si>
  <si>
    <t>MEANDU POVEU</t>
  </si>
  <si>
    <t>Mareva</t>
  </si>
  <si>
    <t>07-04-2012</t>
  </si>
  <si>
    <t>Leyla</t>
  </si>
  <si>
    <t>NEGA KAVITYA</t>
  </si>
  <si>
    <t>José</t>
  </si>
  <si>
    <t>Grenda</t>
  </si>
  <si>
    <t>03-05-2012</t>
  </si>
  <si>
    <t>NEKIRIAï</t>
  </si>
  <si>
    <t>Johny</t>
  </si>
  <si>
    <t>19-10-2010</t>
  </si>
  <si>
    <t>Baseball, Football, Futsal, Trails</t>
  </si>
  <si>
    <t>NIAUTOU</t>
  </si>
  <si>
    <t>HERWAN</t>
  </si>
  <si>
    <t>16-06-2012</t>
  </si>
  <si>
    <t>OUTHEY</t>
  </si>
  <si>
    <t>Jayson</t>
  </si>
  <si>
    <t>14-01-2011</t>
  </si>
  <si>
    <t>Cross, Trails, Volleyball</t>
  </si>
  <si>
    <t>POINRIN-HIBOU</t>
  </si>
  <si>
    <t>Gérald</t>
  </si>
  <si>
    <t>18-04-2010</t>
  </si>
  <si>
    <t>Football, Tennis de table, Trails</t>
  </si>
  <si>
    <t>PORIN POUEA</t>
  </si>
  <si>
    <t>Mickaella</t>
  </si>
  <si>
    <t>11-06-2011</t>
  </si>
  <si>
    <t>Papiola</t>
  </si>
  <si>
    <t>SAICATRE</t>
  </si>
  <si>
    <t>Ainemoin Hubert</t>
  </si>
  <si>
    <t>18-02-2012</t>
  </si>
  <si>
    <t>SURGET</t>
  </si>
  <si>
    <t>Alycia</t>
  </si>
  <si>
    <t>25-06-2010</t>
  </si>
  <si>
    <t>THEODORE</t>
  </si>
  <si>
    <t>MELIYAAH</t>
  </si>
  <si>
    <t>Cross, Handball, Trails</t>
  </si>
  <si>
    <t>WEKO</t>
  </si>
  <si>
    <t>Xavi</t>
  </si>
  <si>
    <t>07-12-2010</t>
  </si>
  <si>
    <t>ALEBATE</t>
  </si>
  <si>
    <t>Nestha</t>
  </si>
  <si>
    <t>CLG.FRANCIS CARCO</t>
  </si>
  <si>
    <t>AUSU</t>
  </si>
  <si>
    <t>Kayl</t>
  </si>
  <si>
    <t>27-04-2011</t>
  </si>
  <si>
    <t>Lizandre</t>
  </si>
  <si>
    <t>Judickael</t>
  </si>
  <si>
    <t>19-08-2009</t>
  </si>
  <si>
    <t>BUAMA</t>
  </si>
  <si>
    <t>16-09-2008</t>
  </si>
  <si>
    <t>CHAGUI</t>
  </si>
  <si>
    <t>Nitehann</t>
  </si>
  <si>
    <t>15-06-2009</t>
  </si>
  <si>
    <t>CUKI</t>
  </si>
  <si>
    <t>Thérèse</t>
  </si>
  <si>
    <t>Basket, Handball, Volleyball</t>
  </si>
  <si>
    <t>DIHACE</t>
  </si>
  <si>
    <t>Avid</t>
  </si>
  <si>
    <t>GLAISE</t>
  </si>
  <si>
    <t>Djuliann</t>
  </si>
  <si>
    <t>HMAE</t>
  </si>
  <si>
    <t>Wesley</t>
  </si>
  <si>
    <t>JIAKO</t>
  </si>
  <si>
    <t>Bryana</t>
  </si>
  <si>
    <t>27-08-2010</t>
  </si>
  <si>
    <t>Basket, Cross, Handball, Volleyball</t>
  </si>
  <si>
    <t>KASOVIMOIN</t>
  </si>
  <si>
    <t>Xavier</t>
  </si>
  <si>
    <t>KAVISOIBANOU</t>
  </si>
  <si>
    <t>25-12-2010</t>
  </si>
  <si>
    <t>LEFRANC</t>
  </si>
  <si>
    <t>Alexia</t>
  </si>
  <si>
    <t>16-06-2010</t>
  </si>
  <si>
    <t>LIUFAU</t>
  </si>
  <si>
    <t>Alexander</t>
  </si>
  <si>
    <t>MEAOU</t>
  </si>
  <si>
    <t>11-02-2011</t>
  </si>
  <si>
    <t>MOEMOUROU</t>
  </si>
  <si>
    <t>Deverick</t>
  </si>
  <si>
    <t>08-06-2009</t>
  </si>
  <si>
    <t>MUAVAKA</t>
  </si>
  <si>
    <t>Donavan</t>
  </si>
  <si>
    <t>18-06-2011</t>
  </si>
  <si>
    <t>MUNCH</t>
  </si>
  <si>
    <t>Djillayan</t>
  </si>
  <si>
    <t>26-05-2010</t>
  </si>
  <si>
    <t>NAU</t>
  </si>
  <si>
    <t>esitolo</t>
  </si>
  <si>
    <t>11-08-2009</t>
  </si>
  <si>
    <t>NOAIDA</t>
  </si>
  <si>
    <t>29-12-2012</t>
  </si>
  <si>
    <t>JALEA</t>
  </si>
  <si>
    <t>12-07-2010</t>
  </si>
  <si>
    <t>Thierry</t>
  </si>
  <si>
    <t>07-05-2013</t>
  </si>
  <si>
    <t>PALASSO</t>
  </si>
  <si>
    <t>Ernest</t>
  </si>
  <si>
    <t>07-05-2011</t>
  </si>
  <si>
    <t>SADIMOEN</t>
  </si>
  <si>
    <t>Irvin</t>
  </si>
  <si>
    <t>07-08-2010</t>
  </si>
  <si>
    <t>SANELE</t>
  </si>
  <si>
    <t>JOSHUA</t>
  </si>
  <si>
    <t>SIO</t>
  </si>
  <si>
    <t>Hname</t>
  </si>
  <si>
    <t>TOKAVA</t>
  </si>
  <si>
    <t>TOKOUDA</t>
  </si>
  <si>
    <t>TUISEKA</t>
  </si>
  <si>
    <t>Muni</t>
  </si>
  <si>
    <t>22-03-2012</t>
  </si>
  <si>
    <t>UPINUE</t>
  </si>
  <si>
    <t>01-01-2010</t>
  </si>
  <si>
    <t>15-02-2009</t>
  </si>
  <si>
    <t>VIDEAULT</t>
  </si>
  <si>
    <t>Aurlan</t>
  </si>
  <si>
    <t>WAHENA</t>
  </si>
  <si>
    <t>Ezekya</t>
  </si>
  <si>
    <t>02-01-2009</t>
  </si>
  <si>
    <t>WAIHAE</t>
  </si>
  <si>
    <t>WAJOKA</t>
  </si>
  <si>
    <t>Amy</t>
  </si>
  <si>
    <t>28-07-2010</t>
  </si>
  <si>
    <t>WAKANUMUNE</t>
  </si>
  <si>
    <t>Wapaet</t>
  </si>
  <si>
    <t>Thëxeie</t>
  </si>
  <si>
    <t>Jean-Henri</t>
  </si>
  <si>
    <t>30-03-2013</t>
  </si>
  <si>
    <t>XUMA</t>
  </si>
  <si>
    <t>Kyllian</t>
  </si>
  <si>
    <t>30-03-2012</t>
  </si>
  <si>
    <t>Hieralda</t>
  </si>
  <si>
    <t>25-03-2012</t>
  </si>
  <si>
    <t>Jean louis</t>
  </si>
  <si>
    <t>10-01-2009</t>
  </si>
  <si>
    <t>CATHIE</t>
  </si>
  <si>
    <t>Steeveanne</t>
  </si>
  <si>
    <t>14-10-2010</t>
  </si>
  <si>
    <t>CLG.GUILLAUME DOUARRE</t>
  </si>
  <si>
    <t>CHAOURI</t>
  </si>
  <si>
    <t>Johan</t>
  </si>
  <si>
    <t>18-07-2011</t>
  </si>
  <si>
    <t>DAO</t>
  </si>
  <si>
    <t>Etienna</t>
  </si>
  <si>
    <t>Football, Handball, Voile, Volleyball</t>
  </si>
  <si>
    <t>HOUCKANOU</t>
  </si>
  <si>
    <t>Anne-Marie</t>
  </si>
  <si>
    <t>KASARHEROU</t>
  </si>
  <si>
    <t>Henry</t>
  </si>
  <si>
    <t>03-07-2011</t>
  </si>
  <si>
    <t>MAITUKU</t>
  </si>
  <si>
    <t>Angel</t>
  </si>
  <si>
    <t>30-01-2011</t>
  </si>
  <si>
    <t>MALIE</t>
  </si>
  <si>
    <t>Yannick</t>
  </si>
  <si>
    <t>THEAIN-BOANOUMA</t>
  </si>
  <si>
    <t>Kensia</t>
  </si>
  <si>
    <t>08-06-2012</t>
  </si>
  <si>
    <t>Athlétisme, Football, Handball, Voile, Volleyball</t>
  </si>
  <si>
    <t>TOULANGUI</t>
  </si>
  <si>
    <t>Regis</t>
  </si>
  <si>
    <t>Athlétisme, Football, Futsal, Volleyball</t>
  </si>
  <si>
    <t>WADEDEU</t>
  </si>
  <si>
    <t>Laxas</t>
  </si>
  <si>
    <t>Football, Futsal, Voile, Volleyball</t>
  </si>
  <si>
    <t>WALA</t>
  </si>
  <si>
    <t>Aube</t>
  </si>
  <si>
    <t>Alesie</t>
  </si>
  <si>
    <t>22-03-2008</t>
  </si>
  <si>
    <t>CLG.HAVILA</t>
  </si>
  <si>
    <t>BOUCHER</t>
  </si>
  <si>
    <t>Lewen</t>
  </si>
  <si>
    <t>22-12-2010</t>
  </si>
  <si>
    <t>Caihe</t>
  </si>
  <si>
    <t>Lénique</t>
  </si>
  <si>
    <t>Cica</t>
  </si>
  <si>
    <t>Christopher</t>
  </si>
  <si>
    <t>Athlétisme, Cross, Football</t>
  </si>
  <si>
    <t>Lawie</t>
  </si>
  <si>
    <t>24-03-2009</t>
  </si>
  <si>
    <t>Dreuko</t>
  </si>
  <si>
    <t>08-04-2011</t>
  </si>
  <si>
    <t>Faufingue</t>
  </si>
  <si>
    <t>Gopea</t>
  </si>
  <si>
    <t>Boaé</t>
  </si>
  <si>
    <t>14-04-2012</t>
  </si>
  <si>
    <t>Bikane</t>
  </si>
  <si>
    <t>14-01-2010</t>
  </si>
  <si>
    <t>Haudra</t>
  </si>
  <si>
    <t>HMAEN</t>
  </si>
  <si>
    <t>19-05-2010</t>
  </si>
  <si>
    <t>Athlétisme, Cross, Football, Futsal, Volleyball</t>
  </si>
  <si>
    <t>Christophe</t>
  </si>
  <si>
    <t>HNAWIA</t>
  </si>
  <si>
    <t>Kyliane</t>
  </si>
  <si>
    <t>20-06-2009</t>
  </si>
  <si>
    <t>HONAKO</t>
  </si>
  <si>
    <t>Pozië</t>
  </si>
  <si>
    <t>20-10-2009</t>
  </si>
  <si>
    <t>Huna</t>
  </si>
  <si>
    <t>Victor</t>
  </si>
  <si>
    <t>04-06-2011</t>
  </si>
  <si>
    <t>Iwan</t>
  </si>
  <si>
    <t>Linton</t>
  </si>
  <si>
    <t>27-11-2010</t>
  </si>
  <si>
    <t>Jiako</t>
  </si>
  <si>
    <t>Josette</t>
  </si>
  <si>
    <t>19-07-2011</t>
  </si>
  <si>
    <t>Kokone</t>
  </si>
  <si>
    <t>John</t>
  </si>
  <si>
    <t>Ita</t>
  </si>
  <si>
    <t>Jone</t>
  </si>
  <si>
    <t>Héa</t>
  </si>
  <si>
    <t>KAKUE</t>
  </si>
  <si>
    <t>01-09-2009</t>
  </si>
  <si>
    <t>KASSO</t>
  </si>
  <si>
    <t>Manese</t>
  </si>
  <si>
    <t>08-12-2010</t>
  </si>
  <si>
    <t>Katrawa</t>
  </si>
  <si>
    <t>Maria-Victoria</t>
  </si>
  <si>
    <t>03-02-2011</t>
  </si>
  <si>
    <t>Katrawi</t>
  </si>
  <si>
    <t>Maéllys</t>
  </si>
  <si>
    <t>15-05-2011</t>
  </si>
  <si>
    <t>Athlétisme, Cross, Futsal, Golf</t>
  </si>
  <si>
    <t>Kecine</t>
  </si>
  <si>
    <t>Wilson</t>
  </si>
  <si>
    <t>24-10-2011</t>
  </si>
  <si>
    <t>Luepak</t>
  </si>
  <si>
    <t>04-04-2010</t>
  </si>
  <si>
    <t>LUEPAK</t>
  </si>
  <si>
    <t>Nellie</t>
  </si>
  <si>
    <t>11-09-2009</t>
  </si>
  <si>
    <t>Luewadia</t>
  </si>
  <si>
    <t>Yvon</t>
  </si>
  <si>
    <t>Matha</t>
  </si>
  <si>
    <t>Jeanne</t>
  </si>
  <si>
    <t>MATHA</t>
  </si>
  <si>
    <t>Yaelle</t>
  </si>
  <si>
    <t>Nganyane</t>
  </si>
  <si>
    <t>Niane</t>
  </si>
  <si>
    <t>Marlon</t>
  </si>
  <si>
    <t>21-07-2011</t>
  </si>
  <si>
    <t>Nyikéine</t>
  </si>
  <si>
    <t>Emmanuel</t>
  </si>
  <si>
    <t>Ouka</t>
  </si>
  <si>
    <t>Andre</t>
  </si>
  <si>
    <t>Wajana</t>
  </si>
  <si>
    <t>15-11-2010</t>
  </si>
  <si>
    <t>Passa</t>
  </si>
  <si>
    <t>Ferrand</t>
  </si>
  <si>
    <t>Athlétisme, Cirque, Cross</t>
  </si>
  <si>
    <t>PASSA</t>
  </si>
  <si>
    <t>Ismael</t>
  </si>
  <si>
    <t>Qaeze</t>
  </si>
  <si>
    <t>Pahazé</t>
  </si>
  <si>
    <t>20-06-2010</t>
  </si>
  <si>
    <t>Yvonne</t>
  </si>
  <si>
    <t>04-04-2013</t>
  </si>
  <si>
    <t>SAKILIA</t>
  </si>
  <si>
    <t>Itraie</t>
  </si>
  <si>
    <t>31-05-2010</t>
  </si>
  <si>
    <t>Cross, Danse, Escalade, Football, Futsal, Volleyball</t>
  </si>
  <si>
    <t>Saulia</t>
  </si>
  <si>
    <t>Hortence</t>
  </si>
  <si>
    <t>SAUME</t>
  </si>
  <si>
    <t>Laura</t>
  </si>
  <si>
    <t>22-05-2010</t>
  </si>
  <si>
    <t>Linayk</t>
  </si>
  <si>
    <t>19-09-2009</t>
  </si>
  <si>
    <t>Icica</t>
  </si>
  <si>
    <t>26-07-2011</t>
  </si>
  <si>
    <t>Willy</t>
  </si>
  <si>
    <t>27-09-2011</t>
  </si>
  <si>
    <t>TAUA</t>
  </si>
  <si>
    <t>Hervina</t>
  </si>
  <si>
    <t>17-12-2009</t>
  </si>
  <si>
    <t>Kama</t>
  </si>
  <si>
    <t>19-12-2009</t>
  </si>
  <si>
    <t>Ulile</t>
  </si>
  <si>
    <t>Wadrö</t>
  </si>
  <si>
    <t>10-02-2012</t>
  </si>
  <si>
    <t>UNË</t>
  </si>
  <si>
    <t>Daniella</t>
  </si>
  <si>
    <t>Athlétisme, Badminton, Cross, Football, Futsal</t>
  </si>
  <si>
    <t>Upinue</t>
  </si>
  <si>
    <t>21-04-2010</t>
  </si>
  <si>
    <t>Louise</t>
  </si>
  <si>
    <t>VELLA</t>
  </si>
  <si>
    <t>Aïna</t>
  </si>
  <si>
    <t>13-10-2007</t>
  </si>
  <si>
    <t>Cross, Planche à voile</t>
  </si>
  <si>
    <t>Vella</t>
  </si>
  <si>
    <t>Athlétisme, Cross, Planche à voile</t>
  </si>
  <si>
    <t>Félix</t>
  </si>
  <si>
    <t>WAHEO</t>
  </si>
  <si>
    <t>Dralue</t>
  </si>
  <si>
    <t>01-07-2009</t>
  </si>
  <si>
    <t>Wahnyamalla</t>
  </si>
  <si>
    <t>Alison</t>
  </si>
  <si>
    <t>25-11-2011</t>
  </si>
  <si>
    <t>22-12-2012</t>
  </si>
  <si>
    <t>Wamo</t>
  </si>
  <si>
    <t>Lydia</t>
  </si>
  <si>
    <t>06-12-2010</t>
  </si>
  <si>
    <t>Wangane</t>
  </si>
  <si>
    <t>Waxen</t>
  </si>
  <si>
    <t>Wazizi</t>
  </si>
  <si>
    <t>Rosélia</t>
  </si>
  <si>
    <t>WETEWEA</t>
  </si>
  <si>
    <t>Hnoija</t>
  </si>
  <si>
    <t>16-11-2009</t>
  </si>
  <si>
    <t>Xenie</t>
  </si>
  <si>
    <t>Jordy</t>
  </si>
  <si>
    <t>Samuelle</t>
  </si>
  <si>
    <t>ANGAJOXUE</t>
  </si>
  <si>
    <t>Laryssa</t>
  </si>
  <si>
    <t>24-03-2010</t>
  </si>
  <si>
    <t>CLG.HNAIZIANU</t>
  </si>
  <si>
    <t>ATREA</t>
  </si>
  <si>
    <t>Ludmilla</t>
  </si>
  <si>
    <t>21-10-2009</t>
  </si>
  <si>
    <t>Pascal</t>
  </si>
  <si>
    <t>BAFUE</t>
  </si>
  <si>
    <t>BOLE</t>
  </si>
  <si>
    <t>Goicë</t>
  </si>
  <si>
    <t>12-04-2010</t>
  </si>
  <si>
    <t>BONUA</t>
  </si>
  <si>
    <t>Andelyss</t>
  </si>
  <si>
    <t>24-11-2011</t>
  </si>
  <si>
    <t>Jean-leon Dawane</t>
  </si>
  <si>
    <t>20-03-2012</t>
  </si>
  <si>
    <t>08-04-2012</t>
  </si>
  <si>
    <t>09-03-2011</t>
  </si>
  <si>
    <t>GEIHAZE</t>
  </si>
  <si>
    <t>02-05-2013</t>
  </si>
  <si>
    <t>Jyoram</t>
  </si>
  <si>
    <t>LIZIE</t>
  </si>
  <si>
    <t>HALO</t>
  </si>
  <si>
    <t>14-04-2009</t>
  </si>
  <si>
    <t>HALUNE</t>
  </si>
  <si>
    <t>Siemenue</t>
  </si>
  <si>
    <t>HMAKONE</t>
  </si>
  <si>
    <t>Jemes</t>
  </si>
  <si>
    <t>06-11-2009</t>
  </si>
  <si>
    <t>Hmaloko</t>
  </si>
  <si>
    <t>Iloié</t>
  </si>
  <si>
    <t>19-01-2011</t>
  </si>
  <si>
    <t>HMANA</t>
  </si>
  <si>
    <t>Saithue</t>
  </si>
  <si>
    <t>15-12-2012</t>
  </si>
  <si>
    <t>HMUZO</t>
  </si>
  <si>
    <t>Wai</t>
  </si>
  <si>
    <t>HNAIJE</t>
  </si>
  <si>
    <t>Talahote</t>
  </si>
  <si>
    <t>22-01-2010</t>
  </si>
  <si>
    <t>Wamie</t>
  </si>
  <si>
    <t>17-05-2013</t>
  </si>
  <si>
    <t>HNAXENINE</t>
  </si>
  <si>
    <t>Eloise</t>
  </si>
  <si>
    <t>16-11-2012</t>
  </si>
  <si>
    <t>HOLUE</t>
  </si>
  <si>
    <t>Landry</t>
  </si>
  <si>
    <t>IJEZIE</t>
  </si>
  <si>
    <t>THEOPHILE</t>
  </si>
  <si>
    <t>13-01-2011</t>
  </si>
  <si>
    <t>INAGAJE</t>
  </si>
  <si>
    <t>Mataika</t>
  </si>
  <si>
    <t>12-06-2012</t>
  </si>
  <si>
    <t>IOPUE</t>
  </si>
  <si>
    <t>CLAUDINE</t>
  </si>
  <si>
    <t>Eciane</t>
  </si>
  <si>
    <t>03-07-2009</t>
  </si>
  <si>
    <t>Ginette</t>
  </si>
  <si>
    <t>Patrice</t>
  </si>
  <si>
    <t>18-07-2008</t>
  </si>
  <si>
    <t>16-04-2011</t>
  </si>
  <si>
    <t>IPUNESSÖ</t>
  </si>
  <si>
    <t>ZLATAN</t>
  </si>
  <si>
    <t>IWANE</t>
  </si>
  <si>
    <t>Jean-François</t>
  </si>
  <si>
    <t>QAGO</t>
  </si>
  <si>
    <t>IWEDE</t>
  </si>
  <si>
    <t>23-02-2010</t>
  </si>
  <si>
    <t>Roy</t>
  </si>
  <si>
    <t>IWEDR</t>
  </si>
  <si>
    <t>04-06-2012</t>
  </si>
  <si>
    <t>JOHN</t>
  </si>
  <si>
    <t>ALEXANDRE</t>
  </si>
  <si>
    <t>Noëtha</t>
  </si>
  <si>
    <t>29-04-2009</t>
  </si>
  <si>
    <t>Rene</t>
  </si>
  <si>
    <t>30-11-2008</t>
  </si>
  <si>
    <t>WAHOPIE</t>
  </si>
  <si>
    <t>27-07-2012</t>
  </si>
  <si>
    <t>KAHLEMUE</t>
  </si>
  <si>
    <t>Abigaëlle</t>
  </si>
  <si>
    <t>23-02-2011</t>
  </si>
  <si>
    <t>Adèle</t>
  </si>
  <si>
    <t>21-02-2009</t>
  </si>
  <si>
    <t>Elisabeth</t>
  </si>
  <si>
    <t>15-03-2010</t>
  </si>
  <si>
    <t>KALEPE</t>
  </si>
  <si>
    <t>Semy</t>
  </si>
  <si>
    <t>06-01-2011</t>
  </si>
  <si>
    <t>KAUDRE</t>
  </si>
  <si>
    <t>31-08-2010</t>
  </si>
  <si>
    <t>KUIENE</t>
  </si>
  <si>
    <t>Keyran Junior</t>
  </si>
  <si>
    <t>31-10-2010</t>
  </si>
  <si>
    <t>Athlétisme, Cross, Football, Trails, Volleyball</t>
  </si>
  <si>
    <t>Jean Claude</t>
  </si>
  <si>
    <t>01-05-2011</t>
  </si>
  <si>
    <t>LAPACAS</t>
  </si>
  <si>
    <t>ELIOTT</t>
  </si>
  <si>
    <t>09-07-2013</t>
  </si>
  <si>
    <t>08-10-2009</t>
  </si>
  <si>
    <t>LAWI</t>
  </si>
  <si>
    <t>MACANE</t>
  </si>
  <si>
    <t>08-03-2010</t>
  </si>
  <si>
    <t>Wakotre</t>
  </si>
  <si>
    <t>10-02-2011</t>
  </si>
  <si>
    <t>MAHO</t>
  </si>
  <si>
    <t>17-02-2012</t>
  </si>
  <si>
    <t>PATRICIA</t>
  </si>
  <si>
    <t>19-05-2012</t>
  </si>
  <si>
    <t>MAZENO</t>
  </si>
  <si>
    <t>Wagotrë</t>
  </si>
  <si>
    <t>30-03-2011</t>
  </si>
  <si>
    <t>Holue Kalis</t>
  </si>
  <si>
    <t>Nyipie</t>
  </si>
  <si>
    <t>Marie-florence</t>
  </si>
  <si>
    <t>12-10-2012</t>
  </si>
  <si>
    <t>Jean Baptiste</t>
  </si>
  <si>
    <t>27-06-2009</t>
  </si>
  <si>
    <t>Athlétisme, Cross, Danse, Football, Volleyball</t>
  </si>
  <si>
    <t>PUAKA</t>
  </si>
  <si>
    <t>ILAISAANE</t>
  </si>
  <si>
    <t>23-07-2011</t>
  </si>
  <si>
    <t>JULIANE</t>
  </si>
  <si>
    <t>MATAMOANA</t>
  </si>
  <si>
    <t>Yanis</t>
  </si>
  <si>
    <t>QENEGEIE</t>
  </si>
  <si>
    <t>Elisandre</t>
  </si>
  <si>
    <t>POAPI</t>
  </si>
  <si>
    <t>13-09-2010</t>
  </si>
  <si>
    <t>SIAPO</t>
  </si>
  <si>
    <t>SINYEUE</t>
  </si>
  <si>
    <t>Manasee</t>
  </si>
  <si>
    <t>Davel</t>
  </si>
  <si>
    <t>Athlétisme, Cross, Futsal, Santé, Trails, Volleyball</t>
  </si>
  <si>
    <t>Stessy</t>
  </si>
  <si>
    <t>30-12-2012</t>
  </si>
  <si>
    <t>Marcelline</t>
  </si>
  <si>
    <t>WASINE</t>
  </si>
  <si>
    <t>THIPINE</t>
  </si>
  <si>
    <t>MADELAINE</t>
  </si>
  <si>
    <t>Matisson</t>
  </si>
  <si>
    <t>22-01-2009</t>
  </si>
  <si>
    <t>VANE</t>
  </si>
  <si>
    <t>Laurick</t>
  </si>
  <si>
    <t>16-05-2011</t>
  </si>
  <si>
    <t>ELOÏSE</t>
  </si>
  <si>
    <t>Cédric</t>
  </si>
  <si>
    <t>03-09-2010</t>
  </si>
  <si>
    <t>Edwige</t>
  </si>
  <si>
    <t>WAIXACA</t>
  </si>
  <si>
    <t>Nicolas</t>
  </si>
  <si>
    <t>14-06-2009</t>
  </si>
  <si>
    <t>WALONE</t>
  </si>
  <si>
    <t>Dylan</t>
  </si>
  <si>
    <t>Kalane</t>
  </si>
  <si>
    <t>WANAXAENG</t>
  </si>
  <si>
    <t>Brune</t>
  </si>
  <si>
    <t>DJULYANN GOICË</t>
  </si>
  <si>
    <t>Tygann Katreie</t>
  </si>
  <si>
    <t>10-07-2009</t>
  </si>
  <si>
    <t>WAWALAHAE</t>
  </si>
  <si>
    <t>23-11-2011</t>
  </si>
  <si>
    <t>WENETHEM</t>
  </si>
  <si>
    <t>Dora</t>
  </si>
  <si>
    <t>WENISSÖ</t>
  </si>
  <si>
    <t>ATHENA</t>
  </si>
  <si>
    <t>04-03-2012</t>
  </si>
  <si>
    <t>17-10-2008</t>
  </si>
  <si>
    <t>WRIGHT</t>
  </si>
  <si>
    <t>Jimmie</t>
  </si>
  <si>
    <t>MARIA</t>
  </si>
  <si>
    <t>04-05-2011</t>
  </si>
  <si>
    <t>PATRICK</t>
  </si>
  <si>
    <t>XENIHATE</t>
  </si>
  <si>
    <t>07-07-2009</t>
  </si>
  <si>
    <t>XOWIE</t>
  </si>
  <si>
    <t>22-12-2009</t>
  </si>
  <si>
    <t>XOZAME</t>
  </si>
  <si>
    <t>Stephanie</t>
  </si>
  <si>
    <t>10-07-2010</t>
  </si>
  <si>
    <t>ZATROTRO</t>
  </si>
  <si>
    <t>Marina</t>
  </si>
  <si>
    <t>03-08-2008</t>
  </si>
  <si>
    <t>Zohune</t>
  </si>
  <si>
    <t>Hendrix</t>
  </si>
  <si>
    <t>CAHMA</t>
  </si>
  <si>
    <t>Philippe</t>
  </si>
  <si>
    <t>08-04-2010</t>
  </si>
  <si>
    <t>CLG.HNATHALO</t>
  </si>
  <si>
    <t>Case</t>
  </si>
  <si>
    <t>Adrien</t>
  </si>
  <si>
    <t>EHNYIMANE</t>
  </si>
  <si>
    <t>GOTI</t>
  </si>
  <si>
    <t>31-05-2009</t>
  </si>
  <si>
    <t>Hnamano</t>
  </si>
  <si>
    <t>Joelle</t>
  </si>
  <si>
    <t>16-03-2012</t>
  </si>
  <si>
    <t>HNANYINE</t>
  </si>
  <si>
    <t>HAUDRA</t>
  </si>
  <si>
    <t>31-07-2010</t>
  </si>
  <si>
    <t>Hmaja</t>
  </si>
  <si>
    <t>02-12-2011</t>
  </si>
  <si>
    <t>Cross, Football, Voile, Volleyball</t>
  </si>
  <si>
    <t>Udrupa</t>
  </si>
  <si>
    <t>IJELIPA</t>
  </si>
  <si>
    <t>Augustin</t>
  </si>
  <si>
    <t>11-06-2009</t>
  </si>
  <si>
    <t>Glenda</t>
  </si>
  <si>
    <t>Athlétisme, Cross, Football, Planche à voile, Voile, Volleyball</t>
  </si>
  <si>
    <t>ISSAMATRO</t>
  </si>
  <si>
    <t>ANTONIN</t>
  </si>
  <si>
    <t>28-07-2013</t>
  </si>
  <si>
    <t>ITÖNË</t>
  </si>
  <si>
    <t>16-01-2013</t>
  </si>
  <si>
    <t>Jean-Baptiste</t>
  </si>
  <si>
    <t>25-02-2009</t>
  </si>
  <si>
    <t>Zanë</t>
  </si>
  <si>
    <t>20-09-2009</t>
  </si>
  <si>
    <t>IWAN</t>
  </si>
  <si>
    <t>PAUL</t>
  </si>
  <si>
    <t>JACKEMEN</t>
  </si>
  <si>
    <t>Helene</t>
  </si>
  <si>
    <t>11-02-2009</t>
  </si>
  <si>
    <t>KAZÖ</t>
  </si>
  <si>
    <t>Johannes</t>
  </si>
  <si>
    <t>11-10-2009</t>
  </si>
  <si>
    <t>LEANGA</t>
  </si>
  <si>
    <t>MILIE</t>
  </si>
  <si>
    <t>Agnes</t>
  </si>
  <si>
    <t>12-08-2009</t>
  </si>
  <si>
    <t>ELONYA</t>
  </si>
  <si>
    <t>QEUE</t>
  </si>
  <si>
    <t>TINA</t>
  </si>
  <si>
    <t>03-02-2012</t>
  </si>
  <si>
    <t>POHLE</t>
  </si>
  <si>
    <t>Malane</t>
  </si>
  <si>
    <t>23-01-2010</t>
  </si>
  <si>
    <t>Sailuegeje</t>
  </si>
  <si>
    <t>Copa</t>
  </si>
  <si>
    <t>25-10-2010</t>
  </si>
  <si>
    <t>SIHAZE</t>
  </si>
  <si>
    <t>DENAY</t>
  </si>
  <si>
    <t>28-08-2012</t>
  </si>
  <si>
    <t>Ken</t>
  </si>
  <si>
    <t>SINECA</t>
  </si>
  <si>
    <t>22-06-2009</t>
  </si>
  <si>
    <t>ANTOINETTE</t>
  </si>
  <si>
    <t>Jako</t>
  </si>
  <si>
    <t>Football, Voile, Volleyball</t>
  </si>
  <si>
    <t>UMAKO</t>
  </si>
  <si>
    <t>26-07-2008</t>
  </si>
  <si>
    <t>CATHERINE</t>
  </si>
  <si>
    <t>MAGAO</t>
  </si>
  <si>
    <t>WACAILALI</t>
  </si>
  <si>
    <t>Jimmy</t>
  </si>
  <si>
    <t>Marie-Michele</t>
  </si>
  <si>
    <t>17-05-2012</t>
  </si>
  <si>
    <t>WAHIOBE</t>
  </si>
  <si>
    <t>Kyamel</t>
  </si>
  <si>
    <t>WAJEMA</t>
  </si>
  <si>
    <t>28-05-2009</t>
  </si>
  <si>
    <t>WANOTHUMA</t>
  </si>
  <si>
    <t>19-06-2010</t>
  </si>
  <si>
    <t>WASSAUMIE</t>
  </si>
  <si>
    <t>César</t>
  </si>
  <si>
    <t>Alla</t>
  </si>
  <si>
    <t>Nolhan</t>
  </si>
  <si>
    <t>15-10-2012</t>
  </si>
  <si>
    <t>CLG.JEAN-BAPTISTE VIGOUROUX</t>
  </si>
  <si>
    <t>Amouine</t>
  </si>
  <si>
    <t>Nolan</t>
  </si>
  <si>
    <t>AMOUINE</t>
  </si>
  <si>
    <t>Yohannick</t>
  </si>
  <si>
    <t>Football, Futsal, Trails, Volleyball</t>
  </si>
  <si>
    <t>BINET</t>
  </si>
  <si>
    <t>Yolrik</t>
  </si>
  <si>
    <t>15-08-2009</t>
  </si>
  <si>
    <t>Binet</t>
  </si>
  <si>
    <t>Youliana</t>
  </si>
  <si>
    <t>Daoulo</t>
  </si>
  <si>
    <t>Gérard</t>
  </si>
  <si>
    <t>Diecaré</t>
  </si>
  <si>
    <t>hidélé</t>
  </si>
  <si>
    <t>Angelo</t>
  </si>
  <si>
    <t>17-03-2011</t>
  </si>
  <si>
    <t>HIOTUA</t>
  </si>
  <si>
    <t>Mateo</t>
  </si>
  <si>
    <t>Kataya</t>
  </si>
  <si>
    <t>Kayel</t>
  </si>
  <si>
    <t>POAGNIDE</t>
  </si>
  <si>
    <t>Tein</t>
  </si>
  <si>
    <t>WAKA</t>
  </si>
  <si>
    <t>Denis</t>
  </si>
  <si>
    <t>WIMIAN</t>
  </si>
  <si>
    <t>Etan</t>
  </si>
  <si>
    <t>kenzo</t>
  </si>
  <si>
    <t>13-12-2011</t>
  </si>
  <si>
    <t>Alberto</t>
  </si>
  <si>
    <t>CLG.JEAN-FAYARD</t>
  </si>
  <si>
    <t>ALIKIFAITUNU</t>
  </si>
  <si>
    <t>Klayden</t>
  </si>
  <si>
    <t>AMOLE</t>
  </si>
  <si>
    <t>Mahana</t>
  </si>
  <si>
    <t>31-05-2013</t>
  </si>
  <si>
    <t>AUTOMALO</t>
  </si>
  <si>
    <t>Amato</t>
  </si>
  <si>
    <t>26-11-2012</t>
  </si>
  <si>
    <t>Badminton, Tennis de table</t>
  </si>
  <si>
    <t>CAPITAINE</t>
  </si>
  <si>
    <t>Augustine</t>
  </si>
  <si>
    <t>Badminton, Handball, Santé</t>
  </si>
  <si>
    <t>CARNICELLI</t>
  </si>
  <si>
    <t>Jasmine</t>
  </si>
  <si>
    <t>DAOUILO</t>
  </si>
  <si>
    <t>Armandine</t>
  </si>
  <si>
    <t>31-03-2013</t>
  </si>
  <si>
    <t>DELAHUNTY</t>
  </si>
  <si>
    <t>Kimany</t>
  </si>
  <si>
    <t>30-07-2009</t>
  </si>
  <si>
    <t>DEXTER</t>
  </si>
  <si>
    <t>Manua</t>
  </si>
  <si>
    <t>DOS SANTOS</t>
  </si>
  <si>
    <t>19-03-2013</t>
  </si>
  <si>
    <t>Hanako</t>
  </si>
  <si>
    <t>FIAFIALOTO WAHOO</t>
  </si>
  <si>
    <t>Hary-Ludovic</t>
  </si>
  <si>
    <t>GARCIA GALDINI</t>
  </si>
  <si>
    <t>Ema</t>
  </si>
  <si>
    <t>25-08-2013</t>
  </si>
  <si>
    <t>HAKOMANI</t>
  </si>
  <si>
    <t>Taïss-Puauvéa</t>
  </si>
  <si>
    <t>19-06-2009</t>
  </si>
  <si>
    <t>Basket, Handball, Karaté</t>
  </si>
  <si>
    <t>HALAHIGANO</t>
  </si>
  <si>
    <t>Moehau</t>
  </si>
  <si>
    <t>HMALOKO</t>
  </si>
  <si>
    <t>21-11-2011</t>
  </si>
  <si>
    <t>HOUDART</t>
  </si>
  <si>
    <t>JOACHIM</t>
  </si>
  <si>
    <t>Nelela</t>
  </si>
  <si>
    <t>JUGLA</t>
  </si>
  <si>
    <t>KONO</t>
  </si>
  <si>
    <t>Ismaël</t>
  </si>
  <si>
    <t>Badminton, Handball, Tennis de table</t>
  </si>
  <si>
    <t>LISSARAGUE</t>
  </si>
  <si>
    <t>Darren</t>
  </si>
  <si>
    <t>Marisa-Ingrid</t>
  </si>
  <si>
    <t>Maltaus Tevanu</t>
  </si>
  <si>
    <t>Hayatt</t>
  </si>
  <si>
    <t>MANUOPUAVA</t>
  </si>
  <si>
    <t>Lorène</t>
  </si>
  <si>
    <t>Heïva</t>
  </si>
  <si>
    <t>MAUVIEL</t>
  </si>
  <si>
    <t>23-08-2013</t>
  </si>
  <si>
    <t>MILOUD</t>
  </si>
  <si>
    <t>Yassin</t>
  </si>
  <si>
    <t>13-06-2012</t>
  </si>
  <si>
    <t>MITRIDE</t>
  </si>
  <si>
    <t>21-01-2013</t>
  </si>
  <si>
    <t>M’BOUERI</t>
  </si>
  <si>
    <t>Djaëron</t>
  </si>
  <si>
    <t>05-02-2013</t>
  </si>
  <si>
    <t>NABONNE</t>
  </si>
  <si>
    <t>03-06-2013</t>
  </si>
  <si>
    <t>NEMOADJOU--UEVA</t>
  </si>
  <si>
    <t>26-10-2011</t>
  </si>
  <si>
    <t>NIUAITI</t>
  </si>
  <si>
    <t>Avaïti</t>
  </si>
  <si>
    <t>OJAR</t>
  </si>
  <si>
    <t>PARMINE</t>
  </si>
  <si>
    <t>Naïley</t>
  </si>
  <si>
    <t>13-11-2011</t>
  </si>
  <si>
    <t>PUNUFUU</t>
  </si>
  <si>
    <t>Maliakivoi</t>
  </si>
  <si>
    <t>08-05-2010</t>
  </si>
  <si>
    <t>RABATEL</t>
  </si>
  <si>
    <t>SANSONI KOBAYASHI</t>
  </si>
  <si>
    <t>Tomo</t>
  </si>
  <si>
    <t>28-01-2012</t>
  </si>
  <si>
    <t>08-02-2010</t>
  </si>
  <si>
    <t>SCHWARTZ</t>
  </si>
  <si>
    <t>Julien</t>
  </si>
  <si>
    <t>SCUILLER</t>
  </si>
  <si>
    <t>SEGUEMATSU</t>
  </si>
  <si>
    <t>Keanu</t>
  </si>
  <si>
    <t>SELEFEN</t>
  </si>
  <si>
    <t>Karyl</t>
  </si>
  <si>
    <t>SELEMAGO</t>
  </si>
  <si>
    <t>SENEN</t>
  </si>
  <si>
    <t>Yolann</t>
  </si>
  <si>
    <t>24-08-2011</t>
  </si>
  <si>
    <t>Fakavili</t>
  </si>
  <si>
    <t>SUTA DIT SAPONIA</t>
  </si>
  <si>
    <t>Joey</t>
  </si>
  <si>
    <t>09-10-2009</t>
  </si>
  <si>
    <t>Isti</t>
  </si>
  <si>
    <t>06-09-2009</t>
  </si>
  <si>
    <t>TEKEHU</t>
  </si>
  <si>
    <t>Teïva</t>
  </si>
  <si>
    <t>07-05-2012</t>
  </si>
  <si>
    <t>Badminton, Basket, Handball, Tennis de table</t>
  </si>
  <si>
    <t>THEIMBOUEONE--HARPNPEL</t>
  </si>
  <si>
    <t>Jean-Michel</t>
  </si>
  <si>
    <t>25-07-2009</t>
  </si>
  <si>
    <t>13-09-2012</t>
  </si>
  <si>
    <t>TOGIAKI</t>
  </si>
  <si>
    <t>Soané</t>
  </si>
  <si>
    <t>05-11-2009</t>
  </si>
  <si>
    <t>Handball, Volleyball</t>
  </si>
  <si>
    <t>Marck</t>
  </si>
  <si>
    <t>11-02-2013</t>
  </si>
  <si>
    <t>USUREAU</t>
  </si>
  <si>
    <t>Akio</t>
  </si>
  <si>
    <t>01-12-2009</t>
  </si>
  <si>
    <t>VAIAGINA</t>
  </si>
  <si>
    <t>Audrey</t>
  </si>
  <si>
    <t>WAHEO--AUTES</t>
  </si>
  <si>
    <t>Kenan</t>
  </si>
  <si>
    <t>Moise</t>
  </si>
  <si>
    <t>WANYANYAPE</t>
  </si>
  <si>
    <t>23-02-2013</t>
  </si>
  <si>
    <t>Badminton, Handball, Santé, Tennis de table</t>
  </si>
  <si>
    <t>WEINANE</t>
  </si>
  <si>
    <t>12-03-2012</t>
  </si>
  <si>
    <t>Wamaiti</t>
  </si>
  <si>
    <t>WENESSIA</t>
  </si>
  <si>
    <t>Wahopa</t>
  </si>
  <si>
    <t>ATIIHIVA</t>
  </si>
  <si>
    <t>Vahinehau</t>
  </si>
  <si>
    <t>CLG.KAMERE</t>
  </si>
  <si>
    <t>Athlétisme, Cross, Rugby, Trails, Volleyball</t>
  </si>
  <si>
    <t>BOUILLANT</t>
  </si>
  <si>
    <t>Vincent</t>
  </si>
  <si>
    <t>BRAY</t>
  </si>
  <si>
    <t>Leeroy</t>
  </si>
  <si>
    <t>CAROINE</t>
  </si>
  <si>
    <t>Yolande</t>
  </si>
  <si>
    <t>02-07-2011</t>
  </si>
  <si>
    <t>CASSIER</t>
  </si>
  <si>
    <t>Enrick</t>
  </si>
  <si>
    <t>31-05-2012</t>
  </si>
  <si>
    <t>CEJO</t>
  </si>
  <si>
    <t>Yanël</t>
  </si>
  <si>
    <t>FOUCAUD</t>
  </si>
  <si>
    <t>22-08-2011</t>
  </si>
  <si>
    <t>GOITCHE</t>
  </si>
  <si>
    <t>Adeline</t>
  </si>
  <si>
    <t>16-03-2009</t>
  </si>
  <si>
    <t>Cross, Secourisme, Trails, Volleyball</t>
  </si>
  <si>
    <t>HAEWEGENE</t>
  </si>
  <si>
    <t>Landa</t>
  </si>
  <si>
    <t>19-06-2012</t>
  </si>
  <si>
    <t>Marie-Jeanne</t>
  </si>
  <si>
    <t>08-12-2011</t>
  </si>
  <si>
    <t>HNAMANO</t>
  </si>
  <si>
    <t>Elisha</t>
  </si>
  <si>
    <t>Cross, Futsal, Trails, Volleyball</t>
  </si>
  <si>
    <t>Timaley</t>
  </si>
  <si>
    <t>27-06-2011</t>
  </si>
  <si>
    <t>HNASSIL</t>
  </si>
  <si>
    <t>Nene</t>
  </si>
  <si>
    <t>19-06-2011</t>
  </si>
  <si>
    <t>THEO</t>
  </si>
  <si>
    <t>21-05-2010</t>
  </si>
  <si>
    <t>Futsal, Trails, Volleyball</t>
  </si>
  <si>
    <t>KAMINIELI</t>
  </si>
  <si>
    <t>Seremaia</t>
  </si>
  <si>
    <t>KUGOGNE</t>
  </si>
  <si>
    <t>KURT</t>
  </si>
  <si>
    <t>LAUALIKI</t>
  </si>
  <si>
    <t>Maguy</t>
  </si>
  <si>
    <t>16-10-2009</t>
  </si>
  <si>
    <t>Lavigne</t>
  </si>
  <si>
    <t>30-01-2012</t>
  </si>
  <si>
    <t>Trails, Volleyball</t>
  </si>
  <si>
    <t>MANWO</t>
  </si>
  <si>
    <t>Noel Joe</t>
  </si>
  <si>
    <t>MATEAU</t>
  </si>
  <si>
    <t>Allan-Etera</t>
  </si>
  <si>
    <t>meaou</t>
  </si>
  <si>
    <t>EMERSON</t>
  </si>
  <si>
    <t>Esther</t>
  </si>
  <si>
    <t>15-06-2011</t>
  </si>
  <si>
    <t>Moïse</t>
  </si>
  <si>
    <t>08-08-2008</t>
  </si>
  <si>
    <t>Ephraim</t>
  </si>
  <si>
    <t>PEBOU-POLAEHOUE</t>
  </si>
  <si>
    <t>31-01-2010</t>
  </si>
  <si>
    <t>Athlétisme, Cross, Rugby, Trails, Voile, Volleyball</t>
  </si>
  <si>
    <t>SILONA</t>
  </si>
  <si>
    <t>Anne-Blandine</t>
  </si>
  <si>
    <t>SIMON</t>
  </si>
  <si>
    <t>Allysson</t>
  </si>
  <si>
    <t>22-07-2011</t>
  </si>
  <si>
    <t>SOULARD</t>
  </si>
  <si>
    <t>MARCELIN</t>
  </si>
  <si>
    <t>19-04-2011</t>
  </si>
  <si>
    <t>TAALO</t>
  </si>
  <si>
    <t>Wylson</t>
  </si>
  <si>
    <t>TALOUP</t>
  </si>
  <si>
    <t>Izhara</t>
  </si>
  <si>
    <t>TOKOTOKO</t>
  </si>
  <si>
    <t>FELIX PAUL</t>
  </si>
  <si>
    <t>UHINIMA</t>
  </si>
  <si>
    <t>Katalia</t>
  </si>
  <si>
    <t>WAMINYA</t>
  </si>
  <si>
    <t>Lysianne</t>
  </si>
  <si>
    <t>17-10-2011</t>
  </si>
  <si>
    <t>WANECE</t>
  </si>
  <si>
    <t>Thuroy</t>
  </si>
  <si>
    <t>20-02-2010</t>
  </si>
  <si>
    <t>WAYUO</t>
  </si>
  <si>
    <t>Serra</t>
  </si>
  <si>
    <t>WEMA</t>
  </si>
  <si>
    <t>Layanha</t>
  </si>
  <si>
    <t>11-08-2012</t>
  </si>
  <si>
    <t>WILKINS</t>
  </si>
  <si>
    <t>15-07-2010</t>
  </si>
  <si>
    <t>YAACE</t>
  </si>
  <si>
    <t>Maria</t>
  </si>
  <si>
    <t>AFCHAIN</t>
  </si>
  <si>
    <t>Alban</t>
  </si>
  <si>
    <t>28-11-2012</t>
  </si>
  <si>
    <t>CLG.KONE</t>
  </si>
  <si>
    <t>Badminton, Basket</t>
  </si>
  <si>
    <t>ALVAREZ</t>
  </si>
  <si>
    <t>ATOUA</t>
  </si>
  <si>
    <t>Djyilan</t>
  </si>
  <si>
    <t>BERLIAT</t>
  </si>
  <si>
    <t>Football, Futsal, Trails</t>
  </si>
  <si>
    <t>Quentin</t>
  </si>
  <si>
    <t>BIERGE</t>
  </si>
  <si>
    <t>Malissia</t>
  </si>
  <si>
    <t>04-02-2013</t>
  </si>
  <si>
    <t>BOKOE-GOWE</t>
  </si>
  <si>
    <t>Smiley</t>
  </si>
  <si>
    <t>Badminton, Basket, Football, Futsal, Trails</t>
  </si>
  <si>
    <t>BOULA</t>
  </si>
  <si>
    <t>28-06-2009</t>
  </si>
  <si>
    <t>BOUTEILLE GAILLET</t>
  </si>
  <si>
    <t>30-04-2013</t>
  </si>
  <si>
    <t>CAMIN MEINDU</t>
  </si>
  <si>
    <t>Kyhara</t>
  </si>
  <si>
    <t>Badminton, Baseball, Football, Futsal</t>
  </si>
  <si>
    <t>Cheyna</t>
  </si>
  <si>
    <t>26-03-2012</t>
  </si>
  <si>
    <t>DEDANE</t>
  </si>
  <si>
    <t>Henrick</t>
  </si>
  <si>
    <t>04-02-2012</t>
  </si>
  <si>
    <t>DEVAUD</t>
  </si>
  <si>
    <t>Lucien</t>
  </si>
  <si>
    <t>Badminton, Basket, Football, Futsal</t>
  </si>
  <si>
    <t>Biloo</t>
  </si>
  <si>
    <t>06-02-2010</t>
  </si>
  <si>
    <t>DOUNOTE</t>
  </si>
  <si>
    <t>FABIANO</t>
  </si>
  <si>
    <t>Elijah</t>
  </si>
  <si>
    <t>FALETUULOA</t>
  </si>
  <si>
    <t>18-11-2010</t>
  </si>
  <si>
    <t>GAVEAU</t>
  </si>
  <si>
    <t>Devan</t>
  </si>
  <si>
    <t>11-06-2013</t>
  </si>
  <si>
    <t>GEORGES</t>
  </si>
  <si>
    <t>Anael</t>
  </si>
  <si>
    <t>25-03-2011</t>
  </si>
  <si>
    <t>Badminton, Football, Futsal, Trails</t>
  </si>
  <si>
    <t>Bouanu</t>
  </si>
  <si>
    <t>22-08-2010</t>
  </si>
  <si>
    <t>Pierre-Alvarel</t>
  </si>
  <si>
    <t>GOROMARA</t>
  </si>
  <si>
    <t>Marianna</t>
  </si>
  <si>
    <t>24-02-2010</t>
  </si>
  <si>
    <t>Basket, Football, Futsal, Trails, Volleyball</t>
  </si>
  <si>
    <t>GOROMERAN</t>
  </si>
  <si>
    <t>Keyron</t>
  </si>
  <si>
    <t>GOROMIDO</t>
  </si>
  <si>
    <t>Kyrianne</t>
  </si>
  <si>
    <t>GOROMOEDO</t>
  </si>
  <si>
    <t>Hairon</t>
  </si>
  <si>
    <t>11-09-2011</t>
  </si>
  <si>
    <t>Yanaelle</t>
  </si>
  <si>
    <t>Djeda</t>
  </si>
  <si>
    <t>Steeven</t>
  </si>
  <si>
    <t>01-11-2009</t>
  </si>
  <si>
    <t>KAMOUDA</t>
  </si>
  <si>
    <t>Pouya</t>
  </si>
  <si>
    <t>16-09-2012</t>
  </si>
  <si>
    <t>LECHEVALIER</t>
  </si>
  <si>
    <t>Tyler</t>
  </si>
  <si>
    <t>Badminton, Baseball, Futsal</t>
  </si>
  <si>
    <t>LELIEVRE</t>
  </si>
  <si>
    <t>Kessy</t>
  </si>
  <si>
    <t>Athlétisme, Basket, Football, Futsal, Handball, Trails</t>
  </si>
  <si>
    <t>LIBERT</t>
  </si>
  <si>
    <t>MACKAM</t>
  </si>
  <si>
    <t>Hailey</t>
  </si>
  <si>
    <t>MAMPASSE</t>
  </si>
  <si>
    <t>03-08-2011</t>
  </si>
  <si>
    <t>MANDAOUE</t>
  </si>
  <si>
    <t>Nahema</t>
  </si>
  <si>
    <t>MARLIER</t>
  </si>
  <si>
    <t>Francko</t>
  </si>
  <si>
    <t>25-11-2010</t>
  </si>
  <si>
    <t>Badminton, Basket, Football</t>
  </si>
  <si>
    <t>MATAITAANE</t>
  </si>
  <si>
    <t>Nyelsen</t>
  </si>
  <si>
    <t>26-08-2012</t>
  </si>
  <si>
    <t>MEINDU</t>
  </si>
  <si>
    <t>13-09-2011</t>
  </si>
  <si>
    <t>MESCLE</t>
  </si>
  <si>
    <t>Yvann</t>
  </si>
  <si>
    <t>Athlétisme, Basket, Football, Futsal, Trails</t>
  </si>
  <si>
    <t>MEZIERES</t>
  </si>
  <si>
    <t>Keylan</t>
  </si>
  <si>
    <t>MOAGOU</t>
  </si>
  <si>
    <t>Marohane</t>
  </si>
  <si>
    <t>23-05-2012</t>
  </si>
  <si>
    <t>MONIN</t>
  </si>
  <si>
    <t>Basket, Football, Futsal, Trails</t>
  </si>
  <si>
    <t>MONTEIRO</t>
  </si>
  <si>
    <t>10-05-2013</t>
  </si>
  <si>
    <t>MUTSCHLER</t>
  </si>
  <si>
    <t>03-11-2012</t>
  </si>
  <si>
    <t>NANUAÏTERAÏ-NANUA</t>
  </si>
  <si>
    <t>NEAREU</t>
  </si>
  <si>
    <t>Nancya</t>
  </si>
  <si>
    <t>NEDJIARA</t>
  </si>
  <si>
    <t>Malcom</t>
  </si>
  <si>
    <t>26-02-2012</t>
  </si>
  <si>
    <t>NEGOPAE</t>
  </si>
  <si>
    <t>Marie-Josee</t>
  </si>
  <si>
    <t>NETEA</t>
  </si>
  <si>
    <t>Gui</t>
  </si>
  <si>
    <t>OPINE</t>
  </si>
  <si>
    <t>Lyckson</t>
  </si>
  <si>
    <t>OUNEMOA</t>
  </si>
  <si>
    <t>Lisandro</t>
  </si>
  <si>
    <t>PAADOO</t>
  </si>
  <si>
    <t>Ckloe</t>
  </si>
  <si>
    <t>15-04-2010</t>
  </si>
  <si>
    <t>PEAROU</t>
  </si>
  <si>
    <t>Maelann</t>
  </si>
  <si>
    <t>Liam</t>
  </si>
  <si>
    <t>10-08-2012</t>
  </si>
  <si>
    <t>POADJA</t>
  </si>
  <si>
    <t>POAGOU</t>
  </si>
  <si>
    <t>Pulo</t>
  </si>
  <si>
    <t>POANOUPE</t>
  </si>
  <si>
    <t>Soraya</t>
  </si>
  <si>
    <t>POAPA</t>
  </si>
  <si>
    <t>Linda</t>
  </si>
  <si>
    <t>POARACAGU</t>
  </si>
  <si>
    <t>POARAPOE SAGUE</t>
  </si>
  <si>
    <t>Hilaire</t>
  </si>
  <si>
    <t>POITCHILI</t>
  </si>
  <si>
    <t>Boaz</t>
  </si>
  <si>
    <t>Jessica</t>
  </si>
  <si>
    <t>POMA</t>
  </si>
  <si>
    <t>Allan</t>
  </si>
  <si>
    <t>Athlétisme, Basket, Football, Futsal</t>
  </si>
  <si>
    <t>Wilrick</t>
  </si>
  <si>
    <t>POUPORON</t>
  </si>
  <si>
    <t>Colombe</t>
  </si>
  <si>
    <t>Baseball, Basket, Football, Futsal</t>
  </si>
  <si>
    <t>POUROUDA</t>
  </si>
  <si>
    <t>Marie-Adèle</t>
  </si>
  <si>
    <t>22-02-2012</t>
  </si>
  <si>
    <t>QAEZE</t>
  </si>
  <si>
    <t>GOINE</t>
  </si>
  <si>
    <t>QAPITRO</t>
  </si>
  <si>
    <t>Koine</t>
  </si>
  <si>
    <t>Athlétisme, Basket, Cross, Football, Futsal, Trails, Volleyball</t>
  </si>
  <si>
    <t>ROUSSEAU</t>
  </si>
  <si>
    <t>06-08-2012</t>
  </si>
  <si>
    <t>SINEM</t>
  </si>
  <si>
    <t>Chrislaine</t>
  </si>
  <si>
    <t>Maycky</t>
  </si>
  <si>
    <t>10-10-2009</t>
  </si>
  <si>
    <t>SONG</t>
  </si>
  <si>
    <t>22-04-2013</t>
  </si>
  <si>
    <t>TCHIDOPOANE</t>
  </si>
  <si>
    <t>Francis</t>
  </si>
  <si>
    <t>TEIN</t>
  </si>
  <si>
    <t>Djemany</t>
  </si>
  <si>
    <t>Guerson</t>
  </si>
  <si>
    <t>Nora</t>
  </si>
  <si>
    <t>Prisca</t>
  </si>
  <si>
    <t>17-11-2010</t>
  </si>
  <si>
    <t>Tiphaine</t>
  </si>
  <si>
    <t>THO</t>
  </si>
  <si>
    <t>Cecile</t>
  </si>
  <si>
    <t>14-03-2012</t>
  </si>
  <si>
    <t>URIMA</t>
  </si>
  <si>
    <t>Raimere</t>
  </si>
  <si>
    <t>VHEMAVHE</t>
  </si>
  <si>
    <t>14-10-2012</t>
  </si>
  <si>
    <t>Meanoaba</t>
  </si>
  <si>
    <t>Okonaba</t>
  </si>
  <si>
    <t>WY</t>
  </si>
  <si>
    <t>Kellyah</t>
  </si>
  <si>
    <t>ALQUIER</t>
  </si>
  <si>
    <t>Djulian</t>
  </si>
  <si>
    <t>CLG.KOUMAC</t>
  </si>
  <si>
    <t>BAHI</t>
  </si>
  <si>
    <t>Maywen</t>
  </si>
  <si>
    <t>BERGER</t>
  </si>
  <si>
    <t>15-08-2010</t>
  </si>
  <si>
    <t>Athlétisme, Course d'orientation, Cross, Escalade, Handball, Kayak, Tir à l'arc, Trails, Va'a, Voile, VTT</t>
  </si>
  <si>
    <t>08-10-2012</t>
  </si>
  <si>
    <t>Athlétisme, Course d'orientation, Cross, Escalade, Handball, Kayak, Tir à l'arc, Trails, VTT</t>
  </si>
  <si>
    <t>BERNET</t>
  </si>
  <si>
    <t>Rayenzo</t>
  </si>
  <si>
    <t>29-07-2009</t>
  </si>
  <si>
    <t>Athlétisme, Badminton, Santé, Trails, Volleyball</t>
  </si>
  <si>
    <t>Vincio</t>
  </si>
  <si>
    <t>28-09-2011</t>
  </si>
  <si>
    <t>Athlétisme, Handball, Volleyball</t>
  </si>
  <si>
    <t>BOUYER</t>
  </si>
  <si>
    <t>BRUN HARPER</t>
  </si>
  <si>
    <t>Nyobé</t>
  </si>
  <si>
    <t>Athlétisme, Course d'orientation, Cross, Escalade, Handball, Kayak, Santé, Tir à l'arc, Trails, Va'a, Voile</t>
  </si>
  <si>
    <t>CHENU-SONG</t>
  </si>
  <si>
    <t>DAHOTE</t>
  </si>
  <si>
    <t>Bélinda</t>
  </si>
  <si>
    <t>25-03-2010</t>
  </si>
  <si>
    <t>Athlétisme, Badminton, Basket, Cross, Football, Futsal, Handball, Trails</t>
  </si>
  <si>
    <t>Noane</t>
  </si>
  <si>
    <t>DE ST-QUENTIN</t>
  </si>
  <si>
    <t>Tobias</t>
  </si>
  <si>
    <t>02-02-2013</t>
  </si>
  <si>
    <t>Kenzo</t>
  </si>
  <si>
    <t>21-01-2012</t>
  </si>
  <si>
    <t>26-01-2010</t>
  </si>
  <si>
    <t>Cross, Football, Handball, Trails, Va'a, Volleyball</t>
  </si>
  <si>
    <t>DILAMA</t>
  </si>
  <si>
    <t>Josine</t>
  </si>
  <si>
    <t>Futsal, Va'a</t>
  </si>
  <si>
    <t>DUPRE</t>
  </si>
  <si>
    <t>Mina</t>
  </si>
  <si>
    <t>Swan</t>
  </si>
  <si>
    <t>13-04-2010</t>
  </si>
  <si>
    <t>Athlétisme, Badminton, Cross, Trails, Volleyball</t>
  </si>
  <si>
    <t>FABRE</t>
  </si>
  <si>
    <t>Elvrick</t>
  </si>
  <si>
    <t>07-06-2010</t>
  </si>
  <si>
    <t>Meleyene</t>
  </si>
  <si>
    <t>03-01-2010</t>
  </si>
  <si>
    <t>GOHA</t>
  </si>
  <si>
    <t>Wendy</t>
  </si>
  <si>
    <t>HAEWENG</t>
  </si>
  <si>
    <t>HOARAU</t>
  </si>
  <si>
    <t>30-12-2013</t>
  </si>
  <si>
    <t>ICETA-GAROSI</t>
  </si>
  <si>
    <t>Emmy</t>
  </si>
  <si>
    <t>LABENSKI</t>
  </si>
  <si>
    <t>Nathaël</t>
  </si>
  <si>
    <t>Badminton, Cross, Handball</t>
  </si>
  <si>
    <t>LAGARDE</t>
  </si>
  <si>
    <t>Sasha</t>
  </si>
  <si>
    <t>23-09-2010</t>
  </si>
  <si>
    <t>Athlétisme, Basket, Va'a</t>
  </si>
  <si>
    <t>LAVAUD</t>
  </si>
  <si>
    <t>Maylie</t>
  </si>
  <si>
    <t>22-04-2010</t>
  </si>
  <si>
    <t>Athlétisme, Badminton, Cross, Football, Futsal, Trails</t>
  </si>
  <si>
    <t>LELONG</t>
  </si>
  <si>
    <t>Yris</t>
  </si>
  <si>
    <t>Athlétisme, Cross, Tir à l'arc, Trails, Va'a, VTT</t>
  </si>
  <si>
    <t>LOPEZ</t>
  </si>
  <si>
    <t>29-06-2011</t>
  </si>
  <si>
    <t>MELAS</t>
  </si>
  <si>
    <t>Yourik</t>
  </si>
  <si>
    <t>Athlétisme, Cross, Trails, Volleyball</t>
  </si>
  <si>
    <t>MORTELECQUE</t>
  </si>
  <si>
    <t>Léna</t>
  </si>
  <si>
    <t>27-07-2013</t>
  </si>
  <si>
    <t>Athlétisme, Course d'orientation, Cross, Escalade, Handball, Kayak, Tir à l'arc, Trails</t>
  </si>
  <si>
    <t>Rimelda</t>
  </si>
  <si>
    <t>MOURAUD</t>
  </si>
  <si>
    <t>28-04-2011</t>
  </si>
  <si>
    <t>Athlétisme, Basket, Course d'orientation, Cross, Football, Futsal, Handball, Trails</t>
  </si>
  <si>
    <t>MULIAVA</t>
  </si>
  <si>
    <t>Tess</t>
  </si>
  <si>
    <t>ORCAN</t>
  </si>
  <si>
    <t>Norlan</t>
  </si>
  <si>
    <t>POUMALI</t>
  </si>
  <si>
    <t>Khalel</t>
  </si>
  <si>
    <t>Cross, Football, Futsal, Trails</t>
  </si>
  <si>
    <t>POUMALIS</t>
  </si>
  <si>
    <t>Méthode</t>
  </si>
  <si>
    <t>RESINE</t>
  </si>
  <si>
    <t>Malone</t>
  </si>
  <si>
    <t>16-07-2013</t>
  </si>
  <si>
    <t>RIEU</t>
  </si>
  <si>
    <t>Joel</t>
  </si>
  <si>
    <t>Laurine</t>
  </si>
  <si>
    <t>SCARSO</t>
  </si>
  <si>
    <t>Nandi</t>
  </si>
  <si>
    <t>17-08-2010</t>
  </si>
  <si>
    <t>Athlétisme, Badminton, Cross, Football, Handball, Santé, Trails, Volleyball</t>
  </si>
  <si>
    <t>Athlétisme, Badminton, Basket, Cross, Handball, Trails</t>
  </si>
  <si>
    <t>SMITH</t>
  </si>
  <si>
    <t>Madilhèna</t>
  </si>
  <si>
    <t>26-06-2010</t>
  </si>
  <si>
    <t>TABOEN</t>
  </si>
  <si>
    <t>28-12-2011</t>
  </si>
  <si>
    <t>TAILLANDIER</t>
  </si>
  <si>
    <t>Léonie</t>
  </si>
  <si>
    <t>TARI</t>
  </si>
  <si>
    <t>Manoha</t>
  </si>
  <si>
    <t>26-03-2013</t>
  </si>
  <si>
    <t>TARQUIN</t>
  </si>
  <si>
    <t>David</t>
  </si>
  <si>
    <t>Athlétisme, Basket, Cross, Football, Futsal, Handball, Trails, Volleyball</t>
  </si>
  <si>
    <t>TEIN MALA</t>
  </si>
  <si>
    <t>27-03-2010</t>
  </si>
  <si>
    <t>Athlétisme, Cross, Football, Futsal, Trails</t>
  </si>
  <si>
    <t>TEIN POAWI</t>
  </si>
  <si>
    <t>24-05-2010</t>
  </si>
  <si>
    <t>TEYA</t>
  </si>
  <si>
    <t>Lucie</t>
  </si>
  <si>
    <t>THEAIN-BOUEONNE</t>
  </si>
  <si>
    <t>Yolaine</t>
  </si>
  <si>
    <t>13-12-2008</t>
  </si>
  <si>
    <t>René</t>
  </si>
  <si>
    <t>TUKANA</t>
  </si>
  <si>
    <t>Yoran</t>
  </si>
  <si>
    <t>29-08-2009</t>
  </si>
  <si>
    <t>Basket, Handball, Musculation, Volleyball</t>
  </si>
  <si>
    <t>WATHA</t>
  </si>
  <si>
    <t>Laura-Lyse</t>
  </si>
  <si>
    <t>Course d'orientation, Cross, Kayak, Santé, Tir à l'arc, Trails</t>
  </si>
  <si>
    <t>WAYARIDRI</t>
  </si>
  <si>
    <t>WEISS</t>
  </si>
  <si>
    <t>Brad</t>
  </si>
  <si>
    <t>Athlétisme, Cross, Trails, Va'a, Volleyball</t>
  </si>
  <si>
    <t>Camila</t>
  </si>
  <si>
    <t>Athlétisme, Badminton, Basket, Cross, Trails</t>
  </si>
  <si>
    <t>BRUIREU</t>
  </si>
  <si>
    <t>Izayel</t>
  </si>
  <si>
    <t>CLG.LA COLLINE</t>
  </si>
  <si>
    <t>Athlétisme, Football, Futsal, Rugby, Trails</t>
  </si>
  <si>
    <t>Cartesse</t>
  </si>
  <si>
    <t>Danavane</t>
  </si>
  <si>
    <t>CHAMOINRI</t>
  </si>
  <si>
    <t>Poema</t>
  </si>
  <si>
    <t>Athlétisme, Football, Futsal, Handball, Rugby, Trails, Volleyball</t>
  </si>
  <si>
    <t>Chevrin</t>
  </si>
  <si>
    <t>Kanuga</t>
  </si>
  <si>
    <t>Pacheï</t>
  </si>
  <si>
    <t>27-04-2010</t>
  </si>
  <si>
    <t>Gnahou</t>
  </si>
  <si>
    <t>Goapana</t>
  </si>
  <si>
    <t>Cross, Football, Futsal, Trails, Volleyball</t>
  </si>
  <si>
    <t>Hari</t>
  </si>
  <si>
    <t>Lovahina</t>
  </si>
  <si>
    <t>Tamatua</t>
  </si>
  <si>
    <t>08-01-2010</t>
  </si>
  <si>
    <t>Homboe</t>
  </si>
  <si>
    <t>Dwayne</t>
  </si>
  <si>
    <t>Basket, Cross, Football, Futsal, Handball, Rugby, Volleyball</t>
  </si>
  <si>
    <t>Kiki</t>
  </si>
  <si>
    <t>07-07-2011</t>
  </si>
  <si>
    <t>Athlétisme, Baseball, Cross, Football, Futsal, Handball, Rugby, Trails, Volleyball</t>
  </si>
  <si>
    <t>Konhu</t>
  </si>
  <si>
    <t>Anaïde</t>
  </si>
  <si>
    <t>LIKUVALU</t>
  </si>
  <si>
    <t>Mickaélé</t>
  </si>
  <si>
    <t>05-02-2010</t>
  </si>
  <si>
    <t>Lor</t>
  </si>
  <si>
    <t>Pricien</t>
  </si>
  <si>
    <t>LUCAS</t>
  </si>
  <si>
    <t>Amoreena</t>
  </si>
  <si>
    <t>Athlétisme, Cross, Futsal, Handball, Rugby, Trails, Volleyball</t>
  </si>
  <si>
    <t>Lyrickson</t>
  </si>
  <si>
    <t>Seyanna</t>
  </si>
  <si>
    <t>Basket, Cross, Football, Futsal, Handball, Rugby, Trails, Volleyball</t>
  </si>
  <si>
    <t>LUTA</t>
  </si>
  <si>
    <t>Athlétisme, Football, Futsal, Handball, Rugby, Trails</t>
  </si>
  <si>
    <t>MAPERI</t>
  </si>
  <si>
    <t>Cornélia</t>
  </si>
  <si>
    <t>Football, Handball, Rugby, Trails, Volleyball</t>
  </si>
  <si>
    <t>Mataele</t>
  </si>
  <si>
    <t>Keytsia</t>
  </si>
  <si>
    <t>M’boueri</t>
  </si>
  <si>
    <t>Léonard</t>
  </si>
  <si>
    <t>18-07-2012</t>
  </si>
  <si>
    <t>12-05-2012</t>
  </si>
  <si>
    <t>Nekare</t>
  </si>
  <si>
    <t>Alynda</t>
  </si>
  <si>
    <t>21-09-2011</t>
  </si>
  <si>
    <t>NEKARE</t>
  </si>
  <si>
    <t>Juliana</t>
  </si>
  <si>
    <t>Cross, Football, Futsal, Handball, Trails, Volleyball</t>
  </si>
  <si>
    <t>Neke</t>
  </si>
  <si>
    <t>Enjy</t>
  </si>
  <si>
    <t>NéKé</t>
  </si>
  <si>
    <t>Jaden</t>
  </si>
  <si>
    <t>Jenny</t>
  </si>
  <si>
    <t>Chimiagathê</t>
  </si>
  <si>
    <t>15-01-2012</t>
  </si>
  <si>
    <t>Nepamoindou</t>
  </si>
  <si>
    <t>Yadhira</t>
  </si>
  <si>
    <t>NESSORE</t>
  </si>
  <si>
    <t>28-01-2011</t>
  </si>
  <si>
    <t>Cross, Football, Futsal, Handball, Rugby, Trails</t>
  </si>
  <si>
    <t>Nonmeu</t>
  </si>
  <si>
    <t>Aurélie</t>
  </si>
  <si>
    <t>NONMEU</t>
  </si>
  <si>
    <t>Romann</t>
  </si>
  <si>
    <t>Athlétisme, Football, Futsal, Trails</t>
  </si>
  <si>
    <t>Borromé</t>
  </si>
  <si>
    <t>13-05-2011</t>
  </si>
  <si>
    <t>Nonmoira</t>
  </si>
  <si>
    <t>Joël</t>
  </si>
  <si>
    <t>SAPHIRA</t>
  </si>
  <si>
    <t>03-12-2009</t>
  </si>
  <si>
    <t>Cross, Football, Handball, Rugby, Trails, Volleyball</t>
  </si>
  <si>
    <t>Ourignat</t>
  </si>
  <si>
    <t>Nathanael</t>
  </si>
  <si>
    <t>04-10-2009</t>
  </si>
  <si>
    <t>Paouro</t>
  </si>
  <si>
    <t>Adylia</t>
  </si>
  <si>
    <t>Pwere</t>
  </si>
  <si>
    <t>Dolea</t>
  </si>
  <si>
    <t>26-08-2009</t>
  </si>
  <si>
    <t>PWéRé</t>
  </si>
  <si>
    <t>Liedson</t>
  </si>
  <si>
    <t>PWERE</t>
  </si>
  <si>
    <t>Maïra</t>
  </si>
  <si>
    <t>Basket, Cross, Football, Futsal, Handball, Rugby, Trails</t>
  </si>
  <si>
    <t>Santacrose</t>
  </si>
  <si>
    <t>Soryana</t>
  </si>
  <si>
    <t>Tamai</t>
  </si>
  <si>
    <t>Skelly</t>
  </si>
  <si>
    <t>Teariki</t>
  </si>
  <si>
    <t>Aleyna</t>
  </si>
  <si>
    <t>Cross, Football, Futsal, Trails, Voile</t>
  </si>
  <si>
    <t>THOMO</t>
  </si>
  <si>
    <t>krystya</t>
  </si>
  <si>
    <t>29-09-2009</t>
  </si>
  <si>
    <t>Football, Futsal, Rugby, Trails, Volleyball</t>
  </si>
  <si>
    <t>TIPOTIO</t>
  </si>
  <si>
    <t>09-09-2010</t>
  </si>
  <si>
    <t>TONHOUERI</t>
  </si>
  <si>
    <t>SADIA</t>
  </si>
  <si>
    <t>Toura</t>
  </si>
  <si>
    <t>Kyvenn</t>
  </si>
  <si>
    <t>Machö</t>
  </si>
  <si>
    <t>TOURA</t>
  </si>
  <si>
    <t>Marion</t>
  </si>
  <si>
    <t>07-09-2010</t>
  </si>
  <si>
    <t>Vara</t>
  </si>
  <si>
    <t>Serge-Alfred</t>
  </si>
  <si>
    <t>28-03-2010</t>
  </si>
  <si>
    <t>AGEZ</t>
  </si>
  <si>
    <t>Melvin</t>
  </si>
  <si>
    <t>CLG.LA FOA</t>
  </si>
  <si>
    <t>Gino</t>
  </si>
  <si>
    <t>14-02-2010</t>
  </si>
  <si>
    <t>12-11-2012</t>
  </si>
  <si>
    <t>Bernaneau</t>
  </si>
  <si>
    <t>Axel</t>
  </si>
  <si>
    <t>Santé, Trails, Volleyball</t>
  </si>
  <si>
    <t>BLANC</t>
  </si>
  <si>
    <t>BOUYE</t>
  </si>
  <si>
    <t>Mayra</t>
  </si>
  <si>
    <t>08-07-2009</t>
  </si>
  <si>
    <t>Rolland</t>
  </si>
  <si>
    <t>26-01-2011</t>
  </si>
  <si>
    <t>Cheval</t>
  </si>
  <si>
    <t>Dayl</t>
  </si>
  <si>
    <t>02-07-2012</t>
  </si>
  <si>
    <t>Santé, Trails</t>
  </si>
  <si>
    <t>Claveau</t>
  </si>
  <si>
    <t>Léon</t>
  </si>
  <si>
    <t>DIEUMA</t>
  </si>
  <si>
    <t>Kymany</t>
  </si>
  <si>
    <t>Paagnum</t>
  </si>
  <si>
    <t>DIJOU</t>
  </si>
  <si>
    <t>18-05-2011</t>
  </si>
  <si>
    <t>KYLLAN</t>
  </si>
  <si>
    <t>EPAGNOUX</t>
  </si>
  <si>
    <t>Rugby, Santé, Trails, Volleyball</t>
  </si>
  <si>
    <t>FALEVALU</t>
  </si>
  <si>
    <t>Zylkfried</t>
  </si>
  <si>
    <t>FIAAVAUI</t>
  </si>
  <si>
    <t>FOTOFILI</t>
  </si>
  <si>
    <t>Tagaloa</t>
  </si>
  <si>
    <t>23-04-2010</t>
  </si>
  <si>
    <t>GATHA</t>
  </si>
  <si>
    <t>Djamal</t>
  </si>
  <si>
    <t>03-06-2010</t>
  </si>
  <si>
    <t>Girold</t>
  </si>
  <si>
    <t>Blanche</t>
  </si>
  <si>
    <t>03-08-2012</t>
  </si>
  <si>
    <t>Football, Trails</t>
  </si>
  <si>
    <t>GIROLD</t>
  </si>
  <si>
    <t>OWEN</t>
  </si>
  <si>
    <t>01-03-2013</t>
  </si>
  <si>
    <t>Baseball, Handball</t>
  </si>
  <si>
    <t>Kalvynn</t>
  </si>
  <si>
    <t>Reau</t>
  </si>
  <si>
    <t>Kiman</t>
  </si>
  <si>
    <t>28-04-2010</t>
  </si>
  <si>
    <t>LACROSE ROLLAND</t>
  </si>
  <si>
    <t>Travis</t>
  </si>
  <si>
    <t>Lage- Mahot</t>
  </si>
  <si>
    <t>LAGIKULA</t>
  </si>
  <si>
    <t>Safoka</t>
  </si>
  <si>
    <t>LAURES</t>
  </si>
  <si>
    <t>LORENZO</t>
  </si>
  <si>
    <t>17-09-2012</t>
  </si>
  <si>
    <t>LECRU-POIRIER</t>
  </si>
  <si>
    <t>Cross, Santé, Trails</t>
  </si>
  <si>
    <t>LETHEZER</t>
  </si>
  <si>
    <t>ENRICK</t>
  </si>
  <si>
    <t>28-09-2012</t>
  </si>
  <si>
    <t>Maiotui</t>
  </si>
  <si>
    <t>Danic</t>
  </si>
  <si>
    <t>Handball, Santé, Trails</t>
  </si>
  <si>
    <t>Marlier</t>
  </si>
  <si>
    <t>Chelsea</t>
  </si>
  <si>
    <t>Mero</t>
  </si>
  <si>
    <t>MICHELON</t>
  </si>
  <si>
    <t>ISMAEL</t>
  </si>
  <si>
    <t>28-12-2012</t>
  </si>
  <si>
    <t>Moindou</t>
  </si>
  <si>
    <t>Asmae</t>
  </si>
  <si>
    <t>Rozalina</t>
  </si>
  <si>
    <t>Jana</t>
  </si>
  <si>
    <t>15-01-2009</t>
  </si>
  <si>
    <t>Nedjiara</t>
  </si>
  <si>
    <t>Toatéei</t>
  </si>
  <si>
    <t>Nemebreux</t>
  </si>
  <si>
    <t>Rozenda</t>
  </si>
  <si>
    <t>Pémonon</t>
  </si>
  <si>
    <t>Savoule</t>
  </si>
  <si>
    <t>04-11-2012</t>
  </si>
  <si>
    <t>PENNEL</t>
  </si>
  <si>
    <t>Hanz</t>
  </si>
  <si>
    <t>08-02-2009</t>
  </si>
  <si>
    <t>Perrier</t>
  </si>
  <si>
    <t>Malo</t>
  </si>
  <si>
    <t>Football, Santé, Trails</t>
  </si>
  <si>
    <t>PIME</t>
  </si>
  <si>
    <t>YAVIN</t>
  </si>
  <si>
    <t>15-09-2012</t>
  </si>
  <si>
    <t>QUESNEL</t>
  </si>
  <si>
    <t>Kryss</t>
  </si>
  <si>
    <t>17-12-2013</t>
  </si>
  <si>
    <t>REAU</t>
  </si>
  <si>
    <t>Kyliann</t>
  </si>
  <si>
    <t>ROCHET RAGUE</t>
  </si>
  <si>
    <t>HEIMOANA</t>
  </si>
  <si>
    <t>ROLLAND</t>
  </si>
  <si>
    <t>TRISTAN</t>
  </si>
  <si>
    <t>Basket, Handball, Santé, Trails</t>
  </si>
  <si>
    <t>NATACHA</t>
  </si>
  <si>
    <t>Vaoheilala</t>
  </si>
  <si>
    <t>Gaelle</t>
  </si>
  <si>
    <t>Vesases</t>
  </si>
  <si>
    <t>Pearl</t>
  </si>
  <si>
    <t>AWAEATE</t>
  </si>
  <si>
    <t>Rocky</t>
  </si>
  <si>
    <t>CLG.LA ROCHE</t>
  </si>
  <si>
    <t>AWAETE</t>
  </si>
  <si>
    <t>Gisèle</t>
  </si>
  <si>
    <t>Athlétisme, Football, Futsal, Handball, Kayak, Volleyball, VTT</t>
  </si>
  <si>
    <t>Irène</t>
  </si>
  <si>
    <t>20-01-2011</t>
  </si>
  <si>
    <t>Athlétisme, Course d'orientation, Cross, Football, Futsal, Handball, Kayak, Rugby, Volleyball, VTT</t>
  </si>
  <si>
    <t>Boula</t>
  </si>
  <si>
    <t>Solène</t>
  </si>
  <si>
    <t>Athlétisme, Cross, Football, Handball, Volleyball</t>
  </si>
  <si>
    <t>Bérénice</t>
  </si>
  <si>
    <t>21-06-2009</t>
  </si>
  <si>
    <t>Jacky</t>
  </si>
  <si>
    <t>Athlétisme, Cross, Football, Futsal, Handball, Kayak, Rugby, Volleyball</t>
  </si>
  <si>
    <t>Phileto</t>
  </si>
  <si>
    <t>01-05-2012</t>
  </si>
  <si>
    <t>Cross, Football, Handball, Volleyball</t>
  </si>
  <si>
    <t>Alexis</t>
  </si>
  <si>
    <t>16-12-2009</t>
  </si>
  <si>
    <t>Cross, Football, Futsal, Handball, Volleyball, VTT</t>
  </si>
  <si>
    <t>Handriane</t>
  </si>
  <si>
    <t>Ilinca</t>
  </si>
  <si>
    <t>Hnadriane</t>
  </si>
  <si>
    <t>Anna-Thérèse</t>
  </si>
  <si>
    <t>10-11-2009</t>
  </si>
  <si>
    <t>Athlétisme, Football, Handball, Volleyball</t>
  </si>
  <si>
    <t>KAKOU</t>
  </si>
  <si>
    <t>Noémie</t>
  </si>
  <si>
    <t>15-10-2009</t>
  </si>
  <si>
    <t>Athlétisme, Course d'orientation, Cross, Football, Futsal, Kayak, Rugby, Volleyball, VTT</t>
  </si>
  <si>
    <t>Simeon</t>
  </si>
  <si>
    <t>KOCE</t>
  </si>
  <si>
    <t>Benedicta</t>
  </si>
  <si>
    <t>Justin</t>
  </si>
  <si>
    <t>Koce</t>
  </si>
  <si>
    <t>Maïwen</t>
  </si>
  <si>
    <t>24-11-2010</t>
  </si>
  <si>
    <t>Yohann</t>
  </si>
  <si>
    <t>24-10-2008</t>
  </si>
  <si>
    <t>Kaila</t>
  </si>
  <si>
    <t>LATUNINA</t>
  </si>
  <si>
    <t>Edmond Makatogi</t>
  </si>
  <si>
    <t>03-04-2013</t>
  </si>
  <si>
    <t>Robelin</t>
  </si>
  <si>
    <t>Athlétisme, Cross, Football, Handball, Volleyball, VTT</t>
  </si>
  <si>
    <t>RUEURU</t>
  </si>
  <si>
    <t>09-02-2010</t>
  </si>
  <si>
    <t>17-05-2010</t>
  </si>
  <si>
    <t>Cross, Football, Futsal, Handball, Kayak, Volleyball, VTT</t>
  </si>
  <si>
    <t>SIWOINE</t>
  </si>
  <si>
    <t>Athlétisme, Course d'orientation, Cross, Football, Handball, Rugby, Volleyball, VTT</t>
  </si>
  <si>
    <t>Songé</t>
  </si>
  <si>
    <t>Guilaine</t>
  </si>
  <si>
    <t>SONGE</t>
  </si>
  <si>
    <t>Luciana</t>
  </si>
  <si>
    <t>14-10-2008</t>
  </si>
  <si>
    <t>TAHMUMU</t>
  </si>
  <si>
    <t>Athlétisme, Cross, Football, Handball, Rugby, Volleyball, VTT</t>
  </si>
  <si>
    <t>Jean-Ferdinand</t>
  </si>
  <si>
    <t>10-03-2009</t>
  </si>
  <si>
    <t>Tiffany</t>
  </si>
  <si>
    <t>WAAGA</t>
  </si>
  <si>
    <t>WADROBERT</t>
  </si>
  <si>
    <t>14-06-2008</t>
  </si>
  <si>
    <t>Football, Futsal, Handball, Kayak, Volleyball</t>
  </si>
  <si>
    <t>Wahnaade</t>
  </si>
  <si>
    <t>Edena</t>
  </si>
  <si>
    <t>29-03-2009</t>
  </si>
  <si>
    <t>WAICANE</t>
  </si>
  <si>
    <t>25-08-2010</t>
  </si>
  <si>
    <t>WAKAJAWA</t>
  </si>
  <si>
    <t>30-10-2010</t>
  </si>
  <si>
    <t>Cross, Football, Futsal, Handball, Rugby, Volleyball</t>
  </si>
  <si>
    <t>Loana</t>
  </si>
  <si>
    <t>WARICONE</t>
  </si>
  <si>
    <t>Jeannette</t>
  </si>
  <si>
    <t>WASHETINE</t>
  </si>
  <si>
    <t>Adassa</t>
  </si>
  <si>
    <t>Anastasie</t>
  </si>
  <si>
    <t>Banaba</t>
  </si>
  <si>
    <t>Washetine</t>
  </si>
  <si>
    <t>Fernand</t>
  </si>
  <si>
    <t>Athlétisme, Course d'orientation, Cross, Football, Handball, Kayak, Rugby, Volleyball, VTT</t>
  </si>
  <si>
    <t>Gucele</t>
  </si>
  <si>
    <t>05-05-2011</t>
  </si>
  <si>
    <t>Football, Handball, Rugby, Volleyball</t>
  </si>
  <si>
    <t>Moyane</t>
  </si>
  <si>
    <t>31-03-2009</t>
  </si>
  <si>
    <t>Rhode</t>
  </si>
  <si>
    <t>Roselyne</t>
  </si>
  <si>
    <t>Thenama</t>
  </si>
  <si>
    <t>Football, Handball, Kayak, Rugby, Volleyball</t>
  </si>
  <si>
    <t>Jean</t>
  </si>
  <si>
    <t>Athlétisme, Cross, Football, Futsal, Handball, Rugby, Volleyball, VTT</t>
  </si>
  <si>
    <t>31-12-2010</t>
  </si>
  <si>
    <t>WIAKO</t>
  </si>
  <si>
    <t>Djeff</t>
  </si>
  <si>
    <t>Athlétisme, Course d'orientation, Football, Futsal, Handball, Kayak, Rugby, Volleyball, VTT</t>
  </si>
  <si>
    <t>Régis</t>
  </si>
  <si>
    <t>Football, Futsal, Rugby, VTT</t>
  </si>
  <si>
    <t>YEIWIE</t>
  </si>
  <si>
    <t>13-02-2010</t>
  </si>
  <si>
    <t>Bernadette</t>
  </si>
  <si>
    <t>Yengo</t>
  </si>
  <si>
    <t>Natacha</t>
  </si>
  <si>
    <t>11-04-2011</t>
  </si>
  <si>
    <t>Angexetine</t>
  </si>
  <si>
    <t>Nasaie</t>
  </si>
  <si>
    <t>CLG.LAURA BOULA</t>
  </si>
  <si>
    <t>ATREWE</t>
  </si>
  <si>
    <t>Britany</t>
  </si>
  <si>
    <t>Voile</t>
  </si>
  <si>
    <t>Awë</t>
  </si>
  <si>
    <t>Bassen</t>
  </si>
  <si>
    <t>02-08-2009</t>
  </si>
  <si>
    <t>Cross, Planche à voile, Voile</t>
  </si>
  <si>
    <t>Banukone</t>
  </si>
  <si>
    <t>Marie-Claire</t>
  </si>
  <si>
    <t>BARNAUD</t>
  </si>
  <si>
    <t>Gaby</t>
  </si>
  <si>
    <t>Romaley</t>
  </si>
  <si>
    <t>Athlétisme, Football, Planche à voile, Voile, Volleyball</t>
  </si>
  <si>
    <t>Canehmez</t>
  </si>
  <si>
    <t>Macajë</t>
  </si>
  <si>
    <t>Athlétisme, Cross, Football, Voile, Volleyball</t>
  </si>
  <si>
    <t>Christ</t>
  </si>
  <si>
    <t>Anouck</t>
  </si>
  <si>
    <t>Athlétisme, Football, Volleyball</t>
  </si>
  <si>
    <t>CIMA</t>
  </si>
  <si>
    <t>Paule Anicia</t>
  </si>
  <si>
    <t>Athlétisme, Cross, Football, Planche à voile, Volleyball</t>
  </si>
  <si>
    <t>DAHMA</t>
  </si>
  <si>
    <t>Ernesto</t>
  </si>
  <si>
    <t>DUMONTET</t>
  </si>
  <si>
    <t>Rebecca</t>
  </si>
  <si>
    <t>07-03-2011</t>
  </si>
  <si>
    <t>Athlétisme, Cross, Planche à voile, Voile</t>
  </si>
  <si>
    <t>FORREST</t>
  </si>
  <si>
    <t>SERA</t>
  </si>
  <si>
    <t>gope iwate</t>
  </si>
  <si>
    <t>vanessa</t>
  </si>
  <si>
    <t>Gope-Fenepej</t>
  </si>
  <si>
    <t>Athlétisme, Cross, Danse, Football, Voile, Volleyball</t>
  </si>
  <si>
    <t>Halune</t>
  </si>
  <si>
    <t>HAMU</t>
  </si>
  <si>
    <t>28-10-2011</t>
  </si>
  <si>
    <t>Planche à voile, Voile</t>
  </si>
  <si>
    <t>Henexen</t>
  </si>
  <si>
    <t>heutro</t>
  </si>
  <si>
    <t>Josue</t>
  </si>
  <si>
    <t>Planche à voile</t>
  </si>
  <si>
    <t>HLEMU</t>
  </si>
  <si>
    <t>01-05-2009</t>
  </si>
  <si>
    <t>Football, Planche à voile, Voile</t>
  </si>
  <si>
    <t>17-09-2010</t>
  </si>
  <si>
    <t>Cross, Football, Planche à voile, Voile</t>
  </si>
  <si>
    <t>Lorédys</t>
  </si>
  <si>
    <t>07-06-2011</t>
  </si>
  <si>
    <t>Hmeun</t>
  </si>
  <si>
    <t>Myriam</t>
  </si>
  <si>
    <t>Triama</t>
  </si>
  <si>
    <t>30-04-2012</t>
  </si>
  <si>
    <t>hue</t>
  </si>
  <si>
    <t>jean claude</t>
  </si>
  <si>
    <t>HUE</t>
  </si>
  <si>
    <t>Wapeto</t>
  </si>
  <si>
    <t>HULIWA</t>
  </si>
  <si>
    <t>Ouckene</t>
  </si>
  <si>
    <t>Danse, Planche à voile, Voile</t>
  </si>
  <si>
    <t>Ikiara</t>
  </si>
  <si>
    <t>Ketsia</t>
  </si>
  <si>
    <t>Cross, Voile</t>
  </si>
  <si>
    <t>IPEZE</t>
  </si>
  <si>
    <t>Sheryl</t>
  </si>
  <si>
    <t>Athlétisme, Football, Voile, Volleyball</t>
  </si>
  <si>
    <t>Kasso</t>
  </si>
  <si>
    <t>Leyhanna</t>
  </si>
  <si>
    <t>11-07-2011</t>
  </si>
  <si>
    <t>Inege Adam</t>
  </si>
  <si>
    <t>KOIDRUN</t>
  </si>
  <si>
    <t>Fabrice</t>
  </si>
  <si>
    <t>23-01-2011</t>
  </si>
  <si>
    <t>Athlétisme, Cross, Danse, Voile</t>
  </si>
  <si>
    <t>LIVOHOLO</t>
  </si>
  <si>
    <t>Dany Isidor</t>
  </si>
  <si>
    <t>Sport partagé</t>
  </si>
  <si>
    <t>MICHARD</t>
  </si>
  <si>
    <t>Zlatane</t>
  </si>
  <si>
    <t>Midraia</t>
  </si>
  <si>
    <t>Manasse</t>
  </si>
  <si>
    <t>18-06-2010</t>
  </si>
  <si>
    <t>MOLLIER</t>
  </si>
  <si>
    <t>19-10-2011</t>
  </si>
  <si>
    <t>Outhemek</t>
  </si>
  <si>
    <t>Brandon Ixoee</t>
  </si>
  <si>
    <t>Sport partagé, Tennis de table</t>
  </si>
  <si>
    <t>Peyro</t>
  </si>
  <si>
    <t>Pidra</t>
  </si>
  <si>
    <t>Athanaël</t>
  </si>
  <si>
    <t>Athlétisme, Cross, Football, Trails</t>
  </si>
  <si>
    <t>PULU</t>
  </si>
  <si>
    <t>Kaomë</t>
  </si>
  <si>
    <t>Athlétisme, Sport partagé</t>
  </si>
  <si>
    <t>Hinatea</t>
  </si>
  <si>
    <t>Molango</t>
  </si>
  <si>
    <t>Athlétisme, Planche à voile, Voile</t>
  </si>
  <si>
    <t>Qenegei</t>
  </si>
  <si>
    <t>Wagotrë Feron</t>
  </si>
  <si>
    <t>16-08-2010</t>
  </si>
  <si>
    <t>Qenegeie</t>
  </si>
  <si>
    <t>Mickaël</t>
  </si>
  <si>
    <t>Taane Henri</t>
  </si>
  <si>
    <t>RIGOURD</t>
  </si>
  <si>
    <t>Ellie</t>
  </si>
  <si>
    <t>Cross, Danse</t>
  </si>
  <si>
    <t>Saipö</t>
  </si>
  <si>
    <t>Aia</t>
  </si>
  <si>
    <t>France</t>
  </si>
  <si>
    <t>Samitier</t>
  </si>
  <si>
    <t>Sewen</t>
  </si>
  <si>
    <t>07-10-2009</t>
  </si>
  <si>
    <t>SAMITIER</t>
  </si>
  <si>
    <t>Zana</t>
  </si>
  <si>
    <t>Ambroise</t>
  </si>
  <si>
    <t>SEIKO</t>
  </si>
  <si>
    <t>Lylydrey</t>
  </si>
  <si>
    <t>24-09-2011</t>
  </si>
  <si>
    <t>30-01-2008</t>
  </si>
  <si>
    <t>SIMANE</t>
  </si>
  <si>
    <t>Daniel Hnautra</t>
  </si>
  <si>
    <t>simon</t>
  </si>
  <si>
    <t>mael</t>
  </si>
  <si>
    <t>08-01-2014</t>
  </si>
  <si>
    <t>Toto</t>
  </si>
  <si>
    <t>Nathanael Waheo</t>
  </si>
  <si>
    <t>Cross, Football, Voile</t>
  </si>
  <si>
    <t>umako</t>
  </si>
  <si>
    <t>lila</t>
  </si>
  <si>
    <t>Wadrawane</t>
  </si>
  <si>
    <t>Wadrenges</t>
  </si>
  <si>
    <t>04-11-2010</t>
  </si>
  <si>
    <t>Wadriako</t>
  </si>
  <si>
    <t>23-07-2010</t>
  </si>
  <si>
    <t>Noël</t>
  </si>
  <si>
    <t>24-12-2010</t>
  </si>
  <si>
    <t>Waikata</t>
  </si>
  <si>
    <t>Theophile</t>
  </si>
  <si>
    <t>Waimo</t>
  </si>
  <si>
    <t>Djames</t>
  </si>
  <si>
    <t>Wajoka</t>
  </si>
  <si>
    <t>Marie-Sophie</t>
  </si>
  <si>
    <t>10-01-2010</t>
  </si>
  <si>
    <t>WASSA</t>
  </si>
  <si>
    <t>Wassingalu</t>
  </si>
  <si>
    <t>Larissa</t>
  </si>
  <si>
    <t>WATIPANE</t>
  </si>
  <si>
    <t>Lorys</t>
  </si>
  <si>
    <t>09-01-2010</t>
  </si>
  <si>
    <t>WEJIEME</t>
  </si>
  <si>
    <t>Hmadrie</t>
  </si>
  <si>
    <t>William Jaeck</t>
  </si>
  <si>
    <t>27-12-2010</t>
  </si>
  <si>
    <t>Athlétisme, Cross, Football, Sport partagé</t>
  </si>
  <si>
    <t>zeoula</t>
  </si>
  <si>
    <t>Melinda</t>
  </si>
  <si>
    <t>17-06-2012</t>
  </si>
  <si>
    <t>ZEOULA</t>
  </si>
  <si>
    <t>Waxejimë Aïna</t>
  </si>
  <si>
    <t>AGOURERE</t>
  </si>
  <si>
    <t>Alfred</t>
  </si>
  <si>
    <t>CLG.LOUIS-LEOPOLD DJIET</t>
  </si>
  <si>
    <t>IRENA</t>
  </si>
  <si>
    <t>14-07-2009</t>
  </si>
  <si>
    <t>Rugby</t>
  </si>
  <si>
    <t>APIAZARI</t>
  </si>
  <si>
    <t>Hervé</t>
  </si>
  <si>
    <t>Yann</t>
  </si>
  <si>
    <t>Course d'orientation, Football, Futsal, Kayak, Trails, VTT</t>
  </si>
  <si>
    <t>ARIIOEHAU</t>
  </si>
  <si>
    <t>Joshua</t>
  </si>
  <si>
    <t>ATE</t>
  </si>
  <si>
    <t>Wesleyk</t>
  </si>
  <si>
    <t>27-06-2012</t>
  </si>
  <si>
    <t>AZERARI</t>
  </si>
  <si>
    <t>Diddley</t>
  </si>
  <si>
    <t>22-09-2011</t>
  </si>
  <si>
    <t>Football, Rugby</t>
  </si>
  <si>
    <t>Leah-Lynn</t>
  </si>
  <si>
    <t>Lenyla</t>
  </si>
  <si>
    <t>Letitia</t>
  </si>
  <si>
    <t>29-10-2009</t>
  </si>
  <si>
    <t>BARAONTANT</t>
  </si>
  <si>
    <t>Dayann</t>
  </si>
  <si>
    <t>BELPADRONE</t>
  </si>
  <si>
    <t>WARHEN</t>
  </si>
  <si>
    <t>Course d'orientation, Football, Rugby</t>
  </si>
  <si>
    <t>BLUM</t>
  </si>
  <si>
    <t>Badminton, Course d'orientation, Cross, Trails</t>
  </si>
  <si>
    <t>BOA</t>
  </si>
  <si>
    <t>Kessyllia</t>
  </si>
  <si>
    <t>12-02-2013</t>
  </si>
  <si>
    <t>BOANEMOI</t>
  </si>
  <si>
    <t>Djaïan</t>
  </si>
  <si>
    <t>BOEHE</t>
  </si>
  <si>
    <t>Keyan</t>
  </si>
  <si>
    <t>BOINEMOA</t>
  </si>
  <si>
    <t>Achille</t>
  </si>
  <si>
    <t>BOKOE-SEE</t>
  </si>
  <si>
    <t>Djayden</t>
  </si>
  <si>
    <t>Djeysee</t>
  </si>
  <si>
    <t>Badminton, Course d'orientation, Cross, Football, Futsal, Trails</t>
  </si>
  <si>
    <t>CHENOT-EGUELMY</t>
  </si>
  <si>
    <t>CHRISTIN</t>
  </si>
  <si>
    <t>15-12-2010</t>
  </si>
  <si>
    <t>DEBELS</t>
  </si>
  <si>
    <t>17-07-2010</t>
  </si>
  <si>
    <t>Stomy</t>
  </si>
  <si>
    <t>FAKAILO</t>
  </si>
  <si>
    <t>GASSIER</t>
  </si>
  <si>
    <t>Tymoté</t>
  </si>
  <si>
    <t>12-05-2009</t>
  </si>
  <si>
    <t>Livay</t>
  </si>
  <si>
    <t>10-02-2013</t>
  </si>
  <si>
    <t>GOWEHOU</t>
  </si>
  <si>
    <t>Friedrick</t>
  </si>
  <si>
    <t>HARDY</t>
  </si>
  <si>
    <t>HARMASSA</t>
  </si>
  <si>
    <t>Suryam</t>
  </si>
  <si>
    <t>Course d'orientation, Cross, Football, Futsal, Trails</t>
  </si>
  <si>
    <t>HARRY</t>
  </si>
  <si>
    <t>HENIN</t>
  </si>
  <si>
    <t>Leïa</t>
  </si>
  <si>
    <t>HOMBOE</t>
  </si>
  <si>
    <t>Djael</t>
  </si>
  <si>
    <t>24-01-2013</t>
  </si>
  <si>
    <t>HOVEUREUX</t>
  </si>
  <si>
    <t>Zlatan</t>
  </si>
  <si>
    <t>HYAOUNITE</t>
  </si>
  <si>
    <t>JEULIN</t>
  </si>
  <si>
    <t>KAOUPA</t>
  </si>
  <si>
    <t>Ala-Mala</t>
  </si>
  <si>
    <t>Farah</t>
  </si>
  <si>
    <t>KARE LOLO</t>
  </si>
  <si>
    <t>KAREU</t>
  </si>
  <si>
    <t>Umberto</t>
  </si>
  <si>
    <t>15-05-2010</t>
  </si>
  <si>
    <t>Course d'orientation, Cross</t>
  </si>
  <si>
    <t>KARUGUE</t>
  </si>
  <si>
    <t>Simone</t>
  </si>
  <si>
    <t>05-10-2009</t>
  </si>
  <si>
    <t>Course d'orientation, Cross, Trails</t>
  </si>
  <si>
    <t>14-02-2013</t>
  </si>
  <si>
    <t>KIKI</t>
  </si>
  <si>
    <t>KUHN NEWLAND</t>
  </si>
  <si>
    <t>Brithany</t>
  </si>
  <si>
    <t>19-02-2012</t>
  </si>
  <si>
    <t>LASALO KELENUI TEUET</t>
  </si>
  <si>
    <t>Kenza</t>
  </si>
  <si>
    <t>02-03-2012</t>
  </si>
  <si>
    <t>LE CERF</t>
  </si>
  <si>
    <t>MAHAULT</t>
  </si>
  <si>
    <t>Wyatt</t>
  </si>
  <si>
    <t>MANIQUE</t>
  </si>
  <si>
    <t>Antonin</t>
  </si>
  <si>
    <t>11-04-2010</t>
  </si>
  <si>
    <t>MARARI</t>
  </si>
  <si>
    <t>Rugby, Trails</t>
  </si>
  <si>
    <t>MAVIMOIN</t>
  </si>
  <si>
    <t>Daemon</t>
  </si>
  <si>
    <t>26-10-2012</t>
  </si>
  <si>
    <t>MOAINAO</t>
  </si>
  <si>
    <t>Djohanssenn</t>
  </si>
  <si>
    <t>MOINO</t>
  </si>
  <si>
    <t>Renza</t>
  </si>
  <si>
    <t>MOITEU</t>
  </si>
  <si>
    <t>Adahyia</t>
  </si>
  <si>
    <t>30-11-2013</t>
  </si>
  <si>
    <t>Stanley</t>
  </si>
  <si>
    <t>NEWA</t>
  </si>
  <si>
    <t>29-05-2013</t>
  </si>
  <si>
    <t>NIRIKANI</t>
  </si>
  <si>
    <t>Jaziel</t>
  </si>
  <si>
    <t>04-02-2009</t>
  </si>
  <si>
    <t>Yadira</t>
  </si>
  <si>
    <t>PALLOIS</t>
  </si>
  <si>
    <t>Hakim</t>
  </si>
  <si>
    <t>Annaelle</t>
  </si>
  <si>
    <t>Noella</t>
  </si>
  <si>
    <t>POUDEWA</t>
  </si>
  <si>
    <t>Kimerson</t>
  </si>
  <si>
    <t>POULAILLON NETIRE</t>
  </si>
  <si>
    <t>Lylie-Maï</t>
  </si>
  <si>
    <t>03-10-2012</t>
  </si>
  <si>
    <t>KRYSTEN</t>
  </si>
  <si>
    <t>PRAOM</t>
  </si>
  <si>
    <t>19-08-2019</t>
  </si>
  <si>
    <t>REVERCE</t>
  </si>
  <si>
    <t>14-07-2012</t>
  </si>
  <si>
    <t>RICHARD</t>
  </si>
  <si>
    <t>ROY</t>
  </si>
  <si>
    <t>Yael</t>
  </si>
  <si>
    <t>SOLOMITA</t>
  </si>
  <si>
    <t>Renzo</t>
  </si>
  <si>
    <t>SOUETE</t>
  </si>
  <si>
    <t>Randy</t>
  </si>
  <si>
    <t>TENDA</t>
  </si>
  <si>
    <t>Jerzeckyel</t>
  </si>
  <si>
    <t>TEUET</t>
  </si>
  <si>
    <t>Maréa</t>
  </si>
  <si>
    <t>THO-HERMANT</t>
  </si>
  <si>
    <t>SOLANGE</t>
  </si>
  <si>
    <t>TROUILLET</t>
  </si>
  <si>
    <t>Evan</t>
  </si>
  <si>
    <t>14-04-2013</t>
  </si>
  <si>
    <t>WAETHEANE</t>
  </si>
  <si>
    <t>Kwezy</t>
  </si>
  <si>
    <t>WANARO</t>
  </si>
  <si>
    <t>Inhaya</t>
  </si>
  <si>
    <t>Amaélys</t>
  </si>
  <si>
    <t>WIN-NEMOU</t>
  </si>
  <si>
    <t>05-09-2009</t>
  </si>
  <si>
    <t>Aynorah</t>
  </si>
  <si>
    <t>Damaris</t>
  </si>
  <si>
    <t>21-08-2010</t>
  </si>
  <si>
    <t>11-02-2012</t>
  </si>
  <si>
    <t>Hadassa</t>
  </si>
  <si>
    <t>Jean-Claude</t>
  </si>
  <si>
    <t>24-02-2009</t>
  </si>
  <si>
    <t>Yanoah</t>
  </si>
  <si>
    <t>Afonso ferreira</t>
  </si>
  <si>
    <t>CLG.LOUISE MICHEL</t>
  </si>
  <si>
    <t>afonso ferreira</t>
  </si>
  <si>
    <t>12-09-2009</t>
  </si>
  <si>
    <t>Atoua</t>
  </si>
  <si>
    <t>Baffard</t>
  </si>
  <si>
    <t>Ben larbi</t>
  </si>
  <si>
    <t>Kimberley</t>
  </si>
  <si>
    <t>Benezeth</t>
  </si>
  <si>
    <t>betoulle</t>
  </si>
  <si>
    <t>elea</t>
  </si>
  <si>
    <t>01-12-2011</t>
  </si>
  <si>
    <t>Bru</t>
  </si>
  <si>
    <t>08-07-2010</t>
  </si>
  <si>
    <t>Chahbouni</t>
  </si>
  <si>
    <t>Inès</t>
  </si>
  <si>
    <t>14-05-2010</t>
  </si>
  <si>
    <t>Nacim</t>
  </si>
  <si>
    <t>Dancoisne</t>
  </si>
  <si>
    <t>Sakura</t>
  </si>
  <si>
    <t>13-02-2011</t>
  </si>
  <si>
    <t>devert</t>
  </si>
  <si>
    <t>noa</t>
  </si>
  <si>
    <t>Rowen</t>
  </si>
  <si>
    <t>21-06-2012</t>
  </si>
  <si>
    <t>Wisley</t>
  </si>
  <si>
    <t>09-04-2010</t>
  </si>
  <si>
    <t>Dotte</t>
  </si>
  <si>
    <t>Dubois</t>
  </si>
  <si>
    <t>yann</t>
  </si>
  <si>
    <t>Haïlé</t>
  </si>
  <si>
    <t>ESPOSITO</t>
  </si>
  <si>
    <t>Preston</t>
  </si>
  <si>
    <t>13-11-2009</t>
  </si>
  <si>
    <t>esteve</t>
  </si>
  <si>
    <t>Fontaine</t>
  </si>
  <si>
    <t>Gontard</t>
  </si>
  <si>
    <t>Malie</t>
  </si>
  <si>
    <t>29-08-2010</t>
  </si>
  <si>
    <t>15-12-2009</t>
  </si>
  <si>
    <t>Cross, Tennis de table</t>
  </si>
  <si>
    <t>Guyonnet</t>
  </si>
  <si>
    <t>26-12-2012</t>
  </si>
  <si>
    <t>Henry Paillandi</t>
  </si>
  <si>
    <t>Meinrys</t>
  </si>
  <si>
    <t>Himont</t>
  </si>
  <si>
    <t>Djarel</t>
  </si>
  <si>
    <t>27-03-2013</t>
  </si>
  <si>
    <t>Lecompte</t>
  </si>
  <si>
    <t>Pierrick</t>
  </si>
  <si>
    <t>Lereverend-peraldi</t>
  </si>
  <si>
    <t>Margot</t>
  </si>
  <si>
    <t>Livolsi</t>
  </si>
  <si>
    <t>Mayline</t>
  </si>
  <si>
    <t>Lopez</t>
  </si>
  <si>
    <t>Maihuti</t>
  </si>
  <si>
    <t>Mamelin</t>
  </si>
  <si>
    <t>Orlane</t>
  </si>
  <si>
    <t>Mekenese</t>
  </si>
  <si>
    <t>Matthew</t>
  </si>
  <si>
    <t>Jean Charles</t>
  </si>
  <si>
    <t>19-02-2010</t>
  </si>
  <si>
    <t>Mouanon</t>
  </si>
  <si>
    <t>Tieida</t>
  </si>
  <si>
    <t>Paita</t>
  </si>
  <si>
    <t>Jean claude</t>
  </si>
  <si>
    <t>Pelo</t>
  </si>
  <si>
    <t>Manoah</t>
  </si>
  <si>
    <t>05-12-2012</t>
  </si>
  <si>
    <t>Pergola</t>
  </si>
  <si>
    <t>Mahina</t>
  </si>
  <si>
    <t>Phadom</t>
  </si>
  <si>
    <t>14-06-2013</t>
  </si>
  <si>
    <t>Pouillet</t>
  </si>
  <si>
    <t>Poulawa</t>
  </si>
  <si>
    <t>Jean dominique</t>
  </si>
  <si>
    <t>08-08-2012</t>
  </si>
  <si>
    <t>Pourawa</t>
  </si>
  <si>
    <t>prefol</t>
  </si>
  <si>
    <t>Thibault</t>
  </si>
  <si>
    <t>Saint-Marc</t>
  </si>
  <si>
    <t>Aython</t>
  </si>
  <si>
    <t>Sanon</t>
  </si>
  <si>
    <t>santacroce</t>
  </si>
  <si>
    <t>wesley</t>
  </si>
  <si>
    <t>16-03-2011</t>
  </si>
  <si>
    <t>setiano</t>
  </si>
  <si>
    <t>Enrické</t>
  </si>
  <si>
    <t>Suve</t>
  </si>
  <si>
    <t>Josias</t>
  </si>
  <si>
    <t>Tarmidi</t>
  </si>
  <si>
    <t>Kelyan</t>
  </si>
  <si>
    <t>Teuruarii</t>
  </si>
  <si>
    <t>Thibal</t>
  </si>
  <si>
    <t>Maelle</t>
  </si>
  <si>
    <t>13-01-2013</t>
  </si>
  <si>
    <t>Tokoni</t>
  </si>
  <si>
    <t>Perla</t>
  </si>
  <si>
    <t>29-08-2012</t>
  </si>
  <si>
    <t>Vaiagina</t>
  </si>
  <si>
    <t>verdegem</t>
  </si>
  <si>
    <t>Verdegem</t>
  </si>
  <si>
    <t>Vottier</t>
  </si>
  <si>
    <t>Amaury</t>
  </si>
  <si>
    <t>22-07-2012</t>
  </si>
  <si>
    <t>wassingalu</t>
  </si>
  <si>
    <t>Ezechiel</t>
  </si>
  <si>
    <t>yaya</t>
  </si>
  <si>
    <t>Erine</t>
  </si>
  <si>
    <t>yvrenogeau</t>
  </si>
  <si>
    <t>lana</t>
  </si>
  <si>
    <t>12-08-2011</t>
  </si>
  <si>
    <t>ABEN</t>
  </si>
  <si>
    <t>CLG.MAGENTA</t>
  </si>
  <si>
    <t>ADJOUHGNIOPE</t>
  </si>
  <si>
    <t>MICKAEL</t>
  </si>
  <si>
    <t>ANKADJE</t>
  </si>
  <si>
    <t>Jean Francois</t>
  </si>
  <si>
    <t>BANOU</t>
  </si>
  <si>
    <t>Georgia</t>
  </si>
  <si>
    <t>BEGAUD</t>
  </si>
  <si>
    <t>Blum</t>
  </si>
  <si>
    <t>CAEE</t>
  </si>
  <si>
    <t>CLAUDE DANIEL</t>
  </si>
  <si>
    <t>28-10-2010</t>
  </si>
  <si>
    <t>CARRE</t>
  </si>
  <si>
    <t>Sélène</t>
  </si>
  <si>
    <t>CHANIE</t>
  </si>
  <si>
    <t>Bill</t>
  </si>
  <si>
    <t>22-03-2011</t>
  </si>
  <si>
    <t>Tara</t>
  </si>
  <si>
    <t>26-12-2009</t>
  </si>
  <si>
    <t>CHAZALMARTIN</t>
  </si>
  <si>
    <t>MANON</t>
  </si>
  <si>
    <t>COURVILLE</t>
  </si>
  <si>
    <t>Basket, Escalade</t>
  </si>
  <si>
    <t>DELEU</t>
  </si>
  <si>
    <t>09-09-2009</t>
  </si>
  <si>
    <t>DENIS</t>
  </si>
  <si>
    <t>20-04-2010</t>
  </si>
  <si>
    <t>DEREDEC</t>
  </si>
  <si>
    <t>HANAE</t>
  </si>
  <si>
    <t>DINET</t>
  </si>
  <si>
    <t>ALBERT</t>
  </si>
  <si>
    <t>DUPUIS</t>
  </si>
  <si>
    <t>ELIE</t>
  </si>
  <si>
    <t>Jean-Martial</t>
  </si>
  <si>
    <t>ESCOT</t>
  </si>
  <si>
    <t>07-01-2010</t>
  </si>
  <si>
    <t>EUGENIE</t>
  </si>
  <si>
    <t>Hanitua</t>
  </si>
  <si>
    <t>07-01-2011</t>
  </si>
  <si>
    <t>GIOVANNI</t>
  </si>
  <si>
    <t>Arnaud</t>
  </si>
  <si>
    <t>NEYL</t>
  </si>
  <si>
    <t>14-08-2010</t>
  </si>
  <si>
    <t>GOPE FENEPEJ</t>
  </si>
  <si>
    <t>Anicet</t>
  </si>
  <si>
    <t>17-04-2009</t>
  </si>
  <si>
    <t>DAVYD</t>
  </si>
  <si>
    <t>GOURAND</t>
  </si>
  <si>
    <t>COLIN</t>
  </si>
  <si>
    <t>GOURSAUD-THOMAS</t>
  </si>
  <si>
    <t>NALYA</t>
  </si>
  <si>
    <t>01-02-2013</t>
  </si>
  <si>
    <t>GUIBERT</t>
  </si>
  <si>
    <t>Nahel</t>
  </si>
  <si>
    <t>YEIWE</t>
  </si>
  <si>
    <t>HMAZUN</t>
  </si>
  <si>
    <t>JEAN CLAUDE</t>
  </si>
  <si>
    <t>HNAGERE</t>
  </si>
  <si>
    <t>Jaguy</t>
  </si>
  <si>
    <t>HNANGANYAN</t>
  </si>
  <si>
    <t>Prudence</t>
  </si>
  <si>
    <t>10-02-2010</t>
  </si>
  <si>
    <t>Hnassil</t>
  </si>
  <si>
    <t>Alysson</t>
  </si>
  <si>
    <t>27-11-2011</t>
  </si>
  <si>
    <t>Esitokia</t>
  </si>
  <si>
    <t>HENERE</t>
  </si>
  <si>
    <t>07-02-2010</t>
  </si>
  <si>
    <t>05-11-2010</t>
  </si>
  <si>
    <t>Holoia</t>
  </si>
  <si>
    <t>Visesio</t>
  </si>
  <si>
    <t>HOMEL</t>
  </si>
  <si>
    <t>OROWI</t>
  </si>
  <si>
    <t>Thaliana</t>
  </si>
  <si>
    <t>Dick</t>
  </si>
  <si>
    <t>KAATEU</t>
  </si>
  <si>
    <t>KENZO</t>
  </si>
  <si>
    <t>Escalade, Futsal</t>
  </si>
  <si>
    <t>KAI</t>
  </si>
  <si>
    <t>KAINDA</t>
  </si>
  <si>
    <t>Judicael</t>
  </si>
  <si>
    <t>29-02-2012</t>
  </si>
  <si>
    <t>KOKOETHA</t>
  </si>
  <si>
    <t>RONALD</t>
  </si>
  <si>
    <t>20-08-2011</t>
  </si>
  <si>
    <t>KRANITZ</t>
  </si>
  <si>
    <t>ARTHUR</t>
  </si>
  <si>
    <t>LE CORRE</t>
  </si>
  <si>
    <t>HOHASIAH</t>
  </si>
  <si>
    <t>LECOMTE</t>
  </si>
  <si>
    <t>LETELLIER</t>
  </si>
  <si>
    <t>Ael</t>
  </si>
  <si>
    <t>liliord</t>
  </si>
  <si>
    <t>Eliot</t>
  </si>
  <si>
    <t>LOUECKHOTE</t>
  </si>
  <si>
    <t>Soliane</t>
  </si>
  <si>
    <t>LUEPACK</t>
  </si>
  <si>
    <t>Malika</t>
  </si>
  <si>
    <t>LY</t>
  </si>
  <si>
    <t>Reimana</t>
  </si>
  <si>
    <t>MAKEN</t>
  </si>
  <si>
    <t>ILAITIA</t>
  </si>
  <si>
    <t>MAMOU</t>
  </si>
  <si>
    <t>Romario</t>
  </si>
  <si>
    <t>MARLOT</t>
  </si>
  <si>
    <t>EWANN</t>
  </si>
  <si>
    <t>04-05-2013</t>
  </si>
  <si>
    <t>MARLU</t>
  </si>
  <si>
    <t>Devon</t>
  </si>
  <si>
    <t>MEVIN</t>
  </si>
  <si>
    <t>08-12-2009</t>
  </si>
  <si>
    <t>NAISSELINE</t>
  </si>
  <si>
    <t>11-01-2012</t>
  </si>
  <si>
    <t>NEVEUYE</t>
  </si>
  <si>
    <t>NINE</t>
  </si>
  <si>
    <t>Marie-Joseph</t>
  </si>
  <si>
    <t>NONONY</t>
  </si>
  <si>
    <t>23-11-2010</t>
  </si>
  <si>
    <t>Elisa</t>
  </si>
  <si>
    <t>15-11-2009</t>
  </si>
  <si>
    <t>ONIARY</t>
  </si>
  <si>
    <t>EFRAIM</t>
  </si>
  <si>
    <t>OUEDRAOGO</t>
  </si>
  <si>
    <t>ORYO</t>
  </si>
  <si>
    <t>PALENE JUNIE</t>
  </si>
  <si>
    <t>Marika</t>
  </si>
  <si>
    <t>PAWAWI</t>
  </si>
  <si>
    <t>JULES</t>
  </si>
  <si>
    <t>27-07-2009</t>
  </si>
  <si>
    <t>PIERINI</t>
  </si>
  <si>
    <t>16-09-2010</t>
  </si>
  <si>
    <t>pillod</t>
  </si>
  <si>
    <t>léa</t>
  </si>
  <si>
    <t>djeii</t>
  </si>
  <si>
    <t>01-10-2012</t>
  </si>
  <si>
    <t>QUINEAU</t>
  </si>
  <si>
    <t>CELIAN</t>
  </si>
  <si>
    <t>RAMWELL</t>
  </si>
  <si>
    <t>23-06-2008</t>
  </si>
  <si>
    <t>ROCHE</t>
  </si>
  <si>
    <t>HUGO</t>
  </si>
  <si>
    <t>Athlétisme, Badminton, Futsal</t>
  </si>
  <si>
    <t>ROINE</t>
  </si>
  <si>
    <t>17-12-2012</t>
  </si>
  <si>
    <t>ROUZEYROL</t>
  </si>
  <si>
    <t>BASTIEN</t>
  </si>
  <si>
    <t>SAPROTR</t>
  </si>
  <si>
    <t>KENORA</t>
  </si>
  <si>
    <t>SEGUIN</t>
  </si>
  <si>
    <t>Lilian</t>
  </si>
  <si>
    <t>SEUVEA</t>
  </si>
  <si>
    <t>Lizie</t>
  </si>
  <si>
    <t>KAEONE</t>
  </si>
  <si>
    <t>SIWASIWA</t>
  </si>
  <si>
    <t>FREDERIC</t>
  </si>
  <si>
    <t>Athlétisme, Badminton, Cross, Escalade</t>
  </si>
  <si>
    <t>THOURY</t>
  </si>
  <si>
    <t>Athlétisme, Escalade</t>
  </si>
  <si>
    <t>TOPOUENE</t>
  </si>
  <si>
    <t>TOTO</t>
  </si>
  <si>
    <t>WOODY</t>
  </si>
  <si>
    <t>TOUROUDA-ANGER</t>
  </si>
  <si>
    <t>08-05-2009</t>
  </si>
  <si>
    <t>TRABE</t>
  </si>
  <si>
    <t>Germaine</t>
  </si>
  <si>
    <t>tuakoifenua</t>
  </si>
  <si>
    <t>KHAYRON</t>
  </si>
  <si>
    <t>TUIPOLUTU</t>
  </si>
  <si>
    <t>HELTON</t>
  </si>
  <si>
    <t>29-01-2012</t>
  </si>
  <si>
    <t>UA</t>
  </si>
  <si>
    <t>ELVIRA</t>
  </si>
  <si>
    <t>UGUET KOLOI</t>
  </si>
  <si>
    <t>Alcyde</t>
  </si>
  <si>
    <t>30-01-2013</t>
  </si>
  <si>
    <t>VENTRILLON</t>
  </si>
  <si>
    <t>Enoa</t>
  </si>
  <si>
    <t>VIDAL</t>
  </si>
  <si>
    <t>WAIANE</t>
  </si>
  <si>
    <t>WANAKAM</t>
  </si>
  <si>
    <t>wamalo</t>
  </si>
  <si>
    <t>henry</t>
  </si>
  <si>
    <t>ALIBI</t>
  </si>
  <si>
    <t>Yasan</t>
  </si>
  <si>
    <t>Athlétisme, Basket, Volleyball</t>
  </si>
  <si>
    <t>Delylah</t>
  </si>
  <si>
    <t>Tane</t>
  </si>
  <si>
    <t>16-04-2010</t>
  </si>
  <si>
    <t>ABONNEL</t>
  </si>
  <si>
    <t>CLG.MARIOTTI</t>
  </si>
  <si>
    <t>ALACCHI</t>
  </si>
  <si>
    <t>Camille</t>
  </si>
  <si>
    <t>Badminton, Basket, Pelote basque</t>
  </si>
  <si>
    <t>Anatole</t>
  </si>
  <si>
    <t>AMATREDJO</t>
  </si>
  <si>
    <t>Leyna</t>
  </si>
  <si>
    <t>Athlétisme, Badminton, Danse</t>
  </si>
  <si>
    <t>ANANI</t>
  </si>
  <si>
    <t>MACEO</t>
  </si>
  <si>
    <t>11-10-2011</t>
  </si>
  <si>
    <t>ASKOUBAN</t>
  </si>
  <si>
    <t>Manel</t>
  </si>
  <si>
    <t>30-09-2012</t>
  </si>
  <si>
    <t>ATINOUA</t>
  </si>
  <si>
    <t>Teddy</t>
  </si>
  <si>
    <t>Badminton, Basket, Cross, Futsal</t>
  </si>
  <si>
    <t>BACHELLEREAU MASSON</t>
  </si>
  <si>
    <t>26-04-2011</t>
  </si>
  <si>
    <t>BARON</t>
  </si>
  <si>
    <t>CLOVIS</t>
  </si>
  <si>
    <t>BEDOUET</t>
  </si>
  <si>
    <t>Hanaé</t>
  </si>
  <si>
    <t>19-08-2010</t>
  </si>
  <si>
    <t>BETIZEAU</t>
  </si>
  <si>
    <t>NOLAN</t>
  </si>
  <si>
    <t>Athlétisme, Basket, Cross, Futsal</t>
  </si>
  <si>
    <t>BEURIER</t>
  </si>
  <si>
    <t>ALEX</t>
  </si>
  <si>
    <t>27-12-2011</t>
  </si>
  <si>
    <t>BEZARD</t>
  </si>
  <si>
    <t>BILLARD</t>
  </si>
  <si>
    <t>ROLAN</t>
  </si>
  <si>
    <t>Pelote basque</t>
  </si>
  <si>
    <t>BLEITRACH</t>
  </si>
  <si>
    <t>Toni</t>
  </si>
  <si>
    <t>BOLLENGER PARIS GUILLARD</t>
  </si>
  <si>
    <t>JASON</t>
  </si>
  <si>
    <t>BONNARDEL</t>
  </si>
  <si>
    <t>NAIM</t>
  </si>
  <si>
    <t>BOUNIATIAN</t>
  </si>
  <si>
    <t>BOURSIER</t>
  </si>
  <si>
    <t>13-07-2011</t>
  </si>
  <si>
    <t>Brauchereau</t>
  </si>
  <si>
    <t>Romy</t>
  </si>
  <si>
    <t>BREUD HAROUN</t>
  </si>
  <si>
    <t>BROSSARD</t>
  </si>
  <si>
    <t>Aurèle</t>
  </si>
  <si>
    <t>11-05-2009</t>
  </si>
  <si>
    <t>Cadars</t>
  </si>
  <si>
    <t>Athlétisme, Basket, Trails</t>
  </si>
  <si>
    <t>CALABRETTO</t>
  </si>
  <si>
    <t>Badminton, Basket, Cross, Pelote basque, Trails</t>
  </si>
  <si>
    <t>01-10-2010</t>
  </si>
  <si>
    <t>CARPENTIER</t>
  </si>
  <si>
    <t>AKSEL</t>
  </si>
  <si>
    <t>CATALAN</t>
  </si>
  <si>
    <t>UEVA</t>
  </si>
  <si>
    <t>CERVILLA</t>
  </si>
  <si>
    <t>ZOÉ</t>
  </si>
  <si>
    <t>Badminton, Danse</t>
  </si>
  <si>
    <t>CHABERT PECHON</t>
  </si>
  <si>
    <t>Elian</t>
  </si>
  <si>
    <t>26-09-2009</t>
  </si>
  <si>
    <t>CHARDIN</t>
  </si>
  <si>
    <t>SAM</t>
  </si>
  <si>
    <t>CHAUVIN</t>
  </si>
  <si>
    <t>GARANCE</t>
  </si>
  <si>
    <t>Louison</t>
  </si>
  <si>
    <t>CHENET</t>
  </si>
  <si>
    <t>Inés</t>
  </si>
  <si>
    <t>02-03-2010</t>
  </si>
  <si>
    <t>Oscar</t>
  </si>
  <si>
    <t>Badminton, Pelote basque</t>
  </si>
  <si>
    <t>CHOSSON</t>
  </si>
  <si>
    <t>Valentin</t>
  </si>
  <si>
    <t>09-02-2011</t>
  </si>
  <si>
    <t>citre</t>
  </si>
  <si>
    <t>nakhero</t>
  </si>
  <si>
    <t>Basket, Cross, Futsal</t>
  </si>
  <si>
    <t>CLEMENT</t>
  </si>
  <si>
    <t>Eliott</t>
  </si>
  <si>
    <t>clement</t>
  </si>
  <si>
    <t>Maiana</t>
  </si>
  <si>
    <t>24-11-2013</t>
  </si>
  <si>
    <t>Danse, Pelote basque</t>
  </si>
  <si>
    <t>CONTENT</t>
  </si>
  <si>
    <t>GABIN</t>
  </si>
  <si>
    <t>19-08-2011</t>
  </si>
  <si>
    <t>CORDESSE</t>
  </si>
  <si>
    <t>TAMARA</t>
  </si>
  <si>
    <t>Badminton, Basket, Danse, Pelote basque</t>
  </si>
  <si>
    <t>CORRARD</t>
  </si>
  <si>
    <t>Constance</t>
  </si>
  <si>
    <t>08-09-2011</t>
  </si>
  <si>
    <t>COURTEL</t>
  </si>
  <si>
    <t>MALOU</t>
  </si>
  <si>
    <t>29-08-2013</t>
  </si>
  <si>
    <t>D AMBRA</t>
  </si>
  <si>
    <t>ALICIA</t>
  </si>
  <si>
    <t>31-03-2012</t>
  </si>
  <si>
    <t>DAMOUR DELESTIC</t>
  </si>
  <si>
    <t>NAIS</t>
  </si>
  <si>
    <t>30-11-2012</t>
  </si>
  <si>
    <t>DARCHEVILLE</t>
  </si>
  <si>
    <t>OLYMPE</t>
  </si>
  <si>
    <t>31-01-2012</t>
  </si>
  <si>
    <t>Badminton, Futsal, VTT</t>
  </si>
  <si>
    <t>DARMIZIN</t>
  </si>
  <si>
    <t>29-05-2011</t>
  </si>
  <si>
    <t>Badminton, Futsal</t>
  </si>
  <si>
    <t>DAUMAS</t>
  </si>
  <si>
    <t>Cross, Futsal, Musculation, Trails</t>
  </si>
  <si>
    <t>DELAGE</t>
  </si>
  <si>
    <t>01-07-2011</t>
  </si>
  <si>
    <t>DELANDE</t>
  </si>
  <si>
    <t>Anaé</t>
  </si>
  <si>
    <t>DELATHIERE</t>
  </si>
  <si>
    <t>DILLAN</t>
  </si>
  <si>
    <t>04-10-2010</t>
  </si>
  <si>
    <t>Futsal, Trails</t>
  </si>
  <si>
    <t>DENIAUD</t>
  </si>
  <si>
    <t>ABYGAÏL</t>
  </si>
  <si>
    <t>05-11-2012</t>
  </si>
  <si>
    <t>DEPLEDT</t>
  </si>
  <si>
    <t>Athlétisme, Badminton</t>
  </si>
  <si>
    <t>DI GIORGIO</t>
  </si>
  <si>
    <t>Violette</t>
  </si>
  <si>
    <t>Dombret</t>
  </si>
  <si>
    <t>Maxine</t>
  </si>
  <si>
    <t>DREAU JONNARD</t>
  </si>
  <si>
    <t>Justine</t>
  </si>
  <si>
    <t>DROUARD</t>
  </si>
  <si>
    <t>VITANA</t>
  </si>
  <si>
    <t>Cross, Futsal, Rugby, Trails, VTT</t>
  </si>
  <si>
    <t>DUCERF ROBERT</t>
  </si>
  <si>
    <t>STANIS</t>
  </si>
  <si>
    <t>DULAURANS</t>
  </si>
  <si>
    <t>VICTOIRE</t>
  </si>
  <si>
    <t>18-07-2013</t>
  </si>
  <si>
    <t>DUPERRAY</t>
  </si>
  <si>
    <t>05-08-2012</t>
  </si>
  <si>
    <t>DUPONT</t>
  </si>
  <si>
    <t>Shaden</t>
  </si>
  <si>
    <t>19-07-2012</t>
  </si>
  <si>
    <t>DUPUY- GUILLOUX</t>
  </si>
  <si>
    <t>BERENICE</t>
  </si>
  <si>
    <t>DUREAU</t>
  </si>
  <si>
    <t>Gustave</t>
  </si>
  <si>
    <t>DUWEZ</t>
  </si>
  <si>
    <t>LEO</t>
  </si>
  <si>
    <t>26-09-2013</t>
  </si>
  <si>
    <t>Basket, Pelote basque</t>
  </si>
  <si>
    <t>EROUT</t>
  </si>
  <si>
    <t>Lauren</t>
  </si>
  <si>
    <t>Cross, Danse, Trails</t>
  </si>
  <si>
    <t>ESCRIVA</t>
  </si>
  <si>
    <t>LIVIA</t>
  </si>
  <si>
    <t>Cross, Danse, Santé, Trails</t>
  </si>
  <si>
    <t>FABRE DE BALMANN</t>
  </si>
  <si>
    <t>FAINGAANUKU</t>
  </si>
  <si>
    <t>TUKULOLO</t>
  </si>
  <si>
    <t>FAIVRE</t>
  </si>
  <si>
    <t>Hektor</t>
  </si>
  <si>
    <t>FESSY</t>
  </si>
  <si>
    <t>FLEURY</t>
  </si>
  <si>
    <t>19-02-2011</t>
  </si>
  <si>
    <t>FOUQUE</t>
  </si>
  <si>
    <t>FOUTIEAU GAUVAIN</t>
  </si>
  <si>
    <t>WILLIAM</t>
  </si>
  <si>
    <t>17-10-2012</t>
  </si>
  <si>
    <t>FRERE</t>
  </si>
  <si>
    <t>ESTEBAN</t>
  </si>
  <si>
    <t>FROMENT</t>
  </si>
  <si>
    <t>GAILLARD</t>
  </si>
  <si>
    <t>Soann</t>
  </si>
  <si>
    <t>GENSE</t>
  </si>
  <si>
    <t>GIRAUD</t>
  </si>
  <si>
    <t>LENY</t>
  </si>
  <si>
    <t>30-12-2011</t>
  </si>
  <si>
    <t>NAWEL</t>
  </si>
  <si>
    <t>GOBIN</t>
  </si>
  <si>
    <t>Cameron</t>
  </si>
  <si>
    <t>ANATOLE</t>
  </si>
  <si>
    <t>10-12-2010</t>
  </si>
  <si>
    <t>GUILLAUMAT</t>
  </si>
  <si>
    <t>Aristide</t>
  </si>
  <si>
    <t>HAUET</t>
  </si>
  <si>
    <t>HENRY</t>
  </si>
  <si>
    <t>11-12-2011</t>
  </si>
  <si>
    <t>HEREDIA ROCHA</t>
  </si>
  <si>
    <t>Yokeiri</t>
  </si>
  <si>
    <t>LAËL</t>
  </si>
  <si>
    <t>Higa</t>
  </si>
  <si>
    <t>Melwynn</t>
  </si>
  <si>
    <t>HIRZEL</t>
  </si>
  <si>
    <t>Gabin</t>
  </si>
  <si>
    <t>19-11-2010</t>
  </si>
  <si>
    <t>HOC SING</t>
  </si>
  <si>
    <t>NATHANAËL</t>
  </si>
  <si>
    <t>HUET</t>
  </si>
  <si>
    <t>Hortense</t>
  </si>
  <si>
    <t>JAMET</t>
  </si>
  <si>
    <t>Futsal, Pelote basque</t>
  </si>
  <si>
    <t>JEAN ELIE</t>
  </si>
  <si>
    <t>07-09-2013</t>
  </si>
  <si>
    <t>JIQUEL</t>
  </si>
  <si>
    <t>LIZ</t>
  </si>
  <si>
    <t>KABEYA</t>
  </si>
  <si>
    <t>Athlétisme, Basket, Cross, Danse, Trails</t>
  </si>
  <si>
    <t>Kazambu</t>
  </si>
  <si>
    <t>04-10-2011</t>
  </si>
  <si>
    <t>Athlétisme, Badminton, Basket, Cross</t>
  </si>
  <si>
    <t>KAPP</t>
  </si>
  <si>
    <t>KIBOU</t>
  </si>
  <si>
    <t>WAEL</t>
  </si>
  <si>
    <t>Futsal, VTT</t>
  </si>
  <si>
    <t>LAM DE FILIPO</t>
  </si>
  <si>
    <t>LAMOTHE</t>
  </si>
  <si>
    <t>CAMILLE</t>
  </si>
  <si>
    <t>17-07-2013</t>
  </si>
  <si>
    <t>LANES</t>
  </si>
  <si>
    <t>Pablo</t>
  </si>
  <si>
    <t>13-08-2011</t>
  </si>
  <si>
    <t>LAUNAY</t>
  </si>
  <si>
    <t>Tony</t>
  </si>
  <si>
    <t>09-05-2012</t>
  </si>
  <si>
    <t>LE</t>
  </si>
  <si>
    <t>DISHÔN</t>
  </si>
  <si>
    <t>LE FUR</t>
  </si>
  <si>
    <t>ARMAND</t>
  </si>
  <si>
    <t>LEDUA</t>
  </si>
  <si>
    <t>Falemalou</t>
  </si>
  <si>
    <t>MAITAISAU</t>
  </si>
  <si>
    <t>MAITRE</t>
  </si>
  <si>
    <t>MARCO</t>
  </si>
  <si>
    <t>MANIEVA</t>
  </si>
  <si>
    <t>DJIBAN</t>
  </si>
  <si>
    <t>29-11-2011</t>
  </si>
  <si>
    <t>MANZONI VANDEPUTTE</t>
  </si>
  <si>
    <t>MARAIS</t>
  </si>
  <si>
    <t>Ivy</t>
  </si>
  <si>
    <t>01-04-2013</t>
  </si>
  <si>
    <t>MARTINENGO DE NOVAK</t>
  </si>
  <si>
    <t>LILA</t>
  </si>
  <si>
    <t>MASCLE-BOCK</t>
  </si>
  <si>
    <t>Zélie</t>
  </si>
  <si>
    <t>Athlétisme, Cross, Musculation, Trails</t>
  </si>
  <si>
    <t>MERION</t>
  </si>
  <si>
    <t>MAEL</t>
  </si>
  <si>
    <t>Basket, VTT</t>
  </si>
  <si>
    <t>METUA PAPAVOINE</t>
  </si>
  <si>
    <t>Kevin</t>
  </si>
  <si>
    <t>MIGOT</t>
  </si>
  <si>
    <t>Tidiane</t>
  </si>
  <si>
    <t>NACASS</t>
  </si>
  <si>
    <t>NACERI</t>
  </si>
  <si>
    <t>03-06-2009</t>
  </si>
  <si>
    <t>NADEEM</t>
  </si>
  <si>
    <t>Abdullah</t>
  </si>
  <si>
    <t>AÏTO</t>
  </si>
  <si>
    <t>NOELLAT</t>
  </si>
  <si>
    <t>NOGUIER</t>
  </si>
  <si>
    <t>Chiara</t>
  </si>
  <si>
    <t>OBERKUGLER</t>
  </si>
  <si>
    <t>26-02-2009</t>
  </si>
  <si>
    <t>ondaimy</t>
  </si>
  <si>
    <t>Joss</t>
  </si>
  <si>
    <t>PAGES</t>
  </si>
  <si>
    <t>Badminton, Pelote basque, VTT</t>
  </si>
  <si>
    <t>PAINSONNEAU</t>
  </si>
  <si>
    <t>29-06-2013</t>
  </si>
  <si>
    <t>PALISSE</t>
  </si>
  <si>
    <t>Sandro</t>
  </si>
  <si>
    <t>PAPIN</t>
  </si>
  <si>
    <t>RAPHAEL</t>
  </si>
  <si>
    <t>PASCHOS RAPHALEN</t>
  </si>
  <si>
    <t>AURELE</t>
  </si>
  <si>
    <t>PAULEAU</t>
  </si>
  <si>
    <t>PELLEGRIN</t>
  </si>
  <si>
    <t>PENA</t>
  </si>
  <si>
    <t>SAMIRA</t>
  </si>
  <si>
    <t>PERIE</t>
  </si>
  <si>
    <t>Badminton, Futsal, Trails</t>
  </si>
  <si>
    <t>PERIGOIS ARBEY</t>
  </si>
  <si>
    <t>OKSANNE</t>
  </si>
  <si>
    <t>PETAGUET RODRIGUEZ</t>
  </si>
  <si>
    <t>ZOE</t>
  </si>
  <si>
    <t>24-01-2014</t>
  </si>
  <si>
    <t>PFAU</t>
  </si>
  <si>
    <t>PICHON</t>
  </si>
  <si>
    <t>MATTEO</t>
  </si>
  <si>
    <t>PIERRE</t>
  </si>
  <si>
    <t>Eloan</t>
  </si>
  <si>
    <t>31-01-2011</t>
  </si>
  <si>
    <t>Badminton, Pelote basque, Trails</t>
  </si>
  <si>
    <t>POMARAT LARONDE</t>
  </si>
  <si>
    <t>QQUEGUINEUR</t>
  </si>
  <si>
    <t>Cross, Musculation</t>
  </si>
  <si>
    <t>RABUATOKA</t>
  </si>
  <si>
    <t>Joéli</t>
  </si>
  <si>
    <t>18-03-2009</t>
  </si>
  <si>
    <t>RAFFIN</t>
  </si>
  <si>
    <t>REBATEL</t>
  </si>
  <si>
    <t>INES</t>
  </si>
  <si>
    <t>RENARD</t>
  </si>
  <si>
    <t>RENAUD MASSON</t>
  </si>
  <si>
    <t>NOHAS</t>
  </si>
  <si>
    <t>Richard</t>
  </si>
  <si>
    <t>Lina</t>
  </si>
  <si>
    <t>Nael</t>
  </si>
  <si>
    <t>RICHARDS</t>
  </si>
  <si>
    <t>Neve</t>
  </si>
  <si>
    <t>RIDAO</t>
  </si>
  <si>
    <t>ROGER</t>
  </si>
  <si>
    <t>Margaux</t>
  </si>
  <si>
    <t>ROUVEYROL</t>
  </si>
  <si>
    <t>RUER</t>
  </si>
  <si>
    <t>DANY</t>
  </si>
  <si>
    <t>SAINT MARC</t>
  </si>
  <si>
    <t>OSCAR</t>
  </si>
  <si>
    <t>Athlétisme, Badminton, Basket, Cross, Futsal, VTT</t>
  </si>
  <si>
    <t>SAKIS</t>
  </si>
  <si>
    <t>AMINE</t>
  </si>
  <si>
    <t>SANTOS MEYER</t>
  </si>
  <si>
    <t>13-06-2013</t>
  </si>
  <si>
    <t>Badminton, VTT</t>
  </si>
  <si>
    <t>SENECHAL</t>
  </si>
  <si>
    <t>SERE COUTEIGHT</t>
  </si>
  <si>
    <t>YSIA</t>
  </si>
  <si>
    <t>SERE-COUTEIGHT</t>
  </si>
  <si>
    <t>SEYDI</t>
  </si>
  <si>
    <t>AMINA</t>
  </si>
  <si>
    <t>06-03-2011</t>
  </si>
  <si>
    <t>Badminton, Basket, Futsal, VTT</t>
  </si>
  <si>
    <t>STALTER</t>
  </si>
  <si>
    <t>STOTZ</t>
  </si>
  <si>
    <t>Basket, Futsal, VTT</t>
  </si>
  <si>
    <t>SYLVESTRE-BARON</t>
  </si>
  <si>
    <t>Lucile</t>
  </si>
  <si>
    <t>TAHI</t>
  </si>
  <si>
    <t>YARA</t>
  </si>
  <si>
    <t>02-02-2011</t>
  </si>
  <si>
    <t>TAILLEFER</t>
  </si>
  <si>
    <t>Servanne</t>
  </si>
  <si>
    <t>TARDY</t>
  </si>
  <si>
    <t>TEHAAMOANA</t>
  </si>
  <si>
    <t>Tahurai</t>
  </si>
  <si>
    <t>Badminton, Basket, Futsal, Pelote basque, VTT</t>
  </si>
  <si>
    <t>SAÏAH</t>
  </si>
  <si>
    <t>THEPAUT</t>
  </si>
  <si>
    <t>Thibouvile</t>
  </si>
  <si>
    <t>tara</t>
  </si>
  <si>
    <t>TRAVERS</t>
  </si>
  <si>
    <t>TITOUAN</t>
  </si>
  <si>
    <t>TRINQUET</t>
  </si>
  <si>
    <t>VANDRISSE</t>
  </si>
  <si>
    <t>VILI</t>
  </si>
  <si>
    <t>Iloaï</t>
  </si>
  <si>
    <t>01-12-2010</t>
  </si>
  <si>
    <t>VITSE</t>
  </si>
  <si>
    <t>WEGUE</t>
  </si>
  <si>
    <t>Véronique</t>
  </si>
  <si>
    <t>Théo</t>
  </si>
  <si>
    <t>ZANKLAN</t>
  </si>
  <si>
    <t>Mike</t>
  </si>
  <si>
    <t>14-12-2010</t>
  </si>
  <si>
    <t>CLG.NORMANDIE</t>
  </si>
  <si>
    <t>CLAVEL</t>
  </si>
  <si>
    <t>Tainui</t>
  </si>
  <si>
    <t>Coulon</t>
  </si>
  <si>
    <t>cuewapuru</t>
  </si>
  <si>
    <t>Djaoua</t>
  </si>
  <si>
    <t>Fere</t>
  </si>
  <si>
    <t>Yohan</t>
  </si>
  <si>
    <t>02-11-2012</t>
  </si>
  <si>
    <t>Freminet</t>
  </si>
  <si>
    <t>Gralinot</t>
  </si>
  <si>
    <t>Mathilde</t>
  </si>
  <si>
    <t>Haewegene</t>
  </si>
  <si>
    <t>Henjy</t>
  </si>
  <si>
    <t>Ihmling - Luu van Duc</t>
  </si>
  <si>
    <t>IWA</t>
  </si>
  <si>
    <t>Mangaïe</t>
  </si>
  <si>
    <t>06-05-2011</t>
  </si>
  <si>
    <t>Basket, Futsal, Volleyball</t>
  </si>
  <si>
    <t>KATJAWAN</t>
  </si>
  <si>
    <t>Matteo</t>
  </si>
  <si>
    <t>Kela</t>
  </si>
  <si>
    <t>Zephirin</t>
  </si>
  <si>
    <t>Lewigo</t>
  </si>
  <si>
    <t>Peikala</t>
  </si>
  <si>
    <t>Iris</t>
  </si>
  <si>
    <t>Peyre</t>
  </si>
  <si>
    <t>Dimitri</t>
  </si>
  <si>
    <t>RONDA</t>
  </si>
  <si>
    <t>Salim Ben Caid</t>
  </si>
  <si>
    <t>Lukas</t>
  </si>
  <si>
    <t>Tereino</t>
  </si>
  <si>
    <t>Frida</t>
  </si>
  <si>
    <t>Athlétisme, Basket, Futsal, Tennis de table, Volleyball</t>
  </si>
  <si>
    <t>Trojani</t>
  </si>
  <si>
    <t>Vama</t>
  </si>
  <si>
    <t>AGOUROU</t>
  </si>
  <si>
    <t>Judyckaël</t>
  </si>
  <si>
    <t>20-12-2010</t>
  </si>
  <si>
    <t>CLG.OUEGOA</t>
  </si>
  <si>
    <t>Ulrich</t>
  </si>
  <si>
    <t>Boiguivie</t>
  </si>
  <si>
    <t>Bratta</t>
  </si>
  <si>
    <t>Giovanni</t>
  </si>
  <si>
    <t>Danguigny</t>
  </si>
  <si>
    <t>Daoueli</t>
  </si>
  <si>
    <t>Indra</t>
  </si>
  <si>
    <t>Delrieu</t>
  </si>
  <si>
    <t>Dianou</t>
  </si>
  <si>
    <t>Djessy</t>
  </si>
  <si>
    <t>Mouan Ouden</t>
  </si>
  <si>
    <t>PAAMA</t>
  </si>
  <si>
    <t>Anaïs</t>
  </si>
  <si>
    <t>Paama</t>
  </si>
  <si>
    <t>Djuliane</t>
  </si>
  <si>
    <t>Theain Nigou</t>
  </si>
  <si>
    <t>Aylé</t>
  </si>
  <si>
    <t>Ghislaine</t>
  </si>
  <si>
    <t>Yovanna</t>
  </si>
  <si>
    <t>Tomben</t>
  </si>
  <si>
    <t>Touyada</t>
  </si>
  <si>
    <t>Tyaketou</t>
  </si>
  <si>
    <t>Ayli</t>
  </si>
  <si>
    <t>Amaïka</t>
  </si>
  <si>
    <t>CLG.PAI-KALEONE</t>
  </si>
  <si>
    <t>ALTADILL</t>
  </si>
  <si>
    <t>02-03-2011</t>
  </si>
  <si>
    <t>BEALO</t>
  </si>
  <si>
    <t>Football, Futsal, Trails, Voile</t>
  </si>
  <si>
    <t>Jonascia</t>
  </si>
  <si>
    <t>20-11-2011</t>
  </si>
  <si>
    <t>BOUANOU</t>
  </si>
  <si>
    <t>02-11-2010</t>
  </si>
  <si>
    <t>EMERAUDE</t>
  </si>
  <si>
    <t>BOULET</t>
  </si>
  <si>
    <t>Sharone</t>
  </si>
  <si>
    <t>BOUYOT</t>
  </si>
  <si>
    <t>16-05-2009</t>
  </si>
  <si>
    <t>CASELINA</t>
  </si>
  <si>
    <t>Djamelia</t>
  </si>
  <si>
    <t>16-10-2010</t>
  </si>
  <si>
    <t>DAHITE</t>
  </si>
  <si>
    <t>Hyalawe</t>
  </si>
  <si>
    <t>DEL VECCHIO</t>
  </si>
  <si>
    <t>Cassiopee</t>
  </si>
  <si>
    <t>DELLY</t>
  </si>
  <si>
    <t>Jean-Jacques</t>
  </si>
  <si>
    <t>Keycia</t>
  </si>
  <si>
    <t>Rozmadlène</t>
  </si>
  <si>
    <t>DJOUATE</t>
  </si>
  <si>
    <t>Kedzia</t>
  </si>
  <si>
    <t>02-04-2011</t>
  </si>
  <si>
    <t>FISDIEPAS</t>
  </si>
  <si>
    <t>Thiloone</t>
  </si>
  <si>
    <t>FOUAN</t>
  </si>
  <si>
    <t>Adjael</t>
  </si>
  <si>
    <t>24-02-2013</t>
  </si>
  <si>
    <t>Madeyra</t>
  </si>
  <si>
    <t>GOHOUPE</t>
  </si>
  <si>
    <t>Edvin</t>
  </si>
  <si>
    <t>GUETY</t>
  </si>
  <si>
    <t>HAMENE</t>
  </si>
  <si>
    <t>28-12-2009</t>
  </si>
  <si>
    <t>HIAMPAREMANE</t>
  </si>
  <si>
    <t>Keran</t>
  </si>
  <si>
    <t>Lensy</t>
  </si>
  <si>
    <t>Qanane</t>
  </si>
  <si>
    <t>KADJILINGA</t>
  </si>
  <si>
    <t>Inesta</t>
  </si>
  <si>
    <t>KALENE</t>
  </si>
  <si>
    <t>KOITOUNE</t>
  </si>
  <si>
    <t>YEMINA</t>
  </si>
  <si>
    <t>LEVY</t>
  </si>
  <si>
    <t>03-03-2013</t>
  </si>
  <si>
    <t>MAMELIN</t>
  </si>
  <si>
    <t>07-05-2010</t>
  </si>
  <si>
    <t>Méryl</t>
  </si>
  <si>
    <t>Sarah</t>
  </si>
  <si>
    <t>06-09-2010</t>
  </si>
  <si>
    <t>MAYAT</t>
  </si>
  <si>
    <t>Dayana</t>
  </si>
  <si>
    <t>MEREATU</t>
  </si>
  <si>
    <t>Eddy</t>
  </si>
  <si>
    <t>Sylvain</t>
  </si>
  <si>
    <t>NIGAILLE</t>
  </si>
  <si>
    <t>Roween</t>
  </si>
  <si>
    <t>OCHOÏSKI DIJOU</t>
  </si>
  <si>
    <t>Djoèn</t>
  </si>
  <si>
    <t>OUILLATE</t>
  </si>
  <si>
    <t>Thylan</t>
  </si>
  <si>
    <t>OUILLATTE</t>
  </si>
  <si>
    <t>Shanone</t>
  </si>
  <si>
    <t>10-12-2009</t>
  </si>
  <si>
    <t>09-07-2009</t>
  </si>
  <si>
    <t>20-12-2009</t>
  </si>
  <si>
    <t>PALAGOTA</t>
  </si>
  <si>
    <t>Kames</t>
  </si>
  <si>
    <t>PALAOU</t>
  </si>
  <si>
    <t>Jhamin</t>
  </si>
  <si>
    <t>17-05-2011</t>
  </si>
  <si>
    <t>PAOUTY</t>
  </si>
  <si>
    <t>Adriana</t>
  </si>
  <si>
    <t>PEI</t>
  </si>
  <si>
    <t>Abraham</t>
  </si>
  <si>
    <t>21-10-2010</t>
  </si>
  <si>
    <t>POADJAOO</t>
  </si>
  <si>
    <t>Kayapi</t>
  </si>
  <si>
    <t>Zouena</t>
  </si>
  <si>
    <t>POIRHANE</t>
  </si>
  <si>
    <t>Morena</t>
  </si>
  <si>
    <t>POITHILY</t>
  </si>
  <si>
    <t>Josiane</t>
  </si>
  <si>
    <t>07-01-2013</t>
  </si>
  <si>
    <t>QAZING</t>
  </si>
  <si>
    <t>TAHAI</t>
  </si>
  <si>
    <t>Sera</t>
  </si>
  <si>
    <t>21-08-2011</t>
  </si>
  <si>
    <t>TCHIDOHOUANE</t>
  </si>
  <si>
    <t>Seraï</t>
  </si>
  <si>
    <t>TEMHI</t>
  </si>
  <si>
    <t>Emrick</t>
  </si>
  <si>
    <t>TOBI</t>
  </si>
  <si>
    <t>Lyanna</t>
  </si>
  <si>
    <t>STANLEY</t>
  </si>
  <si>
    <t>TYDADA</t>
  </si>
  <si>
    <t>Basket, Football, Futsal, Trails, Voile</t>
  </si>
  <si>
    <t>Stallia</t>
  </si>
  <si>
    <t>VARA</t>
  </si>
  <si>
    <t>Boadingue</t>
  </si>
  <si>
    <t>Daouac</t>
  </si>
  <si>
    <t>Trails, Voile</t>
  </si>
  <si>
    <t>WAUKA</t>
  </si>
  <si>
    <t>Nathalie</t>
  </si>
  <si>
    <t>AKOUGNI</t>
  </si>
  <si>
    <t>Rubben</t>
  </si>
  <si>
    <t>21-01-2010</t>
  </si>
  <si>
    <t>CLG.PAÏAMBOUE</t>
  </si>
  <si>
    <t>AUCHER</t>
  </si>
  <si>
    <t>Athlétisme, Basket, Football, Handball, Trails</t>
  </si>
  <si>
    <t>BABEL</t>
  </si>
  <si>
    <t>LEWIS</t>
  </si>
  <si>
    <t>LOUKA</t>
  </si>
  <si>
    <t>14-11-2010</t>
  </si>
  <si>
    <t>Athlétisme, Football, Handball</t>
  </si>
  <si>
    <t>BASSO MUSSO</t>
  </si>
  <si>
    <t>LINO</t>
  </si>
  <si>
    <t>BELEOUVOUDI</t>
  </si>
  <si>
    <t>MAYANE</t>
  </si>
  <si>
    <t>19-06-2013</t>
  </si>
  <si>
    <t>Nahyra</t>
  </si>
  <si>
    <t>PHAËLLA</t>
  </si>
  <si>
    <t>BELIOT</t>
  </si>
  <si>
    <t>RAJIYA</t>
  </si>
  <si>
    <t>Dharuna</t>
  </si>
  <si>
    <t>BERNANOS HAYE</t>
  </si>
  <si>
    <t>BRYAN</t>
  </si>
  <si>
    <t>08-11-2012</t>
  </si>
  <si>
    <t>BESANCON</t>
  </si>
  <si>
    <t>SHEWN</t>
  </si>
  <si>
    <t>BLOC</t>
  </si>
  <si>
    <t>Sandy</t>
  </si>
  <si>
    <t>BONNET DE LARBOGNE</t>
  </si>
  <si>
    <t>Henzo</t>
  </si>
  <si>
    <t>16-06-2009</t>
  </si>
  <si>
    <t>BRUNELET</t>
  </si>
  <si>
    <t>ENAELLE</t>
  </si>
  <si>
    <t>09-05-2010</t>
  </si>
  <si>
    <t>Timmy</t>
  </si>
  <si>
    <t>CAÏLA ROUBAUD</t>
  </si>
  <si>
    <t>EVANGELINE</t>
  </si>
  <si>
    <t>CHAINTREAU</t>
  </si>
  <si>
    <t>Gauthier</t>
  </si>
  <si>
    <t>20-02-2009</t>
  </si>
  <si>
    <t>CHATCHUENG</t>
  </si>
  <si>
    <t>JENCARLOS</t>
  </si>
  <si>
    <t>COIC</t>
  </si>
  <si>
    <t>NOLAM</t>
  </si>
  <si>
    <t>COILLOT-HMANA</t>
  </si>
  <si>
    <t>Fabienne</t>
  </si>
  <si>
    <t>COLOMINA</t>
  </si>
  <si>
    <t>Louhan</t>
  </si>
  <si>
    <t>CORNUET</t>
  </si>
  <si>
    <t>YOUNA</t>
  </si>
  <si>
    <t>08-02-2013</t>
  </si>
  <si>
    <t>DALL OSTO</t>
  </si>
  <si>
    <t>ELOA</t>
  </si>
  <si>
    <t>JULIEN</t>
  </si>
  <si>
    <t>DAOUP</t>
  </si>
  <si>
    <t>PATRYSS</t>
  </si>
  <si>
    <t>SIMONE</t>
  </si>
  <si>
    <t>08-06-2013</t>
  </si>
  <si>
    <t>Stanislas</t>
  </si>
  <si>
    <t>DEMNATI</t>
  </si>
  <si>
    <t>KHALIL</t>
  </si>
  <si>
    <t>31-10-2013</t>
  </si>
  <si>
    <t>DHURES-FORGET</t>
  </si>
  <si>
    <t>MAËL</t>
  </si>
  <si>
    <t>YARIL</t>
  </si>
  <si>
    <t>12-02-2012</t>
  </si>
  <si>
    <t>DJEGATE</t>
  </si>
  <si>
    <t>KORNELYA</t>
  </si>
  <si>
    <t>DOVAN</t>
  </si>
  <si>
    <t>DAVID</t>
  </si>
  <si>
    <t>DUBOIS</t>
  </si>
  <si>
    <t>MILLVIN</t>
  </si>
  <si>
    <t>DUBOURDIEU</t>
  </si>
  <si>
    <t>12-02-2009</t>
  </si>
  <si>
    <t>Athlétisme, Cross, Handball, Trails, Volleyball</t>
  </si>
  <si>
    <t>Cedelya</t>
  </si>
  <si>
    <t>Handball, Trails, Volleyball</t>
  </si>
  <si>
    <t>ENRICO</t>
  </si>
  <si>
    <t>MARGAUX</t>
  </si>
  <si>
    <t>06-05-2013</t>
  </si>
  <si>
    <t>FAUVEAU</t>
  </si>
  <si>
    <t>Football, Handball</t>
  </si>
  <si>
    <t>Lovaina</t>
  </si>
  <si>
    <t>13-04-2009</t>
  </si>
  <si>
    <t>FOGLIANI</t>
  </si>
  <si>
    <t>FOREST</t>
  </si>
  <si>
    <t>BILLY</t>
  </si>
  <si>
    <t>Marie Claude</t>
  </si>
  <si>
    <t>FORTIN</t>
  </si>
  <si>
    <t>CORTO</t>
  </si>
  <si>
    <t>08-04-2013</t>
  </si>
  <si>
    <t>FOURNIER</t>
  </si>
  <si>
    <t>23-10-2011</t>
  </si>
  <si>
    <t>GARATU</t>
  </si>
  <si>
    <t>31-10-2011</t>
  </si>
  <si>
    <t>NAËLIE</t>
  </si>
  <si>
    <t>09-02-2012</t>
  </si>
  <si>
    <t>Basket, Football, Handball</t>
  </si>
  <si>
    <t>GIUDICI</t>
  </si>
  <si>
    <t>CHATUA</t>
  </si>
  <si>
    <t>NUMA</t>
  </si>
  <si>
    <t>28-07-2011</t>
  </si>
  <si>
    <t>GOROHOUNA</t>
  </si>
  <si>
    <t>Mahira</t>
  </si>
  <si>
    <t>11-07-2008</t>
  </si>
  <si>
    <t>TIAOU</t>
  </si>
  <si>
    <t>15-09-2014</t>
  </si>
  <si>
    <t>GOROMOTO</t>
  </si>
  <si>
    <t>CELYA</t>
  </si>
  <si>
    <t>28-02-2013</t>
  </si>
  <si>
    <t>GRAVINA</t>
  </si>
  <si>
    <t>GRUNER</t>
  </si>
  <si>
    <t>YOLANE</t>
  </si>
  <si>
    <t>HANNEQUIN</t>
  </si>
  <si>
    <t>ANGIE</t>
  </si>
  <si>
    <t>23-02-2012</t>
  </si>
  <si>
    <t>Cross, Football, Futsal, Handball</t>
  </si>
  <si>
    <t>LAURIA</t>
  </si>
  <si>
    <t>05-07-2010</t>
  </si>
  <si>
    <t>HEINZ</t>
  </si>
  <si>
    <t>SIANA</t>
  </si>
  <si>
    <t>ILOIE</t>
  </si>
  <si>
    <t>HNIMINAU</t>
  </si>
  <si>
    <t>Waxöla Lealann</t>
  </si>
  <si>
    <t>08-05-2012</t>
  </si>
  <si>
    <t>HOLOKAUKAU</t>
  </si>
  <si>
    <t>Joshua-Mickael</t>
  </si>
  <si>
    <t>HOUMBOUY</t>
  </si>
  <si>
    <t>EDOUARD</t>
  </si>
  <si>
    <t>Souad</t>
  </si>
  <si>
    <t>KAHENE</t>
  </si>
  <si>
    <t>21-04-2013</t>
  </si>
  <si>
    <t>KASANWARDI</t>
  </si>
  <si>
    <t>KOMA</t>
  </si>
  <si>
    <t>ANTOINE</t>
  </si>
  <si>
    <t>04-10-2012</t>
  </si>
  <si>
    <t>LAGES</t>
  </si>
  <si>
    <t>Nino</t>
  </si>
  <si>
    <t>11-06-2010</t>
  </si>
  <si>
    <t>LE MARREC</t>
  </si>
  <si>
    <t>CYRIL</t>
  </si>
  <si>
    <t>31-12-2012</t>
  </si>
  <si>
    <t>KARYL</t>
  </si>
  <si>
    <t>Football, Handball, Trails</t>
  </si>
  <si>
    <t>LECONTE</t>
  </si>
  <si>
    <t>LEHERLE</t>
  </si>
  <si>
    <t>Mathew</t>
  </si>
  <si>
    <t>LELOUP</t>
  </si>
  <si>
    <t>31-10-2009</t>
  </si>
  <si>
    <t>Athlétisme, Football, Futsal, Handball</t>
  </si>
  <si>
    <t>NOLHANN</t>
  </si>
  <si>
    <t>LEMAIRE</t>
  </si>
  <si>
    <t>09-04-2011</t>
  </si>
  <si>
    <t>02-08-2010</t>
  </si>
  <si>
    <t>Athlétisme, Football, Trails</t>
  </si>
  <si>
    <t>MANUFEKAÎ</t>
  </si>
  <si>
    <t>Edson</t>
  </si>
  <si>
    <t>Isabeau</t>
  </si>
  <si>
    <t>Athlétisme, Basket, Cirque, Football, Trails</t>
  </si>
  <si>
    <t>MARTOT</t>
  </si>
  <si>
    <t>MAURICE PALASSO</t>
  </si>
  <si>
    <t>YAËLLE</t>
  </si>
  <si>
    <t>25-04-2011</t>
  </si>
  <si>
    <t>MAZEAUD</t>
  </si>
  <si>
    <t>Football, Futsal, Handball</t>
  </si>
  <si>
    <t>ALDRIC</t>
  </si>
  <si>
    <t>MERER</t>
  </si>
  <si>
    <t>TAYRON</t>
  </si>
  <si>
    <t>MIGNON</t>
  </si>
  <si>
    <t>Victoire</t>
  </si>
  <si>
    <t>MOEFANA</t>
  </si>
  <si>
    <t>MAGDALENA</t>
  </si>
  <si>
    <t>03-11-2011</t>
  </si>
  <si>
    <t>Soane</t>
  </si>
  <si>
    <t>MOLINIER</t>
  </si>
  <si>
    <t>13-06-2010</t>
  </si>
  <si>
    <t>Football, Futsal, Handball, Trails</t>
  </si>
  <si>
    <t>MONTAGNAT</t>
  </si>
  <si>
    <t>08-08-2010</t>
  </si>
  <si>
    <t>MONVOISIN</t>
  </si>
  <si>
    <t>KEVYN</t>
  </si>
  <si>
    <t>MORALES MARTIN</t>
  </si>
  <si>
    <t>DANIELA</t>
  </si>
  <si>
    <t>MOU THAM</t>
  </si>
  <si>
    <t>Krysten</t>
  </si>
  <si>
    <t>AMALIA</t>
  </si>
  <si>
    <t>NADIMAN</t>
  </si>
  <si>
    <t>KEMUEL</t>
  </si>
  <si>
    <t>17-01-2012</t>
  </si>
  <si>
    <t>Cross, Football, Futsal, Handball, Trails</t>
  </si>
  <si>
    <t>NASER</t>
  </si>
  <si>
    <t>Krys</t>
  </si>
  <si>
    <t>NEDIA</t>
  </si>
  <si>
    <t>Mailys</t>
  </si>
  <si>
    <t>JOACKIM</t>
  </si>
  <si>
    <t>NOURY</t>
  </si>
  <si>
    <t>NELSON</t>
  </si>
  <si>
    <t>NOUVEAU</t>
  </si>
  <si>
    <t>Athlétisme, Cross, Football, Handball</t>
  </si>
  <si>
    <t>OUANEMA</t>
  </si>
  <si>
    <t>FETUAO</t>
  </si>
  <si>
    <t>OUETCHO</t>
  </si>
  <si>
    <t>ISAI</t>
  </si>
  <si>
    <t>RYCKY</t>
  </si>
  <si>
    <t>20-12-2011</t>
  </si>
  <si>
    <t>PANGRANI BADARACCO</t>
  </si>
  <si>
    <t>ANDREA</t>
  </si>
  <si>
    <t>PASCAL</t>
  </si>
  <si>
    <t>KIMANY</t>
  </si>
  <si>
    <t>PATU</t>
  </si>
  <si>
    <t>TAITEARII</t>
  </si>
  <si>
    <t>03-10-2009</t>
  </si>
  <si>
    <t>PERALDI</t>
  </si>
  <si>
    <t>Lorencia</t>
  </si>
  <si>
    <t>PERDRIAT</t>
  </si>
  <si>
    <t>KENNY</t>
  </si>
  <si>
    <t>NORMAN</t>
  </si>
  <si>
    <t>09-07-2011</t>
  </si>
  <si>
    <t>PIDOUX</t>
  </si>
  <si>
    <t>Athlétisme, Cross, Football, Handball, Natation, Trails, Volleyball</t>
  </si>
  <si>
    <t>PINSAT</t>
  </si>
  <si>
    <t>KURTIS</t>
  </si>
  <si>
    <t>Charlène</t>
  </si>
  <si>
    <t>17-08-2009</t>
  </si>
  <si>
    <t>POADAGUE</t>
  </si>
  <si>
    <t>CAMELIA</t>
  </si>
  <si>
    <t>05-05-2012</t>
  </si>
  <si>
    <t>MEDDY</t>
  </si>
  <si>
    <t>POADJARE</t>
  </si>
  <si>
    <t>DYRENKA</t>
  </si>
  <si>
    <t>POATIBA</t>
  </si>
  <si>
    <t>SVEEN</t>
  </si>
  <si>
    <t>07-03-2012</t>
  </si>
  <si>
    <t>POHIJILAN</t>
  </si>
  <si>
    <t>Abigaelle</t>
  </si>
  <si>
    <t>19-10-2009</t>
  </si>
  <si>
    <t>PONGA</t>
  </si>
  <si>
    <t>MAEWENN</t>
  </si>
  <si>
    <t>PONIDJA</t>
  </si>
  <si>
    <t>ABIGAEL</t>
  </si>
  <si>
    <t>PONTHEAUX</t>
  </si>
  <si>
    <t>POUAOUANDE</t>
  </si>
  <si>
    <t>EMILE</t>
  </si>
  <si>
    <t>06-02-2013</t>
  </si>
  <si>
    <t>POUYA</t>
  </si>
  <si>
    <t>PIERRE-CHRISTOPHE</t>
  </si>
  <si>
    <t>09-06-2012</t>
  </si>
  <si>
    <t>QALUE</t>
  </si>
  <si>
    <t>Ely</t>
  </si>
  <si>
    <t>14-12-2009</t>
  </si>
  <si>
    <t>REMY-BRES</t>
  </si>
  <si>
    <t>RICARD</t>
  </si>
  <si>
    <t>SARAH</t>
  </si>
  <si>
    <t>ROSTAN</t>
  </si>
  <si>
    <t>SAINT POL</t>
  </si>
  <si>
    <t>EMMA</t>
  </si>
  <si>
    <t>SAKOUMORY</t>
  </si>
  <si>
    <t>ALONZO</t>
  </si>
  <si>
    <t>EMYRA</t>
  </si>
  <si>
    <t>25-05-2013</t>
  </si>
  <si>
    <t>SARIDJAN</t>
  </si>
  <si>
    <t>YOHAN</t>
  </si>
  <si>
    <t>SEVER-BAL</t>
  </si>
  <si>
    <t>ELVYN</t>
  </si>
  <si>
    <t>09-08-2011</t>
  </si>
  <si>
    <t>KIYAN</t>
  </si>
  <si>
    <t>SEVAN</t>
  </si>
  <si>
    <t>SOUCHE</t>
  </si>
  <si>
    <t>Orane</t>
  </si>
  <si>
    <t>TABOGA</t>
  </si>
  <si>
    <t>11-02-2010</t>
  </si>
  <si>
    <t>KYMAIEL</t>
  </si>
  <si>
    <t>AMELIA</t>
  </si>
  <si>
    <t>TAKOSI</t>
  </si>
  <si>
    <t>Luka</t>
  </si>
  <si>
    <t>13-12-2010</t>
  </si>
  <si>
    <t>Nelly</t>
  </si>
  <si>
    <t>TAMBOE</t>
  </si>
  <si>
    <t>ANNA</t>
  </si>
  <si>
    <t>YANISYA</t>
  </si>
  <si>
    <t>TEIN-NALAH</t>
  </si>
  <si>
    <t>FRANCIS</t>
  </si>
  <si>
    <t>TEINAURI</t>
  </si>
  <si>
    <t>Cassandre</t>
  </si>
  <si>
    <t>TEROROTUA</t>
  </si>
  <si>
    <t>TIAOUNIANE</t>
  </si>
  <si>
    <t>JORDAN</t>
  </si>
  <si>
    <t>09-10-2011</t>
  </si>
  <si>
    <t>Cross, Futsal, Handball</t>
  </si>
  <si>
    <t>TIAVOUANE</t>
  </si>
  <si>
    <t>Nassayhé</t>
  </si>
  <si>
    <t>Tuau</t>
  </si>
  <si>
    <t>18-11-2009</t>
  </si>
  <si>
    <t>Zéno</t>
  </si>
  <si>
    <t>TOUMEN</t>
  </si>
  <si>
    <t>LEYA</t>
  </si>
  <si>
    <t>UPA</t>
  </si>
  <si>
    <t>STEEVEN</t>
  </si>
  <si>
    <t>VARNIER</t>
  </si>
  <si>
    <t>05-06-2011</t>
  </si>
  <si>
    <t>VERNOUX</t>
  </si>
  <si>
    <t>MARIUS</t>
  </si>
  <si>
    <t>VUIBERT</t>
  </si>
  <si>
    <t>NADEGE</t>
  </si>
  <si>
    <t>Athlétisme, Basket, Cross, Football, Futsal, Handball, Volleyball</t>
  </si>
  <si>
    <t>JEAN YVES</t>
  </si>
  <si>
    <t>23-09-2009</t>
  </si>
  <si>
    <t>WAKANA</t>
  </si>
  <si>
    <t>06-02-2011</t>
  </si>
  <si>
    <t>JAIC</t>
  </si>
  <si>
    <t>WEDIO</t>
  </si>
  <si>
    <t>ALANA</t>
  </si>
  <si>
    <t>JENAIEL</t>
  </si>
  <si>
    <t>WENENINA</t>
  </si>
  <si>
    <t>Azriel</t>
  </si>
  <si>
    <t>03-11-2010</t>
  </si>
  <si>
    <t>Athlétisme, Basket, Handball, Rugby</t>
  </si>
  <si>
    <t>Yoel</t>
  </si>
  <si>
    <t>CLG.PLUM</t>
  </si>
  <si>
    <t>ARNAUD</t>
  </si>
  <si>
    <t>Frigone</t>
  </si>
  <si>
    <t>ATKINSON</t>
  </si>
  <si>
    <t>Maéva</t>
  </si>
  <si>
    <t>BARSI</t>
  </si>
  <si>
    <t>Djahmaël</t>
  </si>
  <si>
    <t>17-06-2009</t>
  </si>
  <si>
    <t>Cross, Futsal, Handball, Trails</t>
  </si>
  <si>
    <t>BERNARD-HERVé</t>
  </si>
  <si>
    <t>Naomie</t>
  </si>
  <si>
    <t>Kiërone</t>
  </si>
  <si>
    <t>Bonnace</t>
  </si>
  <si>
    <t>Elhéna</t>
  </si>
  <si>
    <t>BOURDIL</t>
  </si>
  <si>
    <t>BRAVAT</t>
  </si>
  <si>
    <t>Dalia</t>
  </si>
  <si>
    <t>10-11-2010</t>
  </si>
  <si>
    <t>Djelilah</t>
  </si>
  <si>
    <t>BRUKOA</t>
  </si>
  <si>
    <t>11-12-2009</t>
  </si>
  <si>
    <t>BULEKON</t>
  </si>
  <si>
    <t>Eugène</t>
  </si>
  <si>
    <t>14-07-2011</t>
  </si>
  <si>
    <t>CABA</t>
  </si>
  <si>
    <t>Djémila</t>
  </si>
  <si>
    <t>Lyam</t>
  </si>
  <si>
    <t>08-11-2009</t>
  </si>
  <si>
    <t>Athlétisme, Badminton, Cross, Handball</t>
  </si>
  <si>
    <t>Marie-Angéla</t>
  </si>
  <si>
    <t>Athlétisme, Badminton, Cross, Futsal, Handball, Trails</t>
  </si>
  <si>
    <t>CANONNE</t>
  </si>
  <si>
    <t>Lila</t>
  </si>
  <si>
    <t>Jean Paul</t>
  </si>
  <si>
    <t>Maeva</t>
  </si>
  <si>
    <t>Contal</t>
  </si>
  <si>
    <t>Alan</t>
  </si>
  <si>
    <t>COULOMBEL</t>
  </si>
  <si>
    <t>19-01-2012</t>
  </si>
  <si>
    <t>Dauphin</t>
  </si>
  <si>
    <t>Dawano</t>
  </si>
  <si>
    <t>Giannic</t>
  </si>
  <si>
    <t>De Oliveira</t>
  </si>
  <si>
    <t>17-03-2013</t>
  </si>
  <si>
    <t>DEANE</t>
  </si>
  <si>
    <t>Jhazyl</t>
  </si>
  <si>
    <t>Jhilyane</t>
  </si>
  <si>
    <t>DEVIN</t>
  </si>
  <si>
    <t>Thyfène</t>
  </si>
  <si>
    <t>DION</t>
  </si>
  <si>
    <t>Germain</t>
  </si>
  <si>
    <t>DOREY</t>
  </si>
  <si>
    <t>Misha</t>
  </si>
  <si>
    <t>DUVIN</t>
  </si>
  <si>
    <t>Eline</t>
  </si>
  <si>
    <t>EURIMINDIA</t>
  </si>
  <si>
    <t>Shaélane</t>
  </si>
  <si>
    <t>FALITUA</t>
  </si>
  <si>
    <t>Kasimila</t>
  </si>
  <si>
    <t>Miguel</t>
  </si>
  <si>
    <t>12-10-2010</t>
  </si>
  <si>
    <t>FILIPPIGH</t>
  </si>
  <si>
    <t>Ange</t>
  </si>
  <si>
    <t>GASSER WATOENE</t>
  </si>
  <si>
    <t>victor</t>
  </si>
  <si>
    <t>11-03-2012</t>
  </si>
  <si>
    <t>GERMAIN TIAOU</t>
  </si>
  <si>
    <t>Vénézia</t>
  </si>
  <si>
    <t>11-09-2012</t>
  </si>
  <si>
    <t>Giner</t>
  </si>
  <si>
    <t>Lenny</t>
  </si>
  <si>
    <t>Dylann</t>
  </si>
  <si>
    <t>Zélia</t>
  </si>
  <si>
    <t>GUILLERM</t>
  </si>
  <si>
    <t>HAKULA CLAUDEL</t>
  </si>
  <si>
    <t>29-09-2012</t>
  </si>
  <si>
    <t>HANOU</t>
  </si>
  <si>
    <t>Djada</t>
  </si>
  <si>
    <t>Hnangenu</t>
  </si>
  <si>
    <t>Hue</t>
  </si>
  <si>
    <t>Bernard</t>
  </si>
  <si>
    <t>IERISOWA</t>
  </si>
  <si>
    <t>Jacintha</t>
  </si>
  <si>
    <t>Athlétisme, Badminton, Handball</t>
  </si>
  <si>
    <t>Jahan</t>
  </si>
  <si>
    <t>Juliette</t>
  </si>
  <si>
    <t>18-12-2013</t>
  </si>
  <si>
    <t>KALATO</t>
  </si>
  <si>
    <t>Angélus</t>
  </si>
  <si>
    <t>Athlétisme, Badminton, Cross, Handball, Trails</t>
  </si>
  <si>
    <t>Kamodji</t>
  </si>
  <si>
    <t>Killian</t>
  </si>
  <si>
    <t>KATE</t>
  </si>
  <si>
    <t>Anne-Lyse</t>
  </si>
  <si>
    <t>KATRAWI</t>
  </si>
  <si>
    <t>Armonie</t>
  </si>
  <si>
    <t>Athlétisme, Cross, Futsal, Handball</t>
  </si>
  <si>
    <t>Keletaona</t>
  </si>
  <si>
    <t>Emily</t>
  </si>
  <si>
    <t>LABORDE DIT LAGET</t>
  </si>
  <si>
    <t>08-01-2012</t>
  </si>
  <si>
    <t>LARPENT</t>
  </si>
  <si>
    <t>Tadéo</t>
  </si>
  <si>
    <t>LE BRETON SANSSAR</t>
  </si>
  <si>
    <t>Rita</t>
  </si>
  <si>
    <t>LE ROUX SANDES</t>
  </si>
  <si>
    <t>Joao</t>
  </si>
  <si>
    <t>Lecole</t>
  </si>
  <si>
    <t>Djélah</t>
  </si>
  <si>
    <t>LEPESTRE</t>
  </si>
  <si>
    <t>Mahes</t>
  </si>
  <si>
    <t>MALARDE TOYON</t>
  </si>
  <si>
    <t>07-09-2012</t>
  </si>
  <si>
    <t>Malau</t>
  </si>
  <si>
    <t>Alliance</t>
  </si>
  <si>
    <t>MANUTAHI</t>
  </si>
  <si>
    <t>TAHIKEA</t>
  </si>
  <si>
    <t>MARO</t>
  </si>
  <si>
    <t>Teariieura</t>
  </si>
  <si>
    <t>MATA</t>
  </si>
  <si>
    <t>Saymon</t>
  </si>
  <si>
    <t>MATAOU</t>
  </si>
  <si>
    <t>Moefana</t>
  </si>
  <si>
    <t>Pipiena</t>
  </si>
  <si>
    <t>MOISAND</t>
  </si>
  <si>
    <t>Moleana</t>
  </si>
  <si>
    <t>Ezekiel</t>
  </si>
  <si>
    <t>MOLEANA</t>
  </si>
  <si>
    <t>NANGARD</t>
  </si>
  <si>
    <t>Raymond</t>
  </si>
  <si>
    <t>Nenghaï</t>
  </si>
  <si>
    <t>Deune</t>
  </si>
  <si>
    <t>Nézée</t>
  </si>
  <si>
    <t>Donsy</t>
  </si>
  <si>
    <t>Joannyk</t>
  </si>
  <si>
    <t>PEY</t>
  </si>
  <si>
    <t>Braatü</t>
  </si>
  <si>
    <t>27-02-2013</t>
  </si>
  <si>
    <t>PEYRAUD</t>
  </si>
  <si>
    <t>Athlétisme, Basket, Futsal, Handball</t>
  </si>
  <si>
    <t>Poareu</t>
  </si>
  <si>
    <t>Leylana</t>
  </si>
  <si>
    <t>POROU</t>
  </si>
  <si>
    <t>Kovat</t>
  </si>
  <si>
    <t>POURAWA</t>
  </si>
  <si>
    <t>Kenrick</t>
  </si>
  <si>
    <t>PREVERAUD DE SONNEVILLE</t>
  </si>
  <si>
    <t>REAL</t>
  </si>
  <si>
    <t>31-08-2011</t>
  </si>
  <si>
    <t>ROUGE</t>
  </si>
  <si>
    <t>Loan</t>
  </si>
  <si>
    <t>Suzie</t>
  </si>
  <si>
    <t>SANELE ANDRIEUX</t>
  </si>
  <si>
    <t>Sarmadi</t>
  </si>
  <si>
    <t>19-04-2012</t>
  </si>
  <si>
    <t>SAUVARNO</t>
  </si>
  <si>
    <t>Aayhley</t>
  </si>
  <si>
    <t>Souénon</t>
  </si>
  <si>
    <t>sumu</t>
  </si>
  <si>
    <t>ismael</t>
  </si>
  <si>
    <t>Aimé</t>
  </si>
  <si>
    <t>TANGHMELEN</t>
  </si>
  <si>
    <t>Xazan</t>
  </si>
  <si>
    <t>Te pitiou</t>
  </si>
  <si>
    <t>Myndy</t>
  </si>
  <si>
    <t>TEAMBOUEON</t>
  </si>
  <si>
    <t>Hubert</t>
  </si>
  <si>
    <t>TEHAME</t>
  </si>
  <si>
    <t>Heiley</t>
  </si>
  <si>
    <t>Athlétisme, Badminton, Futsal, Handball, Trails</t>
  </si>
  <si>
    <t>TEITELBAUM</t>
  </si>
  <si>
    <t>Tikouré</t>
  </si>
  <si>
    <t>Laurence</t>
  </si>
  <si>
    <t>TIKOURE</t>
  </si>
  <si>
    <t>Prekoria</t>
  </si>
  <si>
    <t>10-06-2009</t>
  </si>
  <si>
    <t>27-11-2008</t>
  </si>
  <si>
    <t>Trudemp</t>
  </si>
  <si>
    <t>Loann</t>
  </si>
  <si>
    <t>TUI</t>
  </si>
  <si>
    <t>Tuulaki</t>
  </si>
  <si>
    <t>Jean Donovan</t>
  </si>
  <si>
    <t>16-09-2013</t>
  </si>
  <si>
    <t>VERGARA</t>
  </si>
  <si>
    <t>Ky-Mani</t>
  </si>
  <si>
    <t>WEDE</t>
  </si>
  <si>
    <t>Edna-Laure</t>
  </si>
  <si>
    <t>wede</t>
  </si>
  <si>
    <t>renzo</t>
  </si>
  <si>
    <t>Weniewa</t>
  </si>
  <si>
    <t>Wepe</t>
  </si>
  <si>
    <t>Phéita</t>
  </si>
  <si>
    <t>WETHY</t>
  </si>
  <si>
    <t>Gilles</t>
  </si>
  <si>
    <t>ARAWA</t>
  </si>
  <si>
    <t>Mathitia</t>
  </si>
  <si>
    <t>CLG.PORTES DE FER</t>
  </si>
  <si>
    <t>MICHEL</t>
  </si>
  <si>
    <t>FIRIAM</t>
  </si>
  <si>
    <t>Teivara</t>
  </si>
  <si>
    <t>GOGNY</t>
  </si>
  <si>
    <t>XAVIER</t>
  </si>
  <si>
    <t>GOUROU</t>
  </si>
  <si>
    <t>ALVIN</t>
  </si>
  <si>
    <t>GUAENERE</t>
  </si>
  <si>
    <t>CHRYS</t>
  </si>
  <si>
    <t>28-08-2011</t>
  </si>
  <si>
    <t>GUICHARD WAMEJO</t>
  </si>
  <si>
    <t>HOHAA</t>
  </si>
  <si>
    <t>DEVIS</t>
  </si>
  <si>
    <t>INGHANE</t>
  </si>
  <si>
    <t>CASIMIR</t>
  </si>
  <si>
    <t>JACOB-ROBINE</t>
  </si>
  <si>
    <t>JOREDIE</t>
  </si>
  <si>
    <t>MIKE</t>
  </si>
  <si>
    <t>KILAMA VAEA</t>
  </si>
  <si>
    <t>LEYTANE</t>
  </si>
  <si>
    <t>22-05-2013</t>
  </si>
  <si>
    <t>KOPILA</t>
  </si>
  <si>
    <t>EMMANUEL</t>
  </si>
  <si>
    <t>LAOUMANA</t>
  </si>
  <si>
    <t>ADOLPH</t>
  </si>
  <si>
    <t>LIBALLY</t>
  </si>
  <si>
    <t>Tessy</t>
  </si>
  <si>
    <t>NAZAIRE</t>
  </si>
  <si>
    <t>18-06-2009</t>
  </si>
  <si>
    <t>Futsal, Kayak, VTT</t>
  </si>
  <si>
    <t>OUMATTU</t>
  </si>
  <si>
    <t>PABOU</t>
  </si>
  <si>
    <t>MAX</t>
  </si>
  <si>
    <t>JEAN-GABRIEL</t>
  </si>
  <si>
    <t>TJEEBEY</t>
  </si>
  <si>
    <t>TOÏMOANA</t>
  </si>
  <si>
    <t>JONAEL</t>
  </si>
  <si>
    <t>WANAKAHME</t>
  </si>
  <si>
    <t>Gada</t>
  </si>
  <si>
    <t>SINATRE</t>
  </si>
  <si>
    <t>WETRE ALBERT</t>
  </si>
  <si>
    <t>HNAGONE VICTORIA</t>
  </si>
  <si>
    <t>12-05-2013</t>
  </si>
  <si>
    <t>AMATDJOEPRI</t>
  </si>
  <si>
    <t>JESSYLIA</t>
  </si>
  <si>
    <t>CLG.RAYMOND VAUTHIER</t>
  </si>
  <si>
    <t>AUBRY</t>
  </si>
  <si>
    <t>01-10-2011</t>
  </si>
  <si>
    <t>BELLARD PARINI</t>
  </si>
  <si>
    <t>JONAS</t>
  </si>
  <si>
    <t>SALOME</t>
  </si>
  <si>
    <t>YORAN</t>
  </si>
  <si>
    <t>BOUTEILLIER</t>
  </si>
  <si>
    <t>DE CUBBER</t>
  </si>
  <si>
    <t>Kailani</t>
  </si>
  <si>
    <t>Basket, Cross, Trails, Volleyball</t>
  </si>
  <si>
    <t>DEVILLERS</t>
  </si>
  <si>
    <t>ANAIS</t>
  </si>
  <si>
    <t>26-07-2009</t>
  </si>
  <si>
    <t>DYEE</t>
  </si>
  <si>
    <t>KEVIN</t>
  </si>
  <si>
    <t>Peyton</t>
  </si>
  <si>
    <t>Athlétisme, Basket, Cross, Plongée, Volleyball</t>
  </si>
  <si>
    <t>Gayon</t>
  </si>
  <si>
    <t>12-06-2011</t>
  </si>
  <si>
    <t>GESLAND</t>
  </si>
  <si>
    <t>ADELE</t>
  </si>
  <si>
    <t>23-12-2010</t>
  </si>
  <si>
    <t>GOROYPEWE</t>
  </si>
  <si>
    <t>KAREL</t>
  </si>
  <si>
    <t>Basket, Cross, Volleyball</t>
  </si>
  <si>
    <t>GROAIU</t>
  </si>
  <si>
    <t>CHRISTOPHE</t>
  </si>
  <si>
    <t>GRONDIN</t>
  </si>
  <si>
    <t>LEILANI</t>
  </si>
  <si>
    <t>HENEKE</t>
  </si>
  <si>
    <t>JAMAEL</t>
  </si>
  <si>
    <t>Heneke</t>
  </si>
  <si>
    <t>Orlanda</t>
  </si>
  <si>
    <t>21-09-2010</t>
  </si>
  <si>
    <t>HOUON</t>
  </si>
  <si>
    <t>Ounine</t>
  </si>
  <si>
    <t>INAGE</t>
  </si>
  <si>
    <t>23-03-2010</t>
  </si>
  <si>
    <t>MARIGNAN</t>
  </si>
  <si>
    <t>LUCIE</t>
  </si>
  <si>
    <t>MOMPASSE</t>
  </si>
  <si>
    <t>DONAKY</t>
  </si>
  <si>
    <t>kiel</t>
  </si>
  <si>
    <t>NOUARD</t>
  </si>
  <si>
    <t>NOAM</t>
  </si>
  <si>
    <t>Basket, Cross, Football, Futsal, Trails, Volleyball</t>
  </si>
  <si>
    <t>OBRY</t>
  </si>
  <si>
    <t>OYE</t>
  </si>
  <si>
    <t>ELLOUANNE</t>
  </si>
  <si>
    <t>PANIZZI</t>
  </si>
  <si>
    <t>PAWOAP</t>
  </si>
  <si>
    <t>ANDY</t>
  </si>
  <si>
    <t>POARAGNINOU</t>
  </si>
  <si>
    <t>Basket, Football, Volleyball</t>
  </si>
  <si>
    <t>POINT</t>
  </si>
  <si>
    <t>Rubens</t>
  </si>
  <si>
    <t>03-12-2010</t>
  </si>
  <si>
    <t>Athlétisme, Basket, Cross, Football, Volleyball</t>
  </si>
  <si>
    <t>28-02-2010</t>
  </si>
  <si>
    <t>POREMPOEA</t>
  </si>
  <si>
    <t>01-01-2013</t>
  </si>
  <si>
    <t>POUAOULOUBEI</t>
  </si>
  <si>
    <t>GILBERT</t>
  </si>
  <si>
    <t>POUITYELA</t>
  </si>
  <si>
    <t>ANTONIA</t>
  </si>
  <si>
    <t>PRESSON HALLYG</t>
  </si>
  <si>
    <t>26-12-2013</t>
  </si>
  <si>
    <t>RIARIA</t>
  </si>
  <si>
    <t>STUART</t>
  </si>
  <si>
    <t>Cross, Trails, Va'a, Volleyball</t>
  </si>
  <si>
    <t>TAAE</t>
  </si>
  <si>
    <t>TETIARE</t>
  </si>
  <si>
    <t>TOJIB</t>
  </si>
  <si>
    <t>ANAELLE</t>
  </si>
  <si>
    <t>TOPEE</t>
  </si>
  <si>
    <t>TAIRAUDE</t>
  </si>
  <si>
    <t>TOUKIMAN</t>
  </si>
  <si>
    <t>ANDIE</t>
  </si>
  <si>
    <t>VAIADIMOIN</t>
  </si>
  <si>
    <t>DJulian</t>
  </si>
  <si>
    <t>VONITISHI ZENOKI</t>
  </si>
  <si>
    <t>LOUISE</t>
  </si>
  <si>
    <t>12-04-2011</t>
  </si>
  <si>
    <t>Basket, Cross, Football, Futsal, Volleyball</t>
  </si>
  <si>
    <t>WATANABE</t>
  </si>
  <si>
    <t>Ethann</t>
  </si>
  <si>
    <t>NOAH</t>
  </si>
  <si>
    <t>SUZANNE</t>
  </si>
  <si>
    <t>WELLET</t>
  </si>
  <si>
    <t>AWEA</t>
  </si>
  <si>
    <t>Maleya</t>
  </si>
  <si>
    <t>AKARO</t>
  </si>
  <si>
    <t>Jewel</t>
  </si>
  <si>
    <t>09-08-2010</t>
  </si>
  <si>
    <t>CLG.RIVIERE SALEE</t>
  </si>
  <si>
    <t>Athlétisme, Badminton, Basket</t>
  </si>
  <si>
    <t>Bayron</t>
  </si>
  <si>
    <t>LILIANE</t>
  </si>
  <si>
    <t>CHELEHY</t>
  </si>
  <si>
    <t>LYRIC</t>
  </si>
  <si>
    <t>DE GEOFFROY</t>
  </si>
  <si>
    <t>Ludoïska</t>
  </si>
  <si>
    <t>DIECKO</t>
  </si>
  <si>
    <t>LEGHA</t>
  </si>
  <si>
    <t>FORTEZ</t>
  </si>
  <si>
    <t>RAIMOANA</t>
  </si>
  <si>
    <t>30-07-2011</t>
  </si>
  <si>
    <t>Aude</t>
  </si>
  <si>
    <t>HARPER</t>
  </si>
  <si>
    <t>Maïwenne</t>
  </si>
  <si>
    <t>Hellouin</t>
  </si>
  <si>
    <t>Esmée</t>
  </si>
  <si>
    <t>ANAEL</t>
  </si>
  <si>
    <t>DOUXY</t>
  </si>
  <si>
    <t>HAEGEN</t>
  </si>
  <si>
    <t>NELLY</t>
  </si>
  <si>
    <t>NASAIE</t>
  </si>
  <si>
    <t>LAURENTINE</t>
  </si>
  <si>
    <t>09-04-2013</t>
  </si>
  <si>
    <t>Kapoeri</t>
  </si>
  <si>
    <t>Malacky</t>
  </si>
  <si>
    <t>KONYI</t>
  </si>
  <si>
    <t>NILDA</t>
  </si>
  <si>
    <t>LACROIX</t>
  </si>
  <si>
    <t>Inaya</t>
  </si>
  <si>
    <t>KEIRA</t>
  </si>
  <si>
    <t>Lejeune</t>
  </si>
  <si>
    <t>Mayleen</t>
  </si>
  <si>
    <t>LEROY</t>
  </si>
  <si>
    <t>LEIAN</t>
  </si>
  <si>
    <t>19-03-2010</t>
  </si>
  <si>
    <t>Karaté, Volleyball</t>
  </si>
  <si>
    <t>TOGAMANA</t>
  </si>
  <si>
    <t>LOLOHEA</t>
  </si>
  <si>
    <t>KAMEANGO</t>
  </si>
  <si>
    <t>ROUZE</t>
  </si>
  <si>
    <t>MAIHURI-MAIRAU</t>
  </si>
  <si>
    <t>KalÉna</t>
  </si>
  <si>
    <t>07-11-2009</t>
  </si>
  <si>
    <t>MAILAGI</t>
  </si>
  <si>
    <t>FALEHAUMAONIONI</t>
  </si>
  <si>
    <t>Natanaël</t>
  </si>
  <si>
    <t>27-08-2009</t>
  </si>
  <si>
    <t>MEUREUREU-GOWE</t>
  </si>
  <si>
    <t>WENJIIDEK</t>
  </si>
  <si>
    <t>21-02-2012</t>
  </si>
  <si>
    <t>YOEL</t>
  </si>
  <si>
    <t>LOBESI</t>
  </si>
  <si>
    <t>25-04-2012</t>
  </si>
  <si>
    <t>OLIVIER</t>
  </si>
  <si>
    <t>NIMBAYE</t>
  </si>
  <si>
    <t>RODYAS</t>
  </si>
  <si>
    <t>MATROIGUE</t>
  </si>
  <si>
    <t>CHANTALE</t>
  </si>
  <si>
    <t>25-10-2011</t>
  </si>
  <si>
    <t>DONATIEN</t>
  </si>
  <si>
    <t>PAKOA</t>
  </si>
  <si>
    <t>KEILANI</t>
  </si>
  <si>
    <t>PAOFAI</t>
  </si>
  <si>
    <t>Tehei</t>
  </si>
  <si>
    <t>01-09-2011</t>
  </si>
  <si>
    <t>PAPARA</t>
  </si>
  <si>
    <t>LEINAH</t>
  </si>
  <si>
    <t>Perdrix</t>
  </si>
  <si>
    <t>27-01-2013</t>
  </si>
  <si>
    <t>PERDRIX</t>
  </si>
  <si>
    <t>JORIS</t>
  </si>
  <si>
    <t>SALIGA</t>
  </si>
  <si>
    <t>Lylliana</t>
  </si>
  <si>
    <t>Staphy</t>
  </si>
  <si>
    <t>Selefen</t>
  </si>
  <si>
    <t>TAKANIUA</t>
  </si>
  <si>
    <t>JANZO</t>
  </si>
  <si>
    <t>Magaly</t>
  </si>
  <si>
    <t>TEVANU</t>
  </si>
  <si>
    <t>Cassiopée</t>
  </si>
  <si>
    <t>GWLADYS</t>
  </si>
  <si>
    <t>VAMA</t>
  </si>
  <si>
    <t>ALFRED</t>
  </si>
  <si>
    <t>VIRATELLE</t>
  </si>
  <si>
    <t>VIRAYIE</t>
  </si>
  <si>
    <t>DYLAN</t>
  </si>
  <si>
    <t>HNAWANGE</t>
  </si>
  <si>
    <t>HELENE</t>
  </si>
  <si>
    <t>24-06-2012</t>
  </si>
  <si>
    <t>SIGUEINE</t>
  </si>
  <si>
    <t>Wamowe</t>
  </si>
  <si>
    <t>Winona</t>
  </si>
  <si>
    <t>WANAPOPO</t>
  </si>
  <si>
    <t>Yzaline</t>
  </si>
  <si>
    <t>WELEQE</t>
  </si>
  <si>
    <t>Catherine</t>
  </si>
  <si>
    <t>WENDT</t>
  </si>
  <si>
    <t>YORINGMAL BESSIERES</t>
  </si>
  <si>
    <t>Abdelkader</t>
  </si>
  <si>
    <t>CLG.SACRE COEUR</t>
  </si>
  <si>
    <t>Kayak, Trails, VTT</t>
  </si>
  <si>
    <t>Football, Trails, VTT</t>
  </si>
  <si>
    <t>Avila</t>
  </si>
  <si>
    <t>Kellyana</t>
  </si>
  <si>
    <t>Bwé-ma</t>
  </si>
  <si>
    <t>BASTITA</t>
  </si>
  <si>
    <t>Arno</t>
  </si>
  <si>
    <t>Trails, VTT</t>
  </si>
  <si>
    <t>Boawe</t>
  </si>
  <si>
    <t>Shelsea</t>
  </si>
  <si>
    <t>Va'a</t>
  </si>
  <si>
    <t>Boi</t>
  </si>
  <si>
    <t>Kélyvan</t>
  </si>
  <si>
    <t>27-01-2012</t>
  </si>
  <si>
    <t>Boiloa</t>
  </si>
  <si>
    <t>08-03-2011</t>
  </si>
  <si>
    <t>Bouearan</t>
  </si>
  <si>
    <t>Armand</t>
  </si>
  <si>
    <t>Bourquié</t>
  </si>
  <si>
    <t>DAHI</t>
  </si>
  <si>
    <t>Imelda</t>
  </si>
  <si>
    <t>Desgrippes</t>
  </si>
  <si>
    <t>Jessy</t>
  </si>
  <si>
    <t>Dijou</t>
  </si>
  <si>
    <t>Wylliam</t>
  </si>
  <si>
    <t>DOLBEAU</t>
  </si>
  <si>
    <t>Football, Rugby, Trails</t>
  </si>
  <si>
    <t>DOTRANE</t>
  </si>
  <si>
    <t>DOUMOIN</t>
  </si>
  <si>
    <t>Erwan</t>
  </si>
  <si>
    <t>Doumoin</t>
  </si>
  <si>
    <t>Gwénaelle</t>
  </si>
  <si>
    <t>Venceslas</t>
  </si>
  <si>
    <t>15-11-2008</t>
  </si>
  <si>
    <t>Yoann</t>
  </si>
  <si>
    <t>Football, Futsal, Rugby, Trails</t>
  </si>
  <si>
    <t>Jeine</t>
  </si>
  <si>
    <t>Basket, Trails, Va'a</t>
  </si>
  <si>
    <t>Gaia</t>
  </si>
  <si>
    <t>Alvan</t>
  </si>
  <si>
    <t>Galinié</t>
  </si>
  <si>
    <t>11-05-2013</t>
  </si>
  <si>
    <t>Thimoty</t>
  </si>
  <si>
    <t>14-05-2011</t>
  </si>
  <si>
    <t>Leckya</t>
  </si>
  <si>
    <t>Gomen</t>
  </si>
  <si>
    <t>Agathe</t>
  </si>
  <si>
    <t>05-05-2010</t>
  </si>
  <si>
    <t>GORO-ATU</t>
  </si>
  <si>
    <t>Cuüké</t>
  </si>
  <si>
    <t>Gowece</t>
  </si>
  <si>
    <t>HA-HO</t>
  </si>
  <si>
    <t>Ianoa</t>
  </si>
  <si>
    <t>Harry-Caco</t>
  </si>
  <si>
    <t>Holero</t>
  </si>
  <si>
    <t>Ryckiel</t>
  </si>
  <si>
    <t>HONDA</t>
  </si>
  <si>
    <t>Kabar</t>
  </si>
  <si>
    <t>Doug</t>
  </si>
  <si>
    <t>KAMEREUMOA</t>
  </si>
  <si>
    <t>Guédone</t>
  </si>
  <si>
    <t>23-05-2011</t>
  </si>
  <si>
    <t>Kapissiri</t>
  </si>
  <si>
    <t>Yoshebed</t>
  </si>
  <si>
    <t>Raydon</t>
  </si>
  <si>
    <t>Football, VTT</t>
  </si>
  <si>
    <t>06-03-2009</t>
  </si>
  <si>
    <t>Cross, Football, Futsal, Trails, VTT</t>
  </si>
  <si>
    <t>LECHANTEUR</t>
  </si>
  <si>
    <t>LECOLE</t>
  </si>
  <si>
    <t>Georgy</t>
  </si>
  <si>
    <t>Cross, Football, Trails</t>
  </si>
  <si>
    <t>Anaëlle</t>
  </si>
  <si>
    <t>MAïTUKU</t>
  </si>
  <si>
    <t>Melvynn</t>
  </si>
  <si>
    <t>Vakafolau</t>
  </si>
  <si>
    <t>Lyana</t>
  </si>
  <si>
    <t>Maurel</t>
  </si>
  <si>
    <t>Madison</t>
  </si>
  <si>
    <t>Va'a, VTT</t>
  </si>
  <si>
    <t>Mercier</t>
  </si>
  <si>
    <t>Kyara</t>
  </si>
  <si>
    <t>09-06-2011</t>
  </si>
  <si>
    <t>Mervin Milliard</t>
  </si>
  <si>
    <t>Romance</t>
  </si>
  <si>
    <t>MéZIèRES-GOWE</t>
  </si>
  <si>
    <t>Orlando</t>
  </si>
  <si>
    <t>02-06-2008</t>
  </si>
  <si>
    <t>MOAÏNON</t>
  </si>
  <si>
    <t>Moeksin</t>
  </si>
  <si>
    <t>MOéKSIN</t>
  </si>
  <si>
    <t>Moino</t>
  </si>
  <si>
    <t>Eyanorah</t>
  </si>
  <si>
    <t>Kayak, Va'a</t>
  </si>
  <si>
    <t>Yol</t>
  </si>
  <si>
    <t>11-01-2009</t>
  </si>
  <si>
    <t>N Gadiman</t>
  </si>
  <si>
    <t>Alonzo</t>
  </si>
  <si>
    <t>NAPOAREA</t>
  </si>
  <si>
    <t>NEBOUROU</t>
  </si>
  <si>
    <t>Lanyssia</t>
  </si>
  <si>
    <t>NEDENON</t>
  </si>
  <si>
    <t>Nédenon</t>
  </si>
  <si>
    <t>Moaoudou</t>
  </si>
  <si>
    <t>Ataï</t>
  </si>
  <si>
    <t>Football, Futsal, Santé, Trails</t>
  </si>
  <si>
    <t>Owhane</t>
  </si>
  <si>
    <t>Marceline</t>
  </si>
  <si>
    <t>Panier</t>
  </si>
  <si>
    <t>Nils</t>
  </si>
  <si>
    <t>Pebellier</t>
  </si>
  <si>
    <t>Armonn</t>
  </si>
  <si>
    <t>PEBELLIER</t>
  </si>
  <si>
    <t>Kamron</t>
  </si>
  <si>
    <t>21-02-2011</t>
  </si>
  <si>
    <t>PERRONNET</t>
  </si>
  <si>
    <t>01-03-2010</t>
  </si>
  <si>
    <t>PERSAN</t>
  </si>
  <si>
    <t>Edmée</t>
  </si>
  <si>
    <t>REUMOIN</t>
  </si>
  <si>
    <t>Shania</t>
  </si>
  <si>
    <t>30-01-2009</t>
  </si>
  <si>
    <t>Reyi</t>
  </si>
  <si>
    <t>ROBELIN</t>
  </si>
  <si>
    <t>Rachel</t>
  </si>
  <si>
    <t>03-04-2009</t>
  </si>
  <si>
    <t>31-07-2019</t>
  </si>
  <si>
    <t>Roi</t>
  </si>
  <si>
    <t>Solomita</t>
  </si>
  <si>
    <t>TETUANUI</t>
  </si>
  <si>
    <t>Moïra</t>
  </si>
  <si>
    <t>TIAIBA</t>
  </si>
  <si>
    <t>TJOHOREDJO</t>
  </si>
  <si>
    <t>Lukevan</t>
  </si>
  <si>
    <t>Velayoudon</t>
  </si>
  <si>
    <t>25-01-2009</t>
  </si>
  <si>
    <t>VELAYOUDON</t>
  </si>
  <si>
    <t>21-04-2012</t>
  </si>
  <si>
    <t>Virassamy</t>
  </si>
  <si>
    <t>Kyven</t>
  </si>
  <si>
    <t>VOISIN-Lévèque</t>
  </si>
  <si>
    <t>Loys</t>
  </si>
  <si>
    <t>Doizénon</t>
  </si>
  <si>
    <t>Zinni</t>
  </si>
  <si>
    <t>Léticia</t>
  </si>
  <si>
    <t>ALEBAT</t>
  </si>
  <si>
    <t>Lyzie</t>
  </si>
  <si>
    <t>CLG.SAINTE MARIE PAÏTA</t>
  </si>
  <si>
    <t>APIKAOUA</t>
  </si>
  <si>
    <t>Dany</t>
  </si>
  <si>
    <t>AVAE</t>
  </si>
  <si>
    <t>Vaïhere</t>
  </si>
  <si>
    <t>CANIS</t>
  </si>
  <si>
    <t>DALMAS</t>
  </si>
  <si>
    <t>Gaëtan</t>
  </si>
  <si>
    <t>Cross, Escalade</t>
  </si>
  <si>
    <t>DIEMENE</t>
  </si>
  <si>
    <t>Mayak</t>
  </si>
  <si>
    <t>FETA</t>
  </si>
  <si>
    <t>Nimrod</t>
  </si>
  <si>
    <t>FREMONT</t>
  </si>
  <si>
    <t>Lili-Rose</t>
  </si>
  <si>
    <t>Yoqtân</t>
  </si>
  <si>
    <t>25-07-2012</t>
  </si>
  <si>
    <t>Escalade, Santé, Trails, Volleyball</t>
  </si>
  <si>
    <t>21-06-2013</t>
  </si>
  <si>
    <t>08-06-2011</t>
  </si>
  <si>
    <t>Escalade, Football, Futsal</t>
  </si>
  <si>
    <t>Escalade, Volleyball</t>
  </si>
  <si>
    <t>Julie</t>
  </si>
  <si>
    <t>GUHENE</t>
  </si>
  <si>
    <t>HAUTEMULLE-DASTE</t>
  </si>
  <si>
    <t>31-08-2012</t>
  </si>
  <si>
    <t>HNAWEONGO</t>
  </si>
  <si>
    <t>Lydie</t>
  </si>
  <si>
    <t>HOANE</t>
  </si>
  <si>
    <t>HOMOU</t>
  </si>
  <si>
    <t>JIA</t>
  </si>
  <si>
    <t>06-06-2011</t>
  </si>
  <si>
    <t>Simon</t>
  </si>
  <si>
    <t>LIKILIKI</t>
  </si>
  <si>
    <t>LUAKI</t>
  </si>
  <si>
    <t>MABOUMDA</t>
  </si>
  <si>
    <t>Djibril</t>
  </si>
  <si>
    <t>MALILI</t>
  </si>
  <si>
    <t>Raïme</t>
  </si>
  <si>
    <t>MANUSAUAKI</t>
  </si>
  <si>
    <t>Alikipulinoa</t>
  </si>
  <si>
    <t>MARHADOUR</t>
  </si>
  <si>
    <t>MATAVALU</t>
  </si>
  <si>
    <t>30-04-2011</t>
  </si>
  <si>
    <t>Georges</t>
  </si>
  <si>
    <t>07-02-2012</t>
  </si>
  <si>
    <t>Gabriel Francis</t>
  </si>
  <si>
    <t>Escalade, Football, Futsal, Santé, Trails, Volleyball</t>
  </si>
  <si>
    <t>NAGIA</t>
  </si>
  <si>
    <t>Mélina</t>
  </si>
  <si>
    <t>NAHIET</t>
  </si>
  <si>
    <t>Kelya</t>
  </si>
  <si>
    <t>NAKET</t>
  </si>
  <si>
    <t>Adelita</t>
  </si>
  <si>
    <t>Temalonika</t>
  </si>
  <si>
    <t>NONGHAÏ</t>
  </si>
  <si>
    <t>Ellory</t>
  </si>
  <si>
    <t>01-08-2021</t>
  </si>
  <si>
    <t>RURU</t>
  </si>
  <si>
    <t>Hereiti</t>
  </si>
  <si>
    <t>SAEZ</t>
  </si>
  <si>
    <t>TABRI</t>
  </si>
  <si>
    <t>TARADE</t>
  </si>
  <si>
    <t>Djemalik</t>
  </si>
  <si>
    <t>TAXIER</t>
  </si>
  <si>
    <t>Yorik</t>
  </si>
  <si>
    <t>06-10-2011</t>
  </si>
  <si>
    <t>Cross, Football, Futsal, Volleyball</t>
  </si>
  <si>
    <t>TOTO PULUIUVEA</t>
  </si>
  <si>
    <t>TUATAANE</t>
  </si>
  <si>
    <t>Kayne</t>
  </si>
  <si>
    <t>Kris</t>
  </si>
  <si>
    <t>TUIFALAGI</t>
  </si>
  <si>
    <t>Lauraline</t>
  </si>
  <si>
    <t>Taig</t>
  </si>
  <si>
    <t>TUPUAITUA</t>
  </si>
  <si>
    <t>14-12-2011</t>
  </si>
  <si>
    <t>TUTURU</t>
  </si>
  <si>
    <t>07-03-2010</t>
  </si>
  <si>
    <t>Basket, Santé, Trails, Volleyball</t>
  </si>
  <si>
    <t>UHILAMOAFA</t>
  </si>
  <si>
    <t>Francki Junior</t>
  </si>
  <si>
    <t>URENE</t>
  </si>
  <si>
    <t>Katieu</t>
  </si>
  <si>
    <t>WAKELI</t>
  </si>
  <si>
    <t>Athlétisme, Escalade, Football, Futsal</t>
  </si>
  <si>
    <t>WAYA</t>
  </si>
  <si>
    <t>Livia</t>
  </si>
  <si>
    <t>20-02-2011</t>
  </si>
  <si>
    <t>Lanzo</t>
  </si>
  <si>
    <t>Heidra</t>
  </si>
  <si>
    <t>CLG.SHEA TIAOU</t>
  </si>
  <si>
    <t>Hneidra</t>
  </si>
  <si>
    <t>23-10-2009</t>
  </si>
  <si>
    <t>ROSE</t>
  </si>
  <si>
    <t>Cross, Football, Futsal, Handball, Voile, Volleyball</t>
  </si>
  <si>
    <t>BOUCKO</t>
  </si>
  <si>
    <t>HIPVETTO</t>
  </si>
  <si>
    <t>MARIE FRANCOISE</t>
  </si>
  <si>
    <t>Athlétisme, Cross, Football, Futsal, Voile, Volleyball</t>
  </si>
  <si>
    <t>MYANE</t>
  </si>
  <si>
    <t>Kykass</t>
  </si>
  <si>
    <t>18-10-2010</t>
  </si>
  <si>
    <t>SERAPHIN</t>
  </si>
  <si>
    <t>Basket, Cross, Football, Futsal, Handball, Volleyball</t>
  </si>
  <si>
    <t>CAWA</t>
  </si>
  <si>
    <t>LOULOUZELINE</t>
  </si>
  <si>
    <t>CEDARE</t>
  </si>
  <si>
    <t>AUSTREMOINE</t>
  </si>
  <si>
    <t>DAOUME</t>
  </si>
  <si>
    <t>Athlétisme, Basket, Cross, Football, Futsal, Handball</t>
  </si>
  <si>
    <t>NOEL</t>
  </si>
  <si>
    <t>16-09-2009</t>
  </si>
  <si>
    <t>Football, Futsal, Handball, Voile, Volleyball</t>
  </si>
  <si>
    <t>DOUMAI</t>
  </si>
  <si>
    <t>EJAA</t>
  </si>
  <si>
    <t>LAURE</t>
  </si>
  <si>
    <t>17-06-2011</t>
  </si>
  <si>
    <t>Athlétisme, Cross, Football, Futsal, Planche à voile, Trails, Voile, Volleyball</t>
  </si>
  <si>
    <t>Kuyan</t>
  </si>
  <si>
    <t>09-01-2011</t>
  </si>
  <si>
    <t>WILCLIFF</t>
  </si>
  <si>
    <t>17-04-2011</t>
  </si>
  <si>
    <t>ENISSEMESSE</t>
  </si>
  <si>
    <t>HAMAMELYS</t>
  </si>
  <si>
    <t>HAIWE</t>
  </si>
  <si>
    <t>JEAN</t>
  </si>
  <si>
    <t>29-04-2011</t>
  </si>
  <si>
    <t>HEIKILI</t>
  </si>
  <si>
    <t>MARIE PIERRE</t>
  </si>
  <si>
    <t>HOUQUET</t>
  </si>
  <si>
    <t>ihyli</t>
  </si>
  <si>
    <t>ginette</t>
  </si>
  <si>
    <t>MAIOU</t>
  </si>
  <si>
    <t>Ehren</t>
  </si>
  <si>
    <t>MATAO</t>
  </si>
  <si>
    <t>Steve</t>
  </si>
  <si>
    <t>Kadidja</t>
  </si>
  <si>
    <t>22-11-2009</t>
  </si>
  <si>
    <t>OUCKENE</t>
  </si>
  <si>
    <t>Tiahalé</t>
  </si>
  <si>
    <t>Athlétisme, Cross, Football, Futsal, Handball, Voile, Volleyball</t>
  </si>
  <si>
    <t>OUNEI</t>
  </si>
  <si>
    <t>20-05-2010</t>
  </si>
  <si>
    <t>DENISE</t>
  </si>
  <si>
    <t>tiaou</t>
  </si>
  <si>
    <t>aymé</t>
  </si>
  <si>
    <t>UTCHAOU</t>
  </si>
  <si>
    <t>Lynaick</t>
  </si>
  <si>
    <t>08-11-2010</t>
  </si>
  <si>
    <t>SINA</t>
  </si>
  <si>
    <t>WADJIGETH</t>
  </si>
  <si>
    <t>Gontran</t>
  </si>
  <si>
    <t>Hamou</t>
  </si>
  <si>
    <t>ROCK</t>
  </si>
  <si>
    <t>23-01-2013</t>
  </si>
  <si>
    <t>FETU AO</t>
  </si>
  <si>
    <t>MAFATU</t>
  </si>
  <si>
    <t>29-04-2013</t>
  </si>
  <si>
    <t>MAULI</t>
  </si>
  <si>
    <t>Caib</t>
  </si>
  <si>
    <t>Cross, Football, Futsal, Handball, Planche à voile, Voile, Volleyball</t>
  </si>
  <si>
    <t>Jonassienne</t>
  </si>
  <si>
    <t>03-10-2010</t>
  </si>
  <si>
    <t>CELEWEA</t>
  </si>
  <si>
    <t>WILLA</t>
  </si>
  <si>
    <t>Jekop</t>
  </si>
  <si>
    <t>LAIYIANA</t>
  </si>
  <si>
    <t>xuma</t>
  </si>
  <si>
    <t>water samuel</t>
  </si>
  <si>
    <t>Vanina</t>
  </si>
  <si>
    <t>CLG.St DOMINIQUE SAVIO</t>
  </si>
  <si>
    <t>ASSAO</t>
  </si>
  <si>
    <t>Lyovan</t>
  </si>
  <si>
    <t>Laina</t>
  </si>
  <si>
    <t>02-01-2011</t>
  </si>
  <si>
    <t>BEURENO</t>
  </si>
  <si>
    <t>Maïwenn</t>
  </si>
  <si>
    <t>BOAWE</t>
  </si>
  <si>
    <t>Sylvianye</t>
  </si>
  <si>
    <t>BOO</t>
  </si>
  <si>
    <t>Yemie</t>
  </si>
  <si>
    <t>BRINCKFIELT</t>
  </si>
  <si>
    <t>Jillian</t>
  </si>
  <si>
    <t>04-02-2010</t>
  </si>
  <si>
    <t>BRINON</t>
  </si>
  <si>
    <t>CAGNON</t>
  </si>
  <si>
    <t>Kynsley</t>
  </si>
  <si>
    <t>CARAMESSI</t>
  </si>
  <si>
    <t>Shérazade</t>
  </si>
  <si>
    <t>CHANENE</t>
  </si>
  <si>
    <t>Yohanan</t>
  </si>
  <si>
    <t>28-11-2009</t>
  </si>
  <si>
    <t>COLONNA</t>
  </si>
  <si>
    <t>Mélyssa</t>
  </si>
  <si>
    <t>CRONSTEADT</t>
  </si>
  <si>
    <t>Dastan</t>
  </si>
  <si>
    <t>Wéu</t>
  </si>
  <si>
    <t>DAOUITHIEUX</t>
  </si>
  <si>
    <t>Djénelly</t>
  </si>
  <si>
    <t>DEMBO</t>
  </si>
  <si>
    <t>Marlene</t>
  </si>
  <si>
    <t>27-09-2009</t>
  </si>
  <si>
    <t>DIOPOUE</t>
  </si>
  <si>
    <t>Marcus</t>
  </si>
  <si>
    <t>GALLIOT</t>
  </si>
  <si>
    <t>Eythan</t>
  </si>
  <si>
    <t>GELIMA</t>
  </si>
  <si>
    <t>Nawel</t>
  </si>
  <si>
    <t>GLOAGUEN</t>
  </si>
  <si>
    <t>19-11-2009</t>
  </si>
  <si>
    <t>GONDOU</t>
  </si>
  <si>
    <t>Dayan</t>
  </si>
  <si>
    <t>02-11-2009</t>
  </si>
  <si>
    <t>Réyheunn</t>
  </si>
  <si>
    <t>HOLERO</t>
  </si>
  <si>
    <t>Anderson</t>
  </si>
  <si>
    <t>Leyana</t>
  </si>
  <si>
    <t>JESSOP</t>
  </si>
  <si>
    <t>Marie-Talila</t>
  </si>
  <si>
    <t>KAWA</t>
  </si>
  <si>
    <t>Mayrone</t>
  </si>
  <si>
    <t>Football, Futsal, Natation, Trails</t>
  </si>
  <si>
    <t>LECLERCQ</t>
  </si>
  <si>
    <t>Océanie</t>
  </si>
  <si>
    <t>LEGUERE ROUAUD</t>
  </si>
  <si>
    <t>Lylou</t>
  </si>
  <si>
    <t>LODS</t>
  </si>
  <si>
    <t>Scott</t>
  </si>
  <si>
    <t>MACHORO</t>
  </si>
  <si>
    <t>Pélagie</t>
  </si>
  <si>
    <t>Football, Futsal, Handball, Trails, Volleyball</t>
  </si>
  <si>
    <t>MANGEOLLE</t>
  </si>
  <si>
    <t>Lounina</t>
  </si>
  <si>
    <t>Cross, Escalade, Football, Handball, Trails</t>
  </si>
  <si>
    <t>Tessa</t>
  </si>
  <si>
    <t>MERROUCHE</t>
  </si>
  <si>
    <t>Cross, Natation, Trails</t>
  </si>
  <si>
    <t>MOISSON</t>
  </si>
  <si>
    <t>Aymie</t>
  </si>
  <si>
    <t>16-01-2011</t>
  </si>
  <si>
    <t>Alixon</t>
  </si>
  <si>
    <t>20-10-2012</t>
  </si>
  <si>
    <t>MONAWA</t>
  </si>
  <si>
    <t>Andanna</t>
  </si>
  <si>
    <t>25-07-2011</t>
  </si>
  <si>
    <t>Hëyvans</t>
  </si>
  <si>
    <t>Leyha</t>
  </si>
  <si>
    <t>NABITOLO</t>
  </si>
  <si>
    <t>Calixte</t>
  </si>
  <si>
    <t>NAINGUE</t>
  </si>
  <si>
    <t>29-10-2011</t>
  </si>
  <si>
    <t>Yakita</t>
  </si>
  <si>
    <t>Ezim</t>
  </si>
  <si>
    <t>11-11-2010</t>
  </si>
  <si>
    <t>NONDO</t>
  </si>
  <si>
    <t>Xatimie</t>
  </si>
  <si>
    <t>25-06-2011</t>
  </si>
  <si>
    <t>ODINO</t>
  </si>
  <si>
    <t>PATO</t>
  </si>
  <si>
    <t>Ezéchiel</t>
  </si>
  <si>
    <t>Manael</t>
  </si>
  <si>
    <t>PAULAUD</t>
  </si>
  <si>
    <t>PHILIP ONIARY</t>
  </si>
  <si>
    <t>Kaelyne</t>
  </si>
  <si>
    <t>Kély</t>
  </si>
  <si>
    <t>Kymael</t>
  </si>
  <si>
    <t>POIDYALIWANE</t>
  </si>
  <si>
    <t>POINDI</t>
  </si>
  <si>
    <t>Maryse-Michèle</t>
  </si>
  <si>
    <t>POIROI</t>
  </si>
  <si>
    <t>Cassidy</t>
  </si>
  <si>
    <t>POITVIN</t>
  </si>
  <si>
    <t>Christine</t>
  </si>
  <si>
    <t>PONSARD</t>
  </si>
  <si>
    <t>Jérémy</t>
  </si>
  <si>
    <t>POUKIOU</t>
  </si>
  <si>
    <t>Kimanhy</t>
  </si>
  <si>
    <t>POUMO</t>
  </si>
  <si>
    <t>QUAN WEL</t>
  </si>
  <si>
    <t>Vaïtiny</t>
  </si>
  <si>
    <t>06-11-2010</t>
  </si>
  <si>
    <t>SALESNE HUYGHUES DES ETAGES</t>
  </si>
  <si>
    <t>02-07-2010</t>
  </si>
  <si>
    <t>SAVEA</t>
  </si>
  <si>
    <t>Haziel</t>
  </si>
  <si>
    <t>17-07-2009</t>
  </si>
  <si>
    <t>Badminton, Football, Futsal, Handball, Rugby</t>
  </si>
  <si>
    <t>SCOTTO DI PERNA</t>
  </si>
  <si>
    <t>Cathy</t>
  </si>
  <si>
    <t>Salomon</t>
  </si>
  <si>
    <t>Millie</t>
  </si>
  <si>
    <t>TESSIER</t>
  </si>
  <si>
    <t>Kim</t>
  </si>
  <si>
    <t>THEVENIOT</t>
  </si>
  <si>
    <t>22-11-2008</t>
  </si>
  <si>
    <t>TOKOTUU</t>
  </si>
  <si>
    <t>TONHOUéRI</t>
  </si>
  <si>
    <t>Maïley</t>
  </si>
  <si>
    <t>VIPOUX</t>
  </si>
  <si>
    <t>07-10-2013</t>
  </si>
  <si>
    <t>WONG KONG TAO</t>
  </si>
  <si>
    <t>Julian</t>
  </si>
  <si>
    <t>YANAI</t>
  </si>
  <si>
    <t>CLG.St JOSEPH DE CLUNY</t>
  </si>
  <si>
    <t>Force</t>
  </si>
  <si>
    <t>Adan</t>
  </si>
  <si>
    <t>GRACIA</t>
  </si>
  <si>
    <t>21-04-2011</t>
  </si>
  <si>
    <t>Haas-Goetzinger</t>
  </si>
  <si>
    <t>Haocas</t>
  </si>
  <si>
    <t>JEAN-BAPTISTE DIT DOUDOUTE</t>
  </si>
  <si>
    <t>MAHOMET</t>
  </si>
  <si>
    <t>MURIMUR</t>
  </si>
  <si>
    <t>Neporo</t>
  </si>
  <si>
    <t>Djayron</t>
  </si>
  <si>
    <t>OZOUX</t>
  </si>
  <si>
    <t>JILIANE</t>
  </si>
  <si>
    <t>Seth-Poyle</t>
  </si>
  <si>
    <t>Jahnael</t>
  </si>
  <si>
    <t>10-04-2010</t>
  </si>
  <si>
    <t>Sinamo</t>
  </si>
  <si>
    <t>Donovan</t>
  </si>
  <si>
    <t>23-03-2014</t>
  </si>
  <si>
    <t>TALEB</t>
  </si>
  <si>
    <t>10-03-2012</t>
  </si>
  <si>
    <t>TAVERGEUX</t>
  </si>
  <si>
    <t>Keryan</t>
  </si>
  <si>
    <t>29-01-2010</t>
  </si>
  <si>
    <t>VALEFAKAAGA</t>
  </si>
  <si>
    <t>GRACE-EMMANUELLE</t>
  </si>
  <si>
    <t>WALABOA</t>
  </si>
  <si>
    <t>MARECKO</t>
  </si>
  <si>
    <t>MATHILDE</t>
  </si>
  <si>
    <t>20-09-2011</t>
  </si>
  <si>
    <t>WALOUA</t>
  </si>
  <si>
    <t>Pascale</t>
  </si>
  <si>
    <t>CLG.TADINE</t>
  </si>
  <si>
    <t>Athlétisme, Cross, Football, Handball, Rugby, Volleyball</t>
  </si>
  <si>
    <t>CARAWIANE</t>
  </si>
  <si>
    <t>Marianne</t>
  </si>
  <si>
    <t>Athlétisme, Cross, Futsal, Handball, Rugby, Volleyball</t>
  </si>
  <si>
    <t>WEANÉ</t>
  </si>
  <si>
    <t>05-09-2011</t>
  </si>
  <si>
    <t>CITRE</t>
  </si>
  <si>
    <t>CAEONE</t>
  </si>
  <si>
    <t>14-12-2012</t>
  </si>
  <si>
    <t>DOKUNENGO</t>
  </si>
  <si>
    <t>vito</t>
  </si>
  <si>
    <t>JOSEPH</t>
  </si>
  <si>
    <t>LOUIS</t>
  </si>
  <si>
    <t>11-01-2011</t>
  </si>
  <si>
    <t>ELODIE</t>
  </si>
  <si>
    <t>GOUBAIRATE</t>
  </si>
  <si>
    <t>ALICE</t>
  </si>
  <si>
    <t>JACKY</t>
  </si>
  <si>
    <t>GUATHOTI</t>
  </si>
  <si>
    <t>Patricia</t>
  </si>
  <si>
    <t>Athlétisme, Cross, Futsal, Handball, Volleyball</t>
  </si>
  <si>
    <t>DYLAH</t>
  </si>
  <si>
    <t>RUTH</t>
  </si>
  <si>
    <t>Armelle</t>
  </si>
  <si>
    <t>HNAMEKUNE</t>
  </si>
  <si>
    <t>WANAC</t>
  </si>
  <si>
    <t>JEBEZ</t>
  </si>
  <si>
    <t>Evelyne</t>
  </si>
  <si>
    <t>19-01-2010</t>
  </si>
  <si>
    <t>NIANE</t>
  </si>
  <si>
    <t>HENRIETTE</t>
  </si>
  <si>
    <t>JEANNETTE</t>
  </si>
  <si>
    <t>21-09-2013</t>
  </si>
  <si>
    <t>JEMESS</t>
  </si>
  <si>
    <t>LAENE</t>
  </si>
  <si>
    <t>LUKO</t>
  </si>
  <si>
    <t>LAKOREDINE</t>
  </si>
  <si>
    <t>Hémey</t>
  </si>
  <si>
    <t>MATUAFAUFAU</t>
  </si>
  <si>
    <t>NEMIA</t>
  </si>
  <si>
    <t>WAYAGUIA</t>
  </si>
  <si>
    <t>NGAIOHNY</t>
  </si>
  <si>
    <t>FABRICE</t>
  </si>
  <si>
    <t>24-03-2012</t>
  </si>
  <si>
    <t>KOTREDOKU</t>
  </si>
  <si>
    <t>04-09-2011</t>
  </si>
  <si>
    <t>MARIE</t>
  </si>
  <si>
    <t>PAALA</t>
  </si>
  <si>
    <t>Tavaé</t>
  </si>
  <si>
    <t>21-07-2009</t>
  </si>
  <si>
    <t>ALEXANDRINE</t>
  </si>
  <si>
    <t>NOBYC</t>
  </si>
  <si>
    <t>13-12-2013</t>
  </si>
  <si>
    <t>SALO</t>
  </si>
  <si>
    <t>CLOEMY</t>
  </si>
  <si>
    <t>14-09-2024</t>
  </si>
  <si>
    <t>DOMINIQUE</t>
  </si>
  <si>
    <t>Adée</t>
  </si>
  <si>
    <t>Jean-louis</t>
  </si>
  <si>
    <t>11-05-2011</t>
  </si>
  <si>
    <t>VOLNAY</t>
  </si>
  <si>
    <t>UEDRE</t>
  </si>
  <si>
    <t>POTHIN</t>
  </si>
  <si>
    <t>19-12-2011</t>
  </si>
  <si>
    <t>Athlétisme, Basket, Cross, Football, Handball, Rugby, Volleyball</t>
  </si>
  <si>
    <t>Gyanie</t>
  </si>
  <si>
    <t>WAAHNAADE</t>
  </si>
  <si>
    <t>MAKENENE</t>
  </si>
  <si>
    <t>WADEHNANE</t>
  </si>
  <si>
    <t>JEANNE</t>
  </si>
  <si>
    <t>06-07-2011</t>
  </si>
  <si>
    <t>Billy Joel</t>
  </si>
  <si>
    <t>KERYM</t>
  </si>
  <si>
    <t>WAHAGA</t>
  </si>
  <si>
    <t>HARIATRE</t>
  </si>
  <si>
    <t>06-03-2013</t>
  </si>
  <si>
    <t>Josephine</t>
  </si>
  <si>
    <t>Athlétisme, Basket, Cross, Futsal, Secourisme, Trails, Volleyball</t>
  </si>
  <si>
    <t>WAHNAADE</t>
  </si>
  <si>
    <t>WAHNARA</t>
  </si>
  <si>
    <t>LATU</t>
  </si>
  <si>
    <t>JOCELYN</t>
  </si>
  <si>
    <t>philippe</t>
  </si>
  <si>
    <t>WAKAINE</t>
  </si>
  <si>
    <t>YORENA</t>
  </si>
  <si>
    <t>WAMEJONENGO</t>
  </si>
  <si>
    <t>06-07-2009</t>
  </si>
  <si>
    <t>WESLEY</t>
  </si>
  <si>
    <t>WAREKAICANE</t>
  </si>
  <si>
    <t>MARVYCK</t>
  </si>
  <si>
    <t>VALERY</t>
  </si>
  <si>
    <t>RAYE</t>
  </si>
  <si>
    <t>WAYENECE</t>
  </si>
  <si>
    <t>WAYEWOL</t>
  </si>
  <si>
    <t>Waeren</t>
  </si>
  <si>
    <t>20-06-2011</t>
  </si>
  <si>
    <t>WAZONE</t>
  </si>
  <si>
    <t>23-06-2009</t>
  </si>
  <si>
    <t>AIMEE</t>
  </si>
  <si>
    <t>HMEREW</t>
  </si>
  <si>
    <t>Athlétisme, Basket, Cross, Handball, Rugby, Volleyball</t>
  </si>
  <si>
    <t>MARIE LOOUISE</t>
  </si>
  <si>
    <t>RUBEN</t>
  </si>
  <si>
    <t>DAVYKAEL</t>
  </si>
  <si>
    <t>CLG.TAREMEN</t>
  </si>
  <si>
    <t>Guacewen</t>
  </si>
  <si>
    <t>15-09-2010</t>
  </si>
  <si>
    <t>Bishop</t>
  </si>
  <si>
    <t>Varensia</t>
  </si>
  <si>
    <t>Cyprien</t>
  </si>
  <si>
    <t>Cross, Football, Handball, Volleyball, VTT</t>
  </si>
  <si>
    <t>DESMET</t>
  </si>
  <si>
    <t>Desmet</t>
  </si>
  <si>
    <t>Etoroi</t>
  </si>
  <si>
    <t>Sylviane</t>
  </si>
  <si>
    <t>GORODITE</t>
  </si>
  <si>
    <t>20-03-2008</t>
  </si>
  <si>
    <t>Yeiwe</t>
  </si>
  <si>
    <t>Kauc</t>
  </si>
  <si>
    <t>Hnaia</t>
  </si>
  <si>
    <t>Mayalene</t>
  </si>
  <si>
    <t>HNAIA</t>
  </si>
  <si>
    <t>Yuroi</t>
  </si>
  <si>
    <t>Cross, Football, Handball</t>
  </si>
  <si>
    <t>Hoye</t>
  </si>
  <si>
    <t>HOYE</t>
  </si>
  <si>
    <t>INEA</t>
  </si>
  <si>
    <t>Inea</t>
  </si>
  <si>
    <t>Mayly</t>
  </si>
  <si>
    <t>Elyza</t>
  </si>
  <si>
    <t>Jebez</t>
  </si>
  <si>
    <t>Kuma</t>
  </si>
  <si>
    <t>Marylene</t>
  </si>
  <si>
    <t>Niriwene</t>
  </si>
  <si>
    <t>Koneco</t>
  </si>
  <si>
    <t>27-09-2013</t>
  </si>
  <si>
    <t>KOWINE</t>
  </si>
  <si>
    <t>Yadwina</t>
  </si>
  <si>
    <t>Menango</t>
  </si>
  <si>
    <t>Naisseline</t>
  </si>
  <si>
    <t>Jesse</t>
  </si>
  <si>
    <t>Rozaine</t>
  </si>
  <si>
    <t>Nemia</t>
  </si>
  <si>
    <t>15-10-2008</t>
  </si>
  <si>
    <t>Ngaiohni</t>
  </si>
  <si>
    <t>Anne-Marina</t>
  </si>
  <si>
    <t>13-10-2009</t>
  </si>
  <si>
    <t>PEU</t>
  </si>
  <si>
    <t>05-04-2011</t>
  </si>
  <si>
    <t>Rabadridri</t>
  </si>
  <si>
    <t>Mearo</t>
  </si>
  <si>
    <t>SABOURO</t>
  </si>
  <si>
    <t>Sabouro</t>
  </si>
  <si>
    <t>Mickael</t>
  </si>
  <si>
    <t>Sipa</t>
  </si>
  <si>
    <t>17-09-2011</t>
  </si>
  <si>
    <t>SIWENE</t>
  </si>
  <si>
    <t>Tylan</t>
  </si>
  <si>
    <t>08-08-2009</t>
  </si>
  <si>
    <t>Siwoine</t>
  </si>
  <si>
    <t>Bengy</t>
  </si>
  <si>
    <t>Wadra</t>
  </si>
  <si>
    <t>Maki</t>
  </si>
  <si>
    <t>Wadrobert</t>
  </si>
  <si>
    <t>Celina</t>
  </si>
  <si>
    <t>17-04-2012</t>
  </si>
  <si>
    <t>Wahnuhnu</t>
  </si>
  <si>
    <t>04-08-2009</t>
  </si>
  <si>
    <t>Emnoral</t>
  </si>
  <si>
    <t>Waiemene</t>
  </si>
  <si>
    <t>Charles</t>
  </si>
  <si>
    <t>Éloi</t>
  </si>
  <si>
    <t>09-01-2012</t>
  </si>
  <si>
    <t>Waikedre</t>
  </si>
  <si>
    <t>Eidra</t>
  </si>
  <si>
    <t>14-09-2010</t>
  </si>
  <si>
    <t>Waimadra</t>
  </si>
  <si>
    <t>Serennah</t>
  </si>
  <si>
    <t>Leoni</t>
  </si>
  <si>
    <t>WANESSE</t>
  </si>
  <si>
    <t>Waricone</t>
  </si>
  <si>
    <t>Andrée</t>
  </si>
  <si>
    <t>Bruno</t>
  </si>
  <si>
    <t>Weinane</t>
  </si>
  <si>
    <t>Whine</t>
  </si>
  <si>
    <t>Sarine</t>
  </si>
  <si>
    <t>14-03-2009</t>
  </si>
  <si>
    <t>WAELETA</t>
  </si>
  <si>
    <t>Wamaié</t>
  </si>
  <si>
    <t>Cécile</t>
  </si>
  <si>
    <t>Guenaelle</t>
  </si>
  <si>
    <t>02-06-2010</t>
  </si>
  <si>
    <t>Zeoula</t>
  </si>
  <si>
    <t>AJAPUHNYA</t>
  </si>
  <si>
    <t>Elysée</t>
  </si>
  <si>
    <t>CLG.TIETA</t>
  </si>
  <si>
    <t>BAYES</t>
  </si>
  <si>
    <t>Mégan</t>
  </si>
  <si>
    <t>12-09-2010</t>
  </si>
  <si>
    <t>Bob</t>
  </si>
  <si>
    <t>Basket, Futsal, Rugby</t>
  </si>
  <si>
    <t>Grégory</t>
  </si>
  <si>
    <t>Football, Futsal, Rugby</t>
  </si>
  <si>
    <t>Armel</t>
  </si>
  <si>
    <t>BOAE-POATCHILE</t>
  </si>
  <si>
    <t>Aïdy</t>
  </si>
  <si>
    <t>Basket, Football, Futsal, Rugby</t>
  </si>
  <si>
    <t>Moréa</t>
  </si>
  <si>
    <t>BOANEMOA</t>
  </si>
  <si>
    <t>29-09-2010</t>
  </si>
  <si>
    <t>BOANOU</t>
  </si>
  <si>
    <t>Boéhite</t>
  </si>
  <si>
    <t>BOAOUTHO</t>
  </si>
  <si>
    <t>Thykaël</t>
  </si>
  <si>
    <t>Thylianna</t>
  </si>
  <si>
    <t>BOATATE KOLEKOLE</t>
  </si>
  <si>
    <t>06-04-2010</t>
  </si>
  <si>
    <t>CAOUIDJO</t>
  </si>
  <si>
    <t>Nyaboome</t>
  </si>
  <si>
    <t>CHENU</t>
  </si>
  <si>
    <t>Sylver</t>
  </si>
  <si>
    <t>Johanes</t>
  </si>
  <si>
    <t>Athlétisme, Cross, Rugby</t>
  </si>
  <si>
    <t>COUTHY</t>
  </si>
  <si>
    <t>Jarim</t>
  </si>
  <si>
    <t>CREUX</t>
  </si>
  <si>
    <t>Even</t>
  </si>
  <si>
    <t>08-03-2009</t>
  </si>
  <si>
    <t>Athlétisme, Basket, Rugby</t>
  </si>
  <si>
    <t>DAHAMA</t>
  </si>
  <si>
    <t>Adams</t>
  </si>
  <si>
    <t>Janlÿas</t>
  </si>
  <si>
    <t>Kayle</t>
  </si>
  <si>
    <t>19-11-2011</t>
  </si>
  <si>
    <t>13-07-2009</t>
  </si>
  <si>
    <t>DIANAI</t>
  </si>
  <si>
    <t>Yvanoe</t>
  </si>
  <si>
    <t>03-01-2009</t>
  </si>
  <si>
    <t>DIELA</t>
  </si>
  <si>
    <t>Kono</t>
  </si>
  <si>
    <t>Raïley</t>
  </si>
  <si>
    <t>DJAOUAIMOA</t>
  </si>
  <si>
    <t>09-03-2013</t>
  </si>
  <si>
    <t>Yaëlle</t>
  </si>
  <si>
    <t>DJOTECK</t>
  </si>
  <si>
    <t>Manuely</t>
  </si>
  <si>
    <t>DOUNEZEK</t>
  </si>
  <si>
    <t>Edrick</t>
  </si>
  <si>
    <t>31-07-2013</t>
  </si>
  <si>
    <t>DRUMINY</t>
  </si>
  <si>
    <t>Asahel</t>
  </si>
  <si>
    <t>FARAIRE</t>
  </si>
  <si>
    <t>Manutini</t>
  </si>
  <si>
    <t>30-04-2010</t>
  </si>
  <si>
    <t>FOAWY</t>
  </si>
  <si>
    <t>Asaphe</t>
  </si>
  <si>
    <t>Tchilo</t>
  </si>
  <si>
    <t>GOA</t>
  </si>
  <si>
    <t>Eleonore</t>
  </si>
  <si>
    <t>29-05-2009</t>
  </si>
  <si>
    <t>Evodie</t>
  </si>
  <si>
    <t>26-04-2009</t>
  </si>
  <si>
    <t>Taleat</t>
  </si>
  <si>
    <t>02-12-2008</t>
  </si>
  <si>
    <t>GOAPANA</t>
  </si>
  <si>
    <t>GOUNEBOADJANE</t>
  </si>
  <si>
    <t>19-03-2009</t>
  </si>
  <si>
    <t>Athlétisme, Basket, Cross, Football, Futsal, Rugby</t>
  </si>
  <si>
    <t>GUERIN</t>
  </si>
  <si>
    <t>Luidjy</t>
  </si>
  <si>
    <t>HNYEIKONE</t>
  </si>
  <si>
    <t>Cezelin</t>
  </si>
  <si>
    <t>HOUWILI</t>
  </si>
  <si>
    <t>Chaëlson</t>
  </si>
  <si>
    <t>Berithiska</t>
  </si>
  <si>
    <t>Marie-Aimée</t>
  </si>
  <si>
    <t>11-05-2010</t>
  </si>
  <si>
    <t>KAHMENE</t>
  </si>
  <si>
    <t>Isabelle</t>
  </si>
  <si>
    <t>Basket, Rugby</t>
  </si>
  <si>
    <t>KAMOU</t>
  </si>
  <si>
    <t>Raynold</t>
  </si>
  <si>
    <t>Kelsy</t>
  </si>
  <si>
    <t>Wathaea</t>
  </si>
  <si>
    <t>05-01-2009</t>
  </si>
  <si>
    <t>Athlétisme, Rugby</t>
  </si>
  <si>
    <t>KEDO</t>
  </si>
  <si>
    <t>Léhyncé</t>
  </si>
  <si>
    <t>KIOLET</t>
  </si>
  <si>
    <t>Fabian</t>
  </si>
  <si>
    <t>KOUTCHAOUA</t>
  </si>
  <si>
    <t>Enrico</t>
  </si>
  <si>
    <t>MADIA</t>
  </si>
  <si>
    <t>18-09-2011</t>
  </si>
  <si>
    <t>Athlétisme, Football, Rugby</t>
  </si>
  <si>
    <t>MAROWITCH</t>
  </si>
  <si>
    <t>Jeck</t>
  </si>
  <si>
    <t>MEOUDHIA</t>
  </si>
  <si>
    <t>Kelange</t>
  </si>
  <si>
    <t>NAOUNA</t>
  </si>
  <si>
    <t>30-03-2010</t>
  </si>
  <si>
    <t>OU-PANE</t>
  </si>
  <si>
    <t>05-06-2009</t>
  </si>
  <si>
    <t>OUDIANE-ANE</t>
  </si>
  <si>
    <t>PAETHEN-WHAAP</t>
  </si>
  <si>
    <t>Dicky</t>
  </si>
  <si>
    <t>PAILLY</t>
  </si>
  <si>
    <t>Athlétisme, Football, Futsal, Rugby</t>
  </si>
  <si>
    <t>PAUBA</t>
  </si>
  <si>
    <t>17-03-2012</t>
  </si>
  <si>
    <t>Ederson</t>
  </si>
  <si>
    <t>PEAUTAU DIT FANO</t>
  </si>
  <si>
    <t>POANI</t>
  </si>
  <si>
    <t>Yaelzia</t>
  </si>
  <si>
    <t>POLI</t>
  </si>
  <si>
    <t>Keyrinda</t>
  </si>
  <si>
    <t>15-01-2011</t>
  </si>
  <si>
    <t>POURCELOT</t>
  </si>
  <si>
    <t>POUYE</t>
  </si>
  <si>
    <t>Enaïm</t>
  </si>
  <si>
    <t>RAGUE</t>
  </si>
  <si>
    <t>TCHAOUNYANE</t>
  </si>
  <si>
    <t>Carlton</t>
  </si>
  <si>
    <t>TEAIN-VE</t>
  </si>
  <si>
    <t>Monalie</t>
  </si>
  <si>
    <t>TEIHO</t>
  </si>
  <si>
    <t>Basket, Cross, Football, Futsal</t>
  </si>
  <si>
    <t>TEIN-PADOM</t>
  </si>
  <si>
    <t>Djahote</t>
  </si>
  <si>
    <t>Rosalie</t>
  </si>
  <si>
    <t>24-04-2013</t>
  </si>
  <si>
    <t>TIDJITE-TIMBE</t>
  </si>
  <si>
    <t>TONCHANE</t>
  </si>
  <si>
    <t>Hyppolite</t>
  </si>
  <si>
    <t>Candice</t>
  </si>
  <si>
    <t>Djared</t>
  </si>
  <si>
    <t>Kyméa</t>
  </si>
  <si>
    <t>Luther</t>
  </si>
  <si>
    <t>Basket, Cross, Football, Futsal, Rugby</t>
  </si>
  <si>
    <t>Maywenne</t>
  </si>
  <si>
    <t>Yorick</t>
  </si>
  <si>
    <t>Athlétisme, Basket, Futsal, Rugby</t>
  </si>
  <si>
    <t>Meune</t>
  </si>
  <si>
    <t>WAYO</t>
  </si>
  <si>
    <t>Elias</t>
  </si>
  <si>
    <t>06-07-2008</t>
  </si>
  <si>
    <t>WELET</t>
  </si>
  <si>
    <t>Francisca</t>
  </si>
  <si>
    <t>Hnéboa</t>
  </si>
  <si>
    <t>Hyloan</t>
  </si>
  <si>
    <t>Ahrweiller</t>
  </si>
  <si>
    <t>Lise</t>
  </si>
  <si>
    <t>CLG.TUBAND</t>
  </si>
  <si>
    <t>Alvarez</t>
  </si>
  <si>
    <t>AUBERT</t>
  </si>
  <si>
    <t>AUDRY</t>
  </si>
  <si>
    <t>Costa</t>
  </si>
  <si>
    <t>14-11-2009</t>
  </si>
  <si>
    <t>Aufant</t>
  </si>
  <si>
    <t>AURIN</t>
  </si>
  <si>
    <t>Blakiston</t>
  </si>
  <si>
    <t>BOIRON</t>
  </si>
  <si>
    <t>Athlétisme, Basket, Cross, Tennis de table, Trails</t>
  </si>
  <si>
    <t>Boiron</t>
  </si>
  <si>
    <t>Ewen</t>
  </si>
  <si>
    <t>Bournay</t>
  </si>
  <si>
    <t>BOURNAY</t>
  </si>
  <si>
    <t>Bouvet</t>
  </si>
  <si>
    <t>Adrian</t>
  </si>
  <si>
    <t>BROQUET</t>
  </si>
  <si>
    <t>Broustet</t>
  </si>
  <si>
    <t>CHAMPALLE</t>
  </si>
  <si>
    <t>CHARLES</t>
  </si>
  <si>
    <t>Nalu</t>
  </si>
  <si>
    <t>21-03-2013</t>
  </si>
  <si>
    <t>Cherrier</t>
  </si>
  <si>
    <t>CHEVAL</t>
  </si>
  <si>
    <t>Millard</t>
  </si>
  <si>
    <t>Cotin</t>
  </si>
  <si>
    <t>I-Gusti</t>
  </si>
  <si>
    <t>Courtin</t>
  </si>
  <si>
    <t>COUTURIER</t>
  </si>
  <si>
    <t>16-11-2010</t>
  </si>
  <si>
    <t>DANES</t>
  </si>
  <si>
    <t>10-04-2011</t>
  </si>
  <si>
    <t>DELAWOEUR</t>
  </si>
  <si>
    <t>DESVALS</t>
  </si>
  <si>
    <t>Julius</t>
  </si>
  <si>
    <t>Dongal Paquier</t>
  </si>
  <si>
    <t>Wilhelm</t>
  </si>
  <si>
    <t>DROHNY</t>
  </si>
  <si>
    <t>Cloé</t>
  </si>
  <si>
    <t>DUCROCQ</t>
  </si>
  <si>
    <t>31-07-2011</t>
  </si>
  <si>
    <t>D’amato</t>
  </si>
  <si>
    <t>Alabama</t>
  </si>
  <si>
    <t>FAO</t>
  </si>
  <si>
    <t>Euphrasie</t>
  </si>
  <si>
    <t>09-05-2009</t>
  </si>
  <si>
    <t>FAURE</t>
  </si>
  <si>
    <t>Flegel</t>
  </si>
  <si>
    <t>Foïama Crespo</t>
  </si>
  <si>
    <t>Roméo</t>
  </si>
  <si>
    <t>Pétanque</t>
  </si>
  <si>
    <t>Franzi</t>
  </si>
  <si>
    <t>Novak</t>
  </si>
  <si>
    <t>GAERTNER</t>
  </si>
  <si>
    <t>27-12-2012</t>
  </si>
  <si>
    <t>Girbal</t>
  </si>
  <si>
    <t>GUILLOUX</t>
  </si>
  <si>
    <t>Athlétisme, Cross, Escalade, Trails</t>
  </si>
  <si>
    <t>Hauet</t>
  </si>
  <si>
    <t>HAUTBOIS</t>
  </si>
  <si>
    <t>Octave</t>
  </si>
  <si>
    <t>Cross, Tennis de table, Trails</t>
  </si>
  <si>
    <t>HELVIG</t>
  </si>
  <si>
    <t>Athlétisme, Basket, Cross, Escalade, Trails</t>
  </si>
  <si>
    <t>Helvig</t>
  </si>
  <si>
    <t>Hiot</t>
  </si>
  <si>
    <t>05-05-2013</t>
  </si>
  <si>
    <t>Hnamekune</t>
  </si>
  <si>
    <t>Jemina</t>
  </si>
  <si>
    <t>JOUSSELIN</t>
  </si>
  <si>
    <t>KAHLEMU</t>
  </si>
  <si>
    <t>Kurpisz</t>
  </si>
  <si>
    <t>laufilitoga</t>
  </si>
  <si>
    <t>LE PECHOUX</t>
  </si>
  <si>
    <t>Basket, Tennis de table, Trails</t>
  </si>
  <si>
    <t>Leborne</t>
  </si>
  <si>
    <t>Lilou</t>
  </si>
  <si>
    <t>Leddet</t>
  </si>
  <si>
    <t>LEON</t>
  </si>
  <si>
    <t>LIE</t>
  </si>
  <si>
    <t>Lituvina</t>
  </si>
  <si>
    <t>LUNG-TAKIJIRI</t>
  </si>
  <si>
    <t>Maileya</t>
  </si>
  <si>
    <t>Mei</t>
  </si>
  <si>
    <t>METAYER</t>
  </si>
  <si>
    <t>Côme</t>
  </si>
  <si>
    <t>Mille</t>
  </si>
  <si>
    <t>Owczarzak</t>
  </si>
  <si>
    <t>Oxford</t>
  </si>
  <si>
    <t>Peltier Leroy</t>
  </si>
  <si>
    <t>POINAS</t>
  </si>
  <si>
    <t>Poitvin</t>
  </si>
  <si>
    <t>Quilici</t>
  </si>
  <si>
    <t>Reignault</t>
  </si>
  <si>
    <t>Saïdi Fiorentino</t>
  </si>
  <si>
    <t>Vadim</t>
  </si>
  <si>
    <t>11-12-2012</t>
  </si>
  <si>
    <t>SAUNIER</t>
  </si>
  <si>
    <t>Sawaza</t>
  </si>
  <si>
    <t>Josué</t>
  </si>
  <si>
    <t>Schmitt</t>
  </si>
  <si>
    <t>Ana-louise</t>
  </si>
  <si>
    <t>Seck Martin</t>
  </si>
  <si>
    <t>Maïana</t>
  </si>
  <si>
    <t>SKALLI DELAUNAY</t>
  </si>
  <si>
    <t>28-12-2010</t>
  </si>
  <si>
    <t>Basket, Cross, Escalade</t>
  </si>
  <si>
    <t>SOKO</t>
  </si>
  <si>
    <t>Rwann</t>
  </si>
  <si>
    <t>Soulard</t>
  </si>
  <si>
    <t>TAORA</t>
  </si>
  <si>
    <t>Rinnie</t>
  </si>
  <si>
    <t>Badminton, Basket, Tennis de table, Volleyball</t>
  </si>
  <si>
    <t>Testud</t>
  </si>
  <si>
    <t>Morgane</t>
  </si>
  <si>
    <t>THEBAULT</t>
  </si>
  <si>
    <t>Tirel</t>
  </si>
  <si>
    <t>Titilaki</t>
  </si>
  <si>
    <t>Elaseto</t>
  </si>
  <si>
    <t>Tual</t>
  </si>
  <si>
    <t>Myla</t>
  </si>
  <si>
    <t>Vialatte</t>
  </si>
  <si>
    <t>Villaume</t>
  </si>
  <si>
    <t>12-08-2013</t>
  </si>
  <si>
    <t>VOGT</t>
  </si>
  <si>
    <t>Thorvald</t>
  </si>
  <si>
    <t>Athlétisme, Cross, Pétanque, Tennis de table, Trails, Volleyball</t>
  </si>
  <si>
    <t>Wazana</t>
  </si>
  <si>
    <t>Leenzy</t>
  </si>
  <si>
    <t>Basket, Escalade, Trails</t>
  </si>
  <si>
    <t>Wejieme</t>
  </si>
  <si>
    <t>Lindsay</t>
  </si>
  <si>
    <t>Pétanque, Volleyball</t>
  </si>
  <si>
    <t>DEYAN</t>
  </si>
  <si>
    <t>CLG.WANI</t>
  </si>
  <si>
    <t>Football, Voile</t>
  </si>
  <si>
    <t>Stéphane</t>
  </si>
  <si>
    <t>BATY</t>
  </si>
  <si>
    <t>AARON</t>
  </si>
  <si>
    <t>FRANTZIA</t>
  </si>
  <si>
    <t>Cross, Trails, Voile</t>
  </si>
  <si>
    <t>BOERE</t>
  </si>
  <si>
    <t>BWEOWE</t>
  </si>
  <si>
    <t>ILLYONA</t>
  </si>
  <si>
    <t>23-12-2008</t>
  </si>
  <si>
    <t>Steevy</t>
  </si>
  <si>
    <t>Badminton, Trails, Voile</t>
  </si>
  <si>
    <t>Laïza</t>
  </si>
  <si>
    <t>DIOPOSOI</t>
  </si>
  <si>
    <t>Tracylia</t>
  </si>
  <si>
    <t>Euriboa</t>
  </si>
  <si>
    <t>SONIA</t>
  </si>
  <si>
    <t>12-08-2008</t>
  </si>
  <si>
    <t>EURITEIN</t>
  </si>
  <si>
    <t>Kilian</t>
  </si>
  <si>
    <t>Gowemeuhou</t>
  </si>
  <si>
    <t>KABEU</t>
  </si>
  <si>
    <t>BRADLEY</t>
  </si>
  <si>
    <t>JIMMY</t>
  </si>
  <si>
    <t>LILAS</t>
  </si>
  <si>
    <t>Marie-Pierre</t>
  </si>
  <si>
    <t>MYLENE</t>
  </si>
  <si>
    <t>KAKE</t>
  </si>
  <si>
    <t>Rhyta</t>
  </si>
  <si>
    <t>Cross, Futsal, Trails, Voile</t>
  </si>
  <si>
    <t>Rolan</t>
  </si>
  <si>
    <t>KAMEUREUMOA</t>
  </si>
  <si>
    <t>Rayden</t>
  </si>
  <si>
    <t>10-08-2009</t>
  </si>
  <si>
    <t>Reyniss</t>
  </si>
  <si>
    <t>KAMEUREUMOIN</t>
  </si>
  <si>
    <t>Rowan</t>
  </si>
  <si>
    <t>24-01-2011</t>
  </si>
  <si>
    <t>KANANOU</t>
  </si>
  <si>
    <t>JESSY</t>
  </si>
  <si>
    <t>Kananou</t>
  </si>
  <si>
    <t>KAVISOBURU</t>
  </si>
  <si>
    <t>DALYWAN</t>
  </si>
  <si>
    <t>KAVITYA</t>
  </si>
  <si>
    <t>SARAI</t>
  </si>
  <si>
    <t>MARARHEU</t>
  </si>
  <si>
    <t>GILKA</t>
  </si>
  <si>
    <t>HEMITI</t>
  </si>
  <si>
    <t>11-01-2013</t>
  </si>
  <si>
    <t>Mevin</t>
  </si>
  <si>
    <t>Koi-Daa</t>
  </si>
  <si>
    <t>OCEANIE</t>
  </si>
  <si>
    <t>MOINBURU</t>
  </si>
  <si>
    <t>DJEFERSON</t>
  </si>
  <si>
    <t>Gwenrick</t>
  </si>
  <si>
    <t>MOINRIBURU</t>
  </si>
  <si>
    <t>JENSONN</t>
  </si>
  <si>
    <t>MY</t>
  </si>
  <si>
    <t>Ulrick</t>
  </si>
  <si>
    <t>NEGOVIN</t>
  </si>
  <si>
    <t>DJENA</t>
  </si>
  <si>
    <t>Trails, Voile, Volleyball</t>
  </si>
  <si>
    <t>EDSON</t>
  </si>
  <si>
    <t>Football, Trails, Voile</t>
  </si>
  <si>
    <t>NEPOROZE</t>
  </si>
  <si>
    <t>09-12-2009</t>
  </si>
  <si>
    <t>ALAIN</t>
  </si>
  <si>
    <t>AUGUSTIN</t>
  </si>
  <si>
    <t>OMOATU</t>
  </si>
  <si>
    <t>RUDY</t>
  </si>
  <si>
    <t>PARAWI</t>
  </si>
  <si>
    <t>Voile, Volleyball</t>
  </si>
  <si>
    <t>Patrick</t>
  </si>
  <si>
    <t>16-07-2009</t>
  </si>
  <si>
    <t>POEDI</t>
  </si>
  <si>
    <t>Jael</t>
  </si>
  <si>
    <t>09-05-2013</t>
  </si>
  <si>
    <t>POUROUORO</t>
  </si>
  <si>
    <t>Jeiel</t>
  </si>
  <si>
    <t>Athlétisme, Badminton, Cross, Trails, Voile, Volleyball</t>
  </si>
  <si>
    <t>SANGARNE</t>
  </si>
  <si>
    <t>Francine</t>
  </si>
  <si>
    <t>SARI</t>
  </si>
  <si>
    <t>Aynerick</t>
  </si>
  <si>
    <t>Gabriella</t>
  </si>
  <si>
    <t>26-07-2013</t>
  </si>
  <si>
    <t>Athlétisme, Badminton, Trails, Voile</t>
  </si>
  <si>
    <t>SAWA</t>
  </si>
  <si>
    <t>Leslie</t>
  </si>
  <si>
    <t>Mama</t>
  </si>
  <si>
    <t>04-05-2012</t>
  </si>
  <si>
    <t>YOLINA</t>
  </si>
  <si>
    <t>04-09-2010</t>
  </si>
  <si>
    <t>VOUDJO</t>
  </si>
  <si>
    <t>Auvensea</t>
  </si>
  <si>
    <t>WABOUROUROU</t>
  </si>
  <si>
    <t>Djémaël</t>
  </si>
  <si>
    <t>14-05-2009</t>
  </si>
  <si>
    <t>CASSIDY</t>
  </si>
  <si>
    <t>CLG.YATE</t>
  </si>
  <si>
    <t>ATITI</t>
  </si>
  <si>
    <t>ZANNAH</t>
  </si>
  <si>
    <t>ZITAH</t>
  </si>
  <si>
    <t>KYLLIAN</t>
  </si>
  <si>
    <t>WARREN</t>
  </si>
  <si>
    <t>ATTI-MENARD</t>
  </si>
  <si>
    <t>SOLEY</t>
  </si>
  <si>
    <t>DREMON</t>
  </si>
  <si>
    <t>EDE</t>
  </si>
  <si>
    <t>FILIOLEATA</t>
  </si>
  <si>
    <t>EZECHIEL</t>
  </si>
  <si>
    <t>GATEFAIT</t>
  </si>
  <si>
    <t>STELLA</t>
  </si>
  <si>
    <t>EUGENE</t>
  </si>
  <si>
    <t>LARISSA</t>
  </si>
  <si>
    <t>MEI</t>
  </si>
  <si>
    <t>Mathy</t>
  </si>
  <si>
    <t>TCHEMBO</t>
  </si>
  <si>
    <t>CLG.YVES-MARIE HILY</t>
  </si>
  <si>
    <t>Dedane</t>
  </si>
  <si>
    <t>All-Jazyrone</t>
  </si>
  <si>
    <t>DOÏ</t>
  </si>
  <si>
    <t>Djéoula</t>
  </si>
  <si>
    <t>Djidjahön</t>
  </si>
  <si>
    <t>GROCHAIN</t>
  </si>
  <si>
    <t>Samira</t>
  </si>
  <si>
    <t>13-02-2009</t>
  </si>
  <si>
    <t>HNAMUKO</t>
  </si>
  <si>
    <t>Menrempon</t>
  </si>
  <si>
    <t>Marie-Michelle</t>
  </si>
  <si>
    <t>NAPORAPOE</t>
  </si>
  <si>
    <t>Tyronn</t>
  </si>
  <si>
    <t>POYLE</t>
  </si>
  <si>
    <t>02-12-2010</t>
  </si>
  <si>
    <t>TAUSIE</t>
  </si>
  <si>
    <t>05-03-2009</t>
  </si>
  <si>
    <t>Gwenaëlle</t>
  </si>
  <si>
    <t>20-01-2012</t>
  </si>
  <si>
    <t>CLY.RIVAT-BONOU</t>
  </si>
  <si>
    <t>Haÿdan</t>
  </si>
  <si>
    <t>BILOU</t>
  </si>
  <si>
    <t>Alixiane</t>
  </si>
  <si>
    <t>Athlétisme, Trails, Volleyball</t>
  </si>
  <si>
    <t>BOILOA</t>
  </si>
  <si>
    <t>Ydrisse</t>
  </si>
  <si>
    <t>DEVATH</t>
  </si>
  <si>
    <t>Nathalia</t>
  </si>
  <si>
    <t>29-11-2012</t>
  </si>
  <si>
    <t>HEIEC</t>
  </si>
  <si>
    <t>Basket, Football, Futsal, Volleyball, VTT</t>
  </si>
  <si>
    <t>Gerzino</t>
  </si>
  <si>
    <t>Pwaë</t>
  </si>
  <si>
    <t>20-01-2013</t>
  </si>
  <si>
    <t>Nunewaïe</t>
  </si>
  <si>
    <t>Yorhan</t>
  </si>
  <si>
    <t>Sywel</t>
  </si>
  <si>
    <t>TIAGUIO</t>
  </si>
  <si>
    <t>Mweaou</t>
  </si>
  <si>
    <t>TOUYADA</t>
  </si>
  <si>
    <t>Lisa</t>
  </si>
  <si>
    <t>Basket, Cross, Danse, Football, Futsal, Step, Trails, Volleyball</t>
  </si>
  <si>
    <t>Nell</t>
  </si>
  <si>
    <t>Cross, Futsal, Tennis de table, Volleyball, VTT</t>
  </si>
  <si>
    <t>WAHIO</t>
  </si>
  <si>
    <t>Cross, Football, Futsal, Volleyball, VTT</t>
  </si>
  <si>
    <t>Keylane</t>
  </si>
  <si>
    <t>AGNIEL</t>
  </si>
  <si>
    <t>03-04-2010</t>
  </si>
  <si>
    <t>GOD.KOUAOUA</t>
  </si>
  <si>
    <t>Cross, Futsal, Handball, Rugby, Trails, Volleyball</t>
  </si>
  <si>
    <t>ARAMION</t>
  </si>
  <si>
    <t>Perle</t>
  </si>
  <si>
    <t>BEMARON</t>
  </si>
  <si>
    <t>Luckyric</t>
  </si>
  <si>
    <t>Cross, Football, Futsal, Rugby, Santé, Trails</t>
  </si>
  <si>
    <t>BOGIHONDIA</t>
  </si>
  <si>
    <t>Eli-Greg</t>
  </si>
  <si>
    <t>12-03-2011</t>
  </si>
  <si>
    <t>BOUSSET</t>
  </si>
  <si>
    <t>LAURA</t>
  </si>
  <si>
    <t>COUIEMOIN</t>
  </si>
  <si>
    <t>Conrad</t>
  </si>
  <si>
    <t>DEBAOUE</t>
  </si>
  <si>
    <t>ALOIZIA</t>
  </si>
  <si>
    <t>18-03-2011</t>
  </si>
  <si>
    <t>Yörn</t>
  </si>
  <si>
    <t>DJAÏEREU</t>
  </si>
  <si>
    <t>Téin</t>
  </si>
  <si>
    <t>DJAÏEUREU</t>
  </si>
  <si>
    <t>Kyle</t>
  </si>
  <si>
    <t>Cross, Football, Futsal, Rugby, Santé, Tennis de table, Trails</t>
  </si>
  <si>
    <t>Kameron</t>
  </si>
  <si>
    <t>KAYEL</t>
  </si>
  <si>
    <t>KAPA</t>
  </si>
  <si>
    <t>ODILE</t>
  </si>
  <si>
    <t>06-03-2010</t>
  </si>
  <si>
    <t>KAVISOYE</t>
  </si>
  <si>
    <t>Kaïsha</t>
  </si>
  <si>
    <t>08-01-2011</t>
  </si>
  <si>
    <t>KAYDIEU</t>
  </si>
  <si>
    <t>JEMIMA</t>
  </si>
  <si>
    <t>RENE</t>
  </si>
  <si>
    <t>Mezida</t>
  </si>
  <si>
    <t>MOUGHE</t>
  </si>
  <si>
    <t>Maysson</t>
  </si>
  <si>
    <t>Jean Gabriel</t>
  </si>
  <si>
    <t>Cross, Football, Futsal, Rugby, Santé, Tennis de table, Trails, Volleyball</t>
  </si>
  <si>
    <t>NIMOIRI</t>
  </si>
  <si>
    <t>ALEZIA</t>
  </si>
  <si>
    <t>Ghyann</t>
  </si>
  <si>
    <t>NOMAÏ</t>
  </si>
  <si>
    <t>ISIDORE</t>
  </si>
  <si>
    <t>PERREAU</t>
  </si>
  <si>
    <t>VAÏNUI</t>
  </si>
  <si>
    <t>JAMELIA</t>
  </si>
  <si>
    <t>21-05-2011</t>
  </si>
  <si>
    <t>livaï</t>
  </si>
  <si>
    <t>THAVOAVIANON</t>
  </si>
  <si>
    <t>NAYLY</t>
  </si>
  <si>
    <t>HUBERT</t>
  </si>
  <si>
    <t>ASHLEY</t>
  </si>
  <si>
    <t>WHEJOINE</t>
  </si>
  <si>
    <t>Dedzary</t>
  </si>
  <si>
    <t>18-05-2010</t>
  </si>
  <si>
    <t>LOVAINA</t>
  </si>
  <si>
    <t>JF</t>
  </si>
  <si>
    <t>01-11-2006</t>
  </si>
  <si>
    <t>LP.AUGUSTIN TY</t>
  </si>
  <si>
    <t>Mosyah</t>
  </si>
  <si>
    <t>24-07-2008</t>
  </si>
  <si>
    <t>Athlétisme, Basket, Course d'orientation, Cross, Football, Futsal, Handball, Trails, Volleyball</t>
  </si>
  <si>
    <t>TIDSITE</t>
  </si>
  <si>
    <t>12-08-2006</t>
  </si>
  <si>
    <t>Futsal, Musculation, Pétanque, Volleyball</t>
  </si>
  <si>
    <t>21-03-2007</t>
  </si>
  <si>
    <t>LP.COMM. HOTELIER ESCOFFIER</t>
  </si>
  <si>
    <t>01-04-2008</t>
  </si>
  <si>
    <t>Auriane</t>
  </si>
  <si>
    <t>16-10-2007</t>
  </si>
  <si>
    <t>CUME</t>
  </si>
  <si>
    <t>André Martial</t>
  </si>
  <si>
    <t>04-05-2008</t>
  </si>
  <si>
    <t>Lohini</t>
  </si>
  <si>
    <t>HMAÉ</t>
  </si>
  <si>
    <t>Brian</t>
  </si>
  <si>
    <t>HUMUNI</t>
  </si>
  <si>
    <t>Ezeckiel</t>
  </si>
  <si>
    <t>JG</t>
  </si>
  <si>
    <t>08-02-2006</t>
  </si>
  <si>
    <t>HUMUNIE</t>
  </si>
  <si>
    <t>08-08-2006</t>
  </si>
  <si>
    <t>17-07-2008</t>
  </si>
  <si>
    <t>LAPE</t>
  </si>
  <si>
    <t>Petelo</t>
  </si>
  <si>
    <t>05-08-2008</t>
  </si>
  <si>
    <t>07-01-2004</t>
  </si>
  <si>
    <t>Boxe, Volleyball</t>
  </si>
  <si>
    <t>Nolwenn</t>
  </si>
  <si>
    <t>10-10-2007</t>
  </si>
  <si>
    <t>Athlétisme, Santé, Trails</t>
  </si>
  <si>
    <t>MOLI</t>
  </si>
  <si>
    <t>08-10-2006</t>
  </si>
  <si>
    <t>NYIPI</t>
  </si>
  <si>
    <t>Ukene</t>
  </si>
  <si>
    <t>26-07-2006</t>
  </si>
  <si>
    <t>PASSIMIN</t>
  </si>
  <si>
    <t>PUHAIO</t>
  </si>
  <si>
    <t>24-08-2006</t>
  </si>
  <si>
    <t>SARRAMEGNA</t>
  </si>
  <si>
    <t>Giovanny</t>
  </si>
  <si>
    <t>10-06-2007</t>
  </si>
  <si>
    <t>SINEWAMI</t>
  </si>
  <si>
    <t>28-06-2007</t>
  </si>
  <si>
    <t>TAFILI</t>
  </si>
  <si>
    <t>Aukusitino</t>
  </si>
  <si>
    <t>03-06-2008</t>
  </si>
  <si>
    <t>Football, Trails, Volleyball</t>
  </si>
  <si>
    <t>TAKANIKO</t>
  </si>
  <si>
    <t>Mauricio</t>
  </si>
  <si>
    <t>14-07-2007</t>
  </si>
  <si>
    <t>TAUAFU</t>
  </si>
  <si>
    <t>23-11-2008</t>
  </si>
  <si>
    <t>TODORI</t>
  </si>
  <si>
    <t>12-01-2009</t>
  </si>
  <si>
    <t>TOEVALU</t>
  </si>
  <si>
    <t>Vaka</t>
  </si>
  <si>
    <t>13-01-2008</t>
  </si>
  <si>
    <t>13-08-2008</t>
  </si>
  <si>
    <t>TUFALE</t>
  </si>
  <si>
    <t>21-06-2006</t>
  </si>
  <si>
    <t>Jean Marc</t>
  </si>
  <si>
    <t>26-12-2007</t>
  </si>
  <si>
    <t>20-10-2008</t>
  </si>
  <si>
    <t>Martha</t>
  </si>
  <si>
    <t>13-06-2008</t>
  </si>
  <si>
    <t>UVEAKOVI</t>
  </si>
  <si>
    <t>Tamaso</t>
  </si>
  <si>
    <t>30-04-2009</t>
  </si>
  <si>
    <t>VAITULUKINA</t>
  </si>
  <si>
    <t>03-12-2008</t>
  </si>
  <si>
    <t>VIKENA</t>
  </si>
  <si>
    <t>07-09-2007</t>
  </si>
  <si>
    <t>WACHOIMA</t>
  </si>
  <si>
    <t>Benimajo</t>
  </si>
  <si>
    <t>17-12-2005</t>
  </si>
  <si>
    <t>WAPAE</t>
  </si>
  <si>
    <t>Truala</t>
  </si>
  <si>
    <t>Djamilla</t>
  </si>
  <si>
    <t>31-05-2006</t>
  </si>
  <si>
    <t>WAWINE</t>
  </si>
  <si>
    <t>01-06-2007</t>
  </si>
  <si>
    <t>WENEMIT</t>
  </si>
  <si>
    <t>Sabrina</t>
  </si>
  <si>
    <t>03-10-2007</t>
  </si>
  <si>
    <t>BADIMOIN</t>
  </si>
  <si>
    <t>NADIA</t>
  </si>
  <si>
    <t>15-07-2004</t>
  </si>
  <si>
    <t>LP.FRANCOIS D ASSISE</t>
  </si>
  <si>
    <t>Trails, Va'a</t>
  </si>
  <si>
    <t>BELICHOMA</t>
  </si>
  <si>
    <t>GINETTE</t>
  </si>
  <si>
    <t>03-01-2008</t>
  </si>
  <si>
    <t>Futsal, Trails, Va'a</t>
  </si>
  <si>
    <t>Jhanaël</t>
  </si>
  <si>
    <t>27-07-2007</t>
  </si>
  <si>
    <t>CHOUNE</t>
  </si>
  <si>
    <t>COLLINS</t>
  </si>
  <si>
    <t>17-04-2008</t>
  </si>
  <si>
    <t>DIOPOE</t>
  </si>
  <si>
    <t>Keline</t>
  </si>
  <si>
    <t>15-03-2007</t>
  </si>
  <si>
    <t>Futsal, Tir à l'arc, Va'a, Volleyball</t>
  </si>
  <si>
    <t>KAZOUE</t>
  </si>
  <si>
    <t>Kazuko</t>
  </si>
  <si>
    <t>01-10-2008</t>
  </si>
  <si>
    <t>LIMOUSIN</t>
  </si>
  <si>
    <t>ADRIAN</t>
  </si>
  <si>
    <t>08-06-2006</t>
  </si>
  <si>
    <t>18-02-2006</t>
  </si>
  <si>
    <t>Cross, Football, Futsal, Rugby, Sport partagé, Trails</t>
  </si>
  <si>
    <t>POANIMA</t>
  </si>
  <si>
    <t>CHLOE</t>
  </si>
  <si>
    <t>15-05-2009</t>
  </si>
  <si>
    <t>Trails, Va'a, Volleyball</t>
  </si>
  <si>
    <t>Djénarose</t>
  </si>
  <si>
    <t>15-01-2007</t>
  </si>
  <si>
    <t>VIRASSAMY</t>
  </si>
  <si>
    <t>Shanonn</t>
  </si>
  <si>
    <t>26-05-2008</t>
  </si>
  <si>
    <t>Ludwig</t>
  </si>
  <si>
    <t>29-03-2008</t>
  </si>
  <si>
    <t>LP.JEAN XXIII</t>
  </si>
  <si>
    <t>Cross, Football, Futsal, Rugby, Tir à l'arc, Trails</t>
  </si>
  <si>
    <t>BROWN</t>
  </si>
  <si>
    <t>01-03-2007</t>
  </si>
  <si>
    <t>DONARDIN BONNIERE</t>
  </si>
  <si>
    <t>NORA</t>
  </si>
  <si>
    <t>FAATUARAI</t>
  </si>
  <si>
    <t>VAIMITI</t>
  </si>
  <si>
    <t>28-11-2006</t>
  </si>
  <si>
    <t>HAOA</t>
  </si>
  <si>
    <t>DEBORAH</t>
  </si>
  <si>
    <t>27-02-2006</t>
  </si>
  <si>
    <t>MOHAMED</t>
  </si>
  <si>
    <t>YELENA</t>
  </si>
  <si>
    <t>25-02-2006</t>
  </si>
  <si>
    <t>MOHI</t>
  </si>
  <si>
    <t>BRISCA</t>
  </si>
  <si>
    <t>NEPORON</t>
  </si>
  <si>
    <t>KELIANE</t>
  </si>
  <si>
    <t>OMOATOU</t>
  </si>
  <si>
    <t>ADELAIDE</t>
  </si>
  <si>
    <t>17-11-2006</t>
  </si>
  <si>
    <t>Jamila</t>
  </si>
  <si>
    <t>02-06-2006</t>
  </si>
  <si>
    <t>MIREILLE</t>
  </si>
  <si>
    <t>TAFILAGI</t>
  </si>
  <si>
    <t>ILENIA</t>
  </si>
  <si>
    <t>26-08-2006</t>
  </si>
  <si>
    <t>TRUIJIJ</t>
  </si>
  <si>
    <t>JEANETTE</t>
  </si>
  <si>
    <t>30-11-2006</t>
  </si>
  <si>
    <t>ELEONA</t>
  </si>
  <si>
    <t>16-05-2007</t>
  </si>
  <si>
    <t>Amel</t>
  </si>
  <si>
    <t>21-05-2007</t>
  </si>
  <si>
    <t>WANYANO</t>
  </si>
  <si>
    <t>ENRIETTE</t>
  </si>
  <si>
    <t>SF</t>
  </si>
  <si>
    <t>24-06-2003</t>
  </si>
  <si>
    <t>Oupinou</t>
  </si>
  <si>
    <t>03-11-2008</t>
  </si>
  <si>
    <t>LP.MARCELLIN CHAMPAGNAT</t>
  </si>
  <si>
    <t>Echecs, Football, Futsal, Trails, Volleyball</t>
  </si>
  <si>
    <t>27-05-2008</t>
  </si>
  <si>
    <t>Football, Kayak, Pétanque, Santé</t>
  </si>
  <si>
    <t>Claudia</t>
  </si>
  <si>
    <t>10-01-2008</t>
  </si>
  <si>
    <t>Football, Futsal, Kayak, Pétanque, Santé</t>
  </si>
  <si>
    <t>BADIOU</t>
  </si>
  <si>
    <t>Joem</t>
  </si>
  <si>
    <t>24-05-2006</t>
  </si>
  <si>
    <t>Athlétisme, Football, Futsal, Kayak</t>
  </si>
  <si>
    <t>BALY</t>
  </si>
  <si>
    <t>01-08-2008</t>
  </si>
  <si>
    <t>Monikarl</t>
  </si>
  <si>
    <t>Djylyan</t>
  </si>
  <si>
    <t>18-05-2007</t>
  </si>
  <si>
    <t>Etienne</t>
  </si>
  <si>
    <t>27-09-2006</t>
  </si>
  <si>
    <t>Cyrielle</t>
  </si>
  <si>
    <t>28-01-2008</t>
  </si>
  <si>
    <t>Futsal, Kayak, Pétanque, Santé, Volleyball</t>
  </si>
  <si>
    <t>Boulesakaui</t>
  </si>
  <si>
    <t>04-08-2006</t>
  </si>
  <si>
    <t>Boxe, Football, Futsal</t>
  </si>
  <si>
    <t>BOUQUET</t>
  </si>
  <si>
    <t>04-11-2007</t>
  </si>
  <si>
    <t>CHAORI</t>
  </si>
  <si>
    <t>Florence</t>
  </si>
  <si>
    <t>02-08-2008</t>
  </si>
  <si>
    <t>Jeanckorin</t>
  </si>
  <si>
    <t>15-01-2005</t>
  </si>
  <si>
    <t>Alicia</t>
  </si>
  <si>
    <t>24-07-2007</t>
  </si>
  <si>
    <t>Futsal, Kayak, Pétanque, Santé</t>
  </si>
  <si>
    <t>Yarsen</t>
  </si>
  <si>
    <t>06-08-2008</t>
  </si>
  <si>
    <t>Roman</t>
  </si>
  <si>
    <t>20-03-2005</t>
  </si>
  <si>
    <t>DJOEWAIR</t>
  </si>
  <si>
    <t>Kendall</t>
  </si>
  <si>
    <t>27-06-2008</t>
  </si>
  <si>
    <t>GOUE</t>
  </si>
  <si>
    <t>22-04-2003</t>
  </si>
  <si>
    <t>Trails, Va'a, VTT</t>
  </si>
  <si>
    <t>HALUATR</t>
  </si>
  <si>
    <t>Enzo Taua</t>
  </si>
  <si>
    <t>07-07-2007</t>
  </si>
  <si>
    <t>IRIBA</t>
  </si>
  <si>
    <t>30-07-2007</t>
  </si>
  <si>
    <t>Shaïna</t>
  </si>
  <si>
    <t>MAPéRI</t>
  </si>
  <si>
    <t>Marc-Axel</t>
  </si>
  <si>
    <t>02-09-2008</t>
  </si>
  <si>
    <t>MEE</t>
  </si>
  <si>
    <t>Maylis</t>
  </si>
  <si>
    <t>08-11-2008</t>
  </si>
  <si>
    <t>Futsal, Handball, Kayak, Pétanque, Santé</t>
  </si>
  <si>
    <t>MEOUAINON</t>
  </si>
  <si>
    <t>16-05-2008</t>
  </si>
  <si>
    <t>Moinburu</t>
  </si>
  <si>
    <t>Gaël</t>
  </si>
  <si>
    <t>Iréna</t>
  </si>
  <si>
    <t>28-12-2008</t>
  </si>
  <si>
    <t>Djémina</t>
  </si>
  <si>
    <t>17-01-2007</t>
  </si>
  <si>
    <t>Futsal, Kayak, Santé, Secourisme, Trails</t>
  </si>
  <si>
    <t>NEMEBREUX</t>
  </si>
  <si>
    <t>Jianny</t>
  </si>
  <si>
    <t>23-01-2007</t>
  </si>
  <si>
    <t>NEMOUARE</t>
  </si>
  <si>
    <t>Floyd</t>
  </si>
  <si>
    <t>Raphaëlla</t>
  </si>
  <si>
    <t>Poena</t>
  </si>
  <si>
    <t>17-09-2004</t>
  </si>
  <si>
    <t>POULAWA</t>
  </si>
  <si>
    <t>Jean-Dylan</t>
  </si>
  <si>
    <t>03-02-2008</t>
  </si>
  <si>
    <t>Kyeran</t>
  </si>
  <si>
    <t>27-04-2009</t>
  </si>
  <si>
    <t>SALAUN</t>
  </si>
  <si>
    <t>Joris</t>
  </si>
  <si>
    <t>26-11-2008</t>
  </si>
  <si>
    <t>11-11-2007</t>
  </si>
  <si>
    <t>Football, Futsal, Kayak, Santé</t>
  </si>
  <si>
    <t>TASSO</t>
  </si>
  <si>
    <t>10-09-2006</t>
  </si>
  <si>
    <t>TEOURI</t>
  </si>
  <si>
    <t>16-12-2006</t>
  </si>
  <si>
    <t>31-08-2007</t>
  </si>
  <si>
    <t>Valou-Poithily</t>
  </si>
  <si>
    <t>07-01-2009</t>
  </si>
  <si>
    <t>VENDEGOU</t>
  </si>
  <si>
    <t>Edwidge</t>
  </si>
  <si>
    <t>21-05-2008</t>
  </si>
  <si>
    <t>Kayak, Pétanque, Santé</t>
  </si>
  <si>
    <t>Wanguene</t>
  </si>
  <si>
    <t>Romuald</t>
  </si>
  <si>
    <t>10-05-2007</t>
  </si>
  <si>
    <t>LP.PETRO ATTITI</t>
  </si>
  <si>
    <t>AGJOUHGNIOPE</t>
  </si>
  <si>
    <t>Geisère</t>
  </si>
  <si>
    <t>31-10-2007</t>
  </si>
  <si>
    <t>AKAPO</t>
  </si>
  <si>
    <t>01-03-2006</t>
  </si>
  <si>
    <t>Elyas</t>
  </si>
  <si>
    <t>11-06-2008</t>
  </si>
  <si>
    <t>Sheryla</t>
  </si>
  <si>
    <t>07-06-2006</t>
  </si>
  <si>
    <t>BETTO</t>
  </si>
  <si>
    <t>05-04-2008</t>
  </si>
  <si>
    <t>BOEMARA</t>
  </si>
  <si>
    <t>Stella</t>
  </si>
  <si>
    <t>17-08-2007</t>
  </si>
  <si>
    <t>Casy Dee</t>
  </si>
  <si>
    <t>19-05-2006</t>
  </si>
  <si>
    <t>Vinciana</t>
  </si>
  <si>
    <t>Athlétisme, Basket, Football, Futsal, Trails, Volleyball</t>
  </si>
  <si>
    <t>Indianna Shirley</t>
  </si>
  <si>
    <t>28-02-2006</t>
  </si>
  <si>
    <t>DJOREMI</t>
  </si>
  <si>
    <t>09-12-2008</t>
  </si>
  <si>
    <t>DRUDRI</t>
  </si>
  <si>
    <t>DUQUESNE</t>
  </si>
  <si>
    <t>Hélia-Marley</t>
  </si>
  <si>
    <t>09-02-2009</t>
  </si>
  <si>
    <t>GOFIN</t>
  </si>
  <si>
    <t>Pearly</t>
  </si>
  <si>
    <t>24-01-2007</t>
  </si>
  <si>
    <t>GOURAYA</t>
  </si>
  <si>
    <t>GOWE</t>
  </si>
  <si>
    <t>25-07-2008</t>
  </si>
  <si>
    <t>Marie Noelle</t>
  </si>
  <si>
    <t>09-05-2008</t>
  </si>
  <si>
    <t>Gaetane</t>
  </si>
  <si>
    <t>10-04-2008</t>
  </si>
  <si>
    <t>HIDELE</t>
  </si>
  <si>
    <t>Lené</t>
  </si>
  <si>
    <t>23-12-2005</t>
  </si>
  <si>
    <t>Hnawangue</t>
  </si>
  <si>
    <t>26-02-2007</t>
  </si>
  <si>
    <t>Luan</t>
  </si>
  <si>
    <t>07-12-2006</t>
  </si>
  <si>
    <t>02-05-2007</t>
  </si>
  <si>
    <t>JASEMIN</t>
  </si>
  <si>
    <t>19-01-2009</t>
  </si>
  <si>
    <t>Agnès</t>
  </si>
  <si>
    <t>Djemilla</t>
  </si>
  <si>
    <t>15-06-2007</t>
  </si>
  <si>
    <t>KATIE</t>
  </si>
  <si>
    <t>Johany</t>
  </si>
  <si>
    <t>12-09-2007</t>
  </si>
  <si>
    <t>29-06-2007</t>
  </si>
  <si>
    <t>Christiane</t>
  </si>
  <si>
    <t>06-02-2008</t>
  </si>
  <si>
    <t>Yahmael</t>
  </si>
  <si>
    <t>06-01-2009</t>
  </si>
  <si>
    <t>LGANY</t>
  </si>
  <si>
    <t>28-03-2007</t>
  </si>
  <si>
    <t>10-01-2007</t>
  </si>
  <si>
    <t>Junior</t>
  </si>
  <si>
    <t>18-05-2008</t>
  </si>
  <si>
    <t>MATAICKA</t>
  </si>
  <si>
    <t>Joremi</t>
  </si>
  <si>
    <t>19-02-2008</t>
  </si>
  <si>
    <t>MOILOU</t>
  </si>
  <si>
    <t>Ingrid</t>
  </si>
  <si>
    <t>15-05-2007</t>
  </si>
  <si>
    <t>MOINDOU</t>
  </si>
  <si>
    <t>Aïnoha</t>
  </si>
  <si>
    <t>28-04-2008</t>
  </si>
  <si>
    <t>Anélia</t>
  </si>
  <si>
    <t>Jeannick</t>
  </si>
  <si>
    <t>04-04-2005</t>
  </si>
  <si>
    <t>14-02-2008</t>
  </si>
  <si>
    <t>09-10-2008</t>
  </si>
  <si>
    <t>OHUA</t>
  </si>
  <si>
    <t>Laïna</t>
  </si>
  <si>
    <t>30-12-2006</t>
  </si>
  <si>
    <t>18-12-2007</t>
  </si>
  <si>
    <t>06-07-2007</t>
  </si>
  <si>
    <t>OUTYOUTE</t>
  </si>
  <si>
    <t>Djail</t>
  </si>
  <si>
    <t>27-09-2008</t>
  </si>
  <si>
    <t>Futsal, Handball, Trails</t>
  </si>
  <si>
    <t>21-12-2007</t>
  </si>
  <si>
    <t>Madjing</t>
  </si>
  <si>
    <t>03-11-2007</t>
  </si>
  <si>
    <t>POAPALE</t>
  </si>
  <si>
    <t>Loriane</t>
  </si>
  <si>
    <t>Frédéricka</t>
  </si>
  <si>
    <t>19-12-2006</t>
  </si>
  <si>
    <t>PRESIDENT</t>
  </si>
  <si>
    <t>18-11-2006</t>
  </si>
  <si>
    <t>Rosere</t>
  </si>
  <si>
    <t>Bille</t>
  </si>
  <si>
    <t>13-05-2008</t>
  </si>
  <si>
    <t>RUCKEBUSCH</t>
  </si>
  <si>
    <t>Ceylane</t>
  </si>
  <si>
    <t>20-02-2006</t>
  </si>
  <si>
    <t>Athlétisme, Cross, Rugby, Santé, Trails</t>
  </si>
  <si>
    <t>RUONE</t>
  </si>
  <si>
    <t>19-06-2007</t>
  </si>
  <si>
    <t>Carole</t>
  </si>
  <si>
    <t>21-09-2007</t>
  </si>
  <si>
    <t>SIMIN</t>
  </si>
  <si>
    <t>01-03-2008</t>
  </si>
  <si>
    <t>SIOREMU</t>
  </si>
  <si>
    <t>Nicole</t>
  </si>
  <si>
    <t>04-04-2008</t>
  </si>
  <si>
    <t>20-05-2009</t>
  </si>
  <si>
    <t>Athlétisme, Football, Futsal, Trails, Voile, Volleyball</t>
  </si>
  <si>
    <t>SODIE</t>
  </si>
  <si>
    <t>TARA</t>
  </si>
  <si>
    <t>Aïlé</t>
  </si>
  <si>
    <t>30-06-2008</t>
  </si>
  <si>
    <t>TAUGAMOA</t>
  </si>
  <si>
    <t>Aisea</t>
  </si>
  <si>
    <t>26-09-2006</t>
  </si>
  <si>
    <t>TCHOUARAME</t>
  </si>
  <si>
    <t>Huschai</t>
  </si>
  <si>
    <t>31-01-2009</t>
  </si>
  <si>
    <t>19-10-2006</t>
  </si>
  <si>
    <t>Sarai</t>
  </si>
  <si>
    <t>TONE</t>
  </si>
  <si>
    <t>Evylienka</t>
  </si>
  <si>
    <t>27-03-2009</t>
  </si>
  <si>
    <t>Hassan</t>
  </si>
  <si>
    <t>14-01-2009</t>
  </si>
  <si>
    <t>TOROMONA</t>
  </si>
  <si>
    <t>Eyltone</t>
  </si>
  <si>
    <t>29-05-2008</t>
  </si>
  <si>
    <t>TOURTE</t>
  </si>
  <si>
    <t>Noélane</t>
  </si>
  <si>
    <t>09-09-2008</t>
  </si>
  <si>
    <t>24-10-2006</t>
  </si>
  <si>
    <t>UJICAS</t>
  </si>
  <si>
    <t>Obé Jacques</t>
  </si>
  <si>
    <t>31-01-2006</t>
  </si>
  <si>
    <t>Nidoish</t>
  </si>
  <si>
    <t>30-05-2008</t>
  </si>
  <si>
    <t>Aurore</t>
  </si>
  <si>
    <t>13-02-2007</t>
  </si>
  <si>
    <t>WAHMEREUNGO</t>
  </si>
  <si>
    <t>06-06-2007</t>
  </si>
  <si>
    <t>WAIECKO</t>
  </si>
  <si>
    <t>Gwenaelle</t>
  </si>
  <si>
    <t>Christian</t>
  </si>
  <si>
    <t>25-03-2008</t>
  </si>
  <si>
    <t>WAKA-CEOU</t>
  </si>
  <si>
    <t>Larik</t>
  </si>
  <si>
    <t>18-03-2007</t>
  </si>
  <si>
    <t>Joanna</t>
  </si>
  <si>
    <t>10-12-2007</t>
  </si>
  <si>
    <t>Roderick</t>
  </si>
  <si>
    <t>Rosy</t>
  </si>
  <si>
    <t>28-02-2007</t>
  </si>
  <si>
    <t>11-02-2008</t>
  </si>
  <si>
    <t>Paulo</t>
  </si>
  <si>
    <t>01-07-2005</t>
  </si>
  <si>
    <t>Jean Philippe</t>
  </si>
  <si>
    <t>05-12-2007</t>
  </si>
  <si>
    <t>06-05-2008</t>
  </si>
  <si>
    <t>WEJIN</t>
  </si>
  <si>
    <t>Eduard</t>
  </si>
  <si>
    <t>18-12-2008</t>
  </si>
  <si>
    <t>Kyriam</t>
  </si>
  <si>
    <t>02-03-2008</t>
  </si>
  <si>
    <t>Marie Brigitte</t>
  </si>
  <si>
    <t>07-11-2003</t>
  </si>
  <si>
    <t>LP.St JOSEPH DE CLUNY</t>
  </si>
  <si>
    <t>Cross, Volleyball, VTT</t>
  </si>
  <si>
    <t>DOUEPERE</t>
  </si>
  <si>
    <t>Kenny</t>
  </si>
  <si>
    <t>10-06-2006</t>
  </si>
  <si>
    <t>GUCAKE</t>
  </si>
  <si>
    <t>Salanieta</t>
  </si>
  <si>
    <t>10-12-2004</t>
  </si>
  <si>
    <t>Sylvestre</t>
  </si>
  <si>
    <t>Cross, Futsal, Volleyball</t>
  </si>
  <si>
    <t>HOALA</t>
  </si>
  <si>
    <t>01-06-2006</t>
  </si>
  <si>
    <t>Jonathane</t>
  </si>
  <si>
    <t>05-05-2007</t>
  </si>
  <si>
    <t>29-12-2006</t>
  </si>
  <si>
    <t>KAOUDA</t>
  </si>
  <si>
    <t>Appolonie</t>
  </si>
  <si>
    <t>lAOUMANA</t>
  </si>
  <si>
    <t>andré</t>
  </si>
  <si>
    <t>17-06-2006</t>
  </si>
  <si>
    <t>MEKENESE</t>
  </si>
  <si>
    <t>30-05-2007</t>
  </si>
  <si>
    <t>SEBASTIEN</t>
  </si>
  <si>
    <t>19-11-2007</t>
  </si>
  <si>
    <t>22-08-2007</t>
  </si>
  <si>
    <t>PAARUA</t>
  </si>
  <si>
    <t>06-12-2007</t>
  </si>
  <si>
    <t>SAO</t>
  </si>
  <si>
    <t>07-05-2007</t>
  </si>
  <si>
    <t>SINAMO</t>
  </si>
  <si>
    <t>29-04-2007</t>
  </si>
  <si>
    <t>SITRITA</t>
  </si>
  <si>
    <t>Abigail</t>
  </si>
  <si>
    <t>04-09-2006</t>
  </si>
  <si>
    <t>29-02-2008</t>
  </si>
  <si>
    <t>TROJANI</t>
  </si>
  <si>
    <t>18-10-2006</t>
  </si>
  <si>
    <t>TUULAKI</t>
  </si>
  <si>
    <t>Maelyss</t>
  </si>
  <si>
    <t>31-10-2005</t>
  </si>
  <si>
    <t>Péroline</t>
  </si>
  <si>
    <t>30-10-2007</t>
  </si>
  <si>
    <t>LP.St PIERRE. CHANEL</t>
  </si>
  <si>
    <t>Boxe</t>
  </si>
  <si>
    <t>GENET</t>
  </si>
  <si>
    <t>Teïnaki</t>
  </si>
  <si>
    <t>GEWEU</t>
  </si>
  <si>
    <t>03-05-2008</t>
  </si>
  <si>
    <t>Boxe, Trails</t>
  </si>
  <si>
    <t>HAYRA</t>
  </si>
  <si>
    <t>Israël</t>
  </si>
  <si>
    <t>28-10-2008</t>
  </si>
  <si>
    <t>Jiane</t>
  </si>
  <si>
    <t>Jacqueline</t>
  </si>
  <si>
    <t>RATULAILAI</t>
  </si>
  <si>
    <t>09-06-2008</t>
  </si>
  <si>
    <t>SEA</t>
  </si>
  <si>
    <t>27-02-2009</t>
  </si>
  <si>
    <t>SETIANO</t>
  </si>
  <si>
    <t>Mickaele</t>
  </si>
  <si>
    <t>07-06-2007</t>
  </si>
  <si>
    <t>Simione</t>
  </si>
  <si>
    <t>Vaikuamoho</t>
  </si>
  <si>
    <t>Savelio</t>
  </si>
  <si>
    <t>20-07-2007</t>
  </si>
  <si>
    <t>Edgar</t>
  </si>
  <si>
    <t>05-02-2001</t>
  </si>
  <si>
    <t>LYC.AGRICOLE DONEVA</t>
  </si>
  <si>
    <t>DALY</t>
  </si>
  <si>
    <t>Laszlo</t>
  </si>
  <si>
    <t>13-09-2008</t>
  </si>
  <si>
    <t>Jean-Charles thionone</t>
  </si>
  <si>
    <t>22-02-2004</t>
  </si>
  <si>
    <t>Bwiluz</t>
  </si>
  <si>
    <t>17-11-2007</t>
  </si>
  <si>
    <t>09-06-2007</t>
  </si>
  <si>
    <t>LIWUSMALGEL</t>
  </si>
  <si>
    <t>06-11-2000</t>
  </si>
  <si>
    <t>Dieudonné</t>
  </si>
  <si>
    <t>06-12-2003</t>
  </si>
  <si>
    <t>PALO</t>
  </si>
  <si>
    <t>Lolita</t>
  </si>
  <si>
    <t>04-08-2005</t>
  </si>
  <si>
    <t>RORY</t>
  </si>
  <si>
    <t>10-09-2004</t>
  </si>
  <si>
    <t>TIEYA</t>
  </si>
  <si>
    <t>21-01-2002</t>
  </si>
  <si>
    <t>WARGONE</t>
  </si>
  <si>
    <t>Soterio</t>
  </si>
  <si>
    <t>22-08-2001</t>
  </si>
  <si>
    <t>weiri</t>
  </si>
  <si>
    <t>jahiro</t>
  </si>
  <si>
    <t>21-04-2007</t>
  </si>
  <si>
    <t>APATYEE</t>
  </si>
  <si>
    <t>Marie- Adèle</t>
  </si>
  <si>
    <t>11-11-2006</t>
  </si>
  <si>
    <t>LYC.ANTOINE KELA</t>
  </si>
  <si>
    <t>BALESAGA GA MEHENE</t>
  </si>
  <si>
    <t>Eilijah</t>
  </si>
  <si>
    <t>29-01-2009</t>
  </si>
  <si>
    <t>BATI</t>
  </si>
  <si>
    <t>Caénah</t>
  </si>
  <si>
    <t>28-08-2007</t>
  </si>
  <si>
    <t>BOUTEILLER</t>
  </si>
  <si>
    <t>13-05-2009</t>
  </si>
  <si>
    <t>Basket, Cross, Football, Trails, Volleyball</t>
  </si>
  <si>
    <t>CIRRE</t>
  </si>
  <si>
    <t>09-11-2007</t>
  </si>
  <si>
    <t>Basket, Cross, Futsal, Volleyball</t>
  </si>
  <si>
    <t>Dahite</t>
  </si>
  <si>
    <t>Christany</t>
  </si>
  <si>
    <t>16-09-2006</t>
  </si>
  <si>
    <t>EURISOUKE</t>
  </si>
  <si>
    <t>Henryline</t>
  </si>
  <si>
    <t>13-07-2007</t>
  </si>
  <si>
    <t>Doris</t>
  </si>
  <si>
    <t>Méril</t>
  </si>
  <si>
    <t>Athlétisme, Course d'orientation, Cross, Football, Futsal, Trails, Volleyball</t>
  </si>
  <si>
    <t>DOONE</t>
  </si>
  <si>
    <t>GENEVOIS</t>
  </si>
  <si>
    <t>Naé</t>
  </si>
  <si>
    <t>20-08-2008</t>
  </si>
  <si>
    <t>Margarita</t>
  </si>
  <si>
    <t>25-04-2008</t>
  </si>
  <si>
    <t>GOUNOU</t>
  </si>
  <si>
    <t>Walter</t>
  </si>
  <si>
    <t>20-04-2009</t>
  </si>
  <si>
    <t>Athlétisme, Course d'orientation, Cross, Football, Futsal, Handball, Volleyball</t>
  </si>
  <si>
    <t>Kai</t>
  </si>
  <si>
    <t>Merylda</t>
  </si>
  <si>
    <t>11-04-2008</t>
  </si>
  <si>
    <t>KAILLOUCK</t>
  </si>
  <si>
    <t>Géorgianne</t>
  </si>
  <si>
    <t>14-03-2008</t>
  </si>
  <si>
    <t>KATEKO</t>
  </si>
  <si>
    <t>Sephora</t>
  </si>
  <si>
    <t>20-09-2006</t>
  </si>
  <si>
    <t>KOEA</t>
  </si>
  <si>
    <t>Emryl</t>
  </si>
  <si>
    <t>19-03-2007</t>
  </si>
  <si>
    <t>LE CLEACH</t>
  </si>
  <si>
    <t>06-10-2006</t>
  </si>
  <si>
    <t>Lepenmal</t>
  </si>
  <si>
    <t>Clive</t>
  </si>
  <si>
    <t>07-04-2007</t>
  </si>
  <si>
    <t>MACCAM</t>
  </si>
  <si>
    <t>Yoella</t>
  </si>
  <si>
    <t>20-06-2008</t>
  </si>
  <si>
    <t>MANDJIA</t>
  </si>
  <si>
    <t>Oceane</t>
  </si>
  <si>
    <t>29-10-2007</t>
  </si>
  <si>
    <t>MERMOUD</t>
  </si>
  <si>
    <t>Maryenne</t>
  </si>
  <si>
    <t>10-05-2009</t>
  </si>
  <si>
    <t>Athlétisme, Futsal, Trails</t>
  </si>
  <si>
    <t>24-06-2008</t>
  </si>
  <si>
    <t>NAGOPAE</t>
  </si>
  <si>
    <t>08-07-2007</t>
  </si>
  <si>
    <t>Djemes</t>
  </si>
  <si>
    <t>24-09-2006</t>
  </si>
  <si>
    <t>Palaou</t>
  </si>
  <si>
    <t>Wedele</t>
  </si>
  <si>
    <t>Pawoap</t>
  </si>
  <si>
    <t>19-02-2007</t>
  </si>
  <si>
    <t>PERRIN</t>
  </si>
  <si>
    <t>Basket, Football, Futsal, Volleyball</t>
  </si>
  <si>
    <t>Poadjaoo</t>
  </si>
  <si>
    <t>Nolwen</t>
  </si>
  <si>
    <t>POUPRON</t>
  </si>
  <si>
    <t>Dorlane</t>
  </si>
  <si>
    <t>29-12-2008</t>
  </si>
  <si>
    <t>Lodaÿna</t>
  </si>
  <si>
    <t>04-09-2007</t>
  </si>
  <si>
    <t>Johnia</t>
  </si>
  <si>
    <t>25-02-2008</t>
  </si>
  <si>
    <t>Athlétisme, Cross, Futsal, Volleyball</t>
  </si>
  <si>
    <t>Tyoada</t>
  </si>
  <si>
    <t>Djeo</t>
  </si>
  <si>
    <t>26-06-2008</t>
  </si>
  <si>
    <t>Pwenou</t>
  </si>
  <si>
    <t>27-12-2007</t>
  </si>
  <si>
    <t>Vomitishi-Zenoki</t>
  </si>
  <si>
    <t>27-08-2008</t>
  </si>
  <si>
    <t>02-04-2009</t>
  </si>
  <si>
    <t>winiam</t>
  </si>
  <si>
    <t>27-08-2007</t>
  </si>
  <si>
    <t>Baseball, Kayak, Volleyball</t>
  </si>
  <si>
    <t>WONGSOKARJO</t>
  </si>
  <si>
    <t>Deva</t>
  </si>
  <si>
    <t>ALI</t>
  </si>
  <si>
    <t>LENKA</t>
  </si>
  <si>
    <t>27-01-2006</t>
  </si>
  <si>
    <t>LYC.APPOLLINAIRE ANOVA</t>
  </si>
  <si>
    <t>BELLE</t>
  </si>
  <si>
    <t>Molka</t>
  </si>
  <si>
    <t>21-08-2006</t>
  </si>
  <si>
    <t>Cheyenne</t>
  </si>
  <si>
    <t>DAMOUR</t>
  </si>
  <si>
    <t>Kelia</t>
  </si>
  <si>
    <t>13-03-2007</t>
  </si>
  <si>
    <t>Cross, Santé, Trails, Volleyball</t>
  </si>
  <si>
    <t>DONATIENNE</t>
  </si>
  <si>
    <t>16-01-2007</t>
  </si>
  <si>
    <t>FLAMENT</t>
  </si>
  <si>
    <t>JEAN-CLAUDE</t>
  </si>
  <si>
    <t>23-08-2008</t>
  </si>
  <si>
    <t>Cross, Musculation, Santé, Trails</t>
  </si>
  <si>
    <t>FOORD</t>
  </si>
  <si>
    <t>JAÏA</t>
  </si>
  <si>
    <t>16-08-2007</t>
  </si>
  <si>
    <t>GONY</t>
  </si>
  <si>
    <t>JOWY</t>
  </si>
  <si>
    <t>13-11-2008</t>
  </si>
  <si>
    <t>GOYETTA</t>
  </si>
  <si>
    <t>Tanya</t>
  </si>
  <si>
    <t>LAAKAUPAU</t>
  </si>
  <si>
    <t>LEA</t>
  </si>
  <si>
    <t>01-01-2009</t>
  </si>
  <si>
    <t>06-07-2006</t>
  </si>
  <si>
    <t>LECA</t>
  </si>
  <si>
    <t>13-07-2006</t>
  </si>
  <si>
    <t>LEMAITRE</t>
  </si>
  <si>
    <t>25-06-2007</t>
  </si>
  <si>
    <t>LOMBE BEGAUD</t>
  </si>
  <si>
    <t>25-05-2008</t>
  </si>
  <si>
    <t>CHRISTELLE</t>
  </si>
  <si>
    <t>02-04-2008</t>
  </si>
  <si>
    <t>NIUTUPEA</t>
  </si>
  <si>
    <t>VAÏANA</t>
  </si>
  <si>
    <t>12-07-2006</t>
  </si>
  <si>
    <t>QAN</t>
  </si>
  <si>
    <t>28-02-2008</t>
  </si>
  <si>
    <t>TAFUSIMAI</t>
  </si>
  <si>
    <t>LUSYL</t>
  </si>
  <si>
    <t>TAIRIO</t>
  </si>
  <si>
    <t>06-01-2007</t>
  </si>
  <si>
    <t>TOGNA</t>
  </si>
  <si>
    <t>Kay-Ciane</t>
  </si>
  <si>
    <t>17-10-2006</t>
  </si>
  <si>
    <t>TOUKIO</t>
  </si>
  <si>
    <t>Badminton, Cross, Trails, Volleyball</t>
  </si>
  <si>
    <t>TUPAHURURU</t>
  </si>
  <si>
    <t>Rainui</t>
  </si>
  <si>
    <t>VIEIRA DA SILVA</t>
  </si>
  <si>
    <t>19-10-2005</t>
  </si>
  <si>
    <t>Musculation, Santé, Trails</t>
  </si>
  <si>
    <t>VINOIS</t>
  </si>
  <si>
    <t>Elizio</t>
  </si>
  <si>
    <t>11-08-2008</t>
  </si>
  <si>
    <t>BELLIN</t>
  </si>
  <si>
    <t>26-08-2008</t>
  </si>
  <si>
    <t>LYC.BLAISE PASCAL</t>
  </si>
  <si>
    <t>BENISTI</t>
  </si>
  <si>
    <t>Lili Rose</t>
  </si>
  <si>
    <t>12-04-2009</t>
  </si>
  <si>
    <t>Escalade, Planche à voile</t>
  </si>
  <si>
    <t>BESSON-LEAUD</t>
  </si>
  <si>
    <t>18-07-2007</t>
  </si>
  <si>
    <t>BOSSUAT</t>
  </si>
  <si>
    <t>03-07-2008</t>
  </si>
  <si>
    <t>Escalade, Tennis de table</t>
  </si>
  <si>
    <t>BOSSUAT--NOUYRIGAT</t>
  </si>
  <si>
    <t>Maya</t>
  </si>
  <si>
    <t>CHATEL</t>
  </si>
  <si>
    <t>CRISAN</t>
  </si>
  <si>
    <t>06-04-2009</t>
  </si>
  <si>
    <t>05-10-2007</t>
  </si>
  <si>
    <t>09-01-2006</t>
  </si>
  <si>
    <t>05-02-2009</t>
  </si>
  <si>
    <t>Kirly</t>
  </si>
  <si>
    <t>28-03-2009</t>
  </si>
  <si>
    <t>GAULTIER</t>
  </si>
  <si>
    <t>Brandy</t>
  </si>
  <si>
    <t>13-07-2008</t>
  </si>
  <si>
    <t>Badminton, Escalade</t>
  </si>
  <si>
    <t>GUILLEMAILLE</t>
  </si>
  <si>
    <t>28-08-2008</t>
  </si>
  <si>
    <t>HAFOKA</t>
  </si>
  <si>
    <t>Ateliana</t>
  </si>
  <si>
    <t>05-02-2006</t>
  </si>
  <si>
    <t>Ioané</t>
  </si>
  <si>
    <t>04-06-2008</t>
  </si>
  <si>
    <t>JOURDAIN</t>
  </si>
  <si>
    <t>29-09-2008</t>
  </si>
  <si>
    <t>KASIM</t>
  </si>
  <si>
    <t>13-09-2006</t>
  </si>
  <si>
    <t>LAGUERRE</t>
  </si>
  <si>
    <t>08-06-2008</t>
  </si>
  <si>
    <t>LETERRIER</t>
  </si>
  <si>
    <t>MAILLAUD</t>
  </si>
  <si>
    <t>29-06-2008</t>
  </si>
  <si>
    <t>Dorothee</t>
  </si>
  <si>
    <t>MAULIGALO</t>
  </si>
  <si>
    <t>Asael</t>
  </si>
  <si>
    <t>07-07-2008</t>
  </si>
  <si>
    <t>PILOTAZ HERET</t>
  </si>
  <si>
    <t>03-08-2006</t>
  </si>
  <si>
    <t>TORRANI</t>
  </si>
  <si>
    <t>27-07-2008</t>
  </si>
  <si>
    <t>Lea</t>
  </si>
  <si>
    <t>15-04-2008</t>
  </si>
  <si>
    <t>10-09-2009</t>
  </si>
  <si>
    <t>LYC.DICK UKEIWE</t>
  </si>
  <si>
    <t>Mahé</t>
  </si>
  <si>
    <t>03-04-2007</t>
  </si>
  <si>
    <t>Kévin</t>
  </si>
  <si>
    <t>24-04-2007</t>
  </si>
  <si>
    <t>ANUU</t>
  </si>
  <si>
    <t>Daryl</t>
  </si>
  <si>
    <t>04-07-2007</t>
  </si>
  <si>
    <t>APO</t>
  </si>
  <si>
    <t>Landon</t>
  </si>
  <si>
    <t>12-12-2008</t>
  </si>
  <si>
    <t>ASRAT</t>
  </si>
  <si>
    <t>BAILLEUL</t>
  </si>
  <si>
    <t>Yoni</t>
  </si>
  <si>
    <t>BAILLY</t>
  </si>
  <si>
    <t>08-05-2008</t>
  </si>
  <si>
    <t>01-07-2008</t>
  </si>
  <si>
    <t>BAMY</t>
  </si>
  <si>
    <t>TANA</t>
  </si>
  <si>
    <t>17-07-2007</t>
  </si>
  <si>
    <t>BANRI</t>
  </si>
  <si>
    <t>Roxanne</t>
  </si>
  <si>
    <t>13-02-2008</t>
  </si>
  <si>
    <t>BARDY</t>
  </si>
  <si>
    <t>Belle</t>
  </si>
  <si>
    <t>07-05-2008</t>
  </si>
  <si>
    <t>BEUCHER</t>
  </si>
  <si>
    <t>Lenka</t>
  </si>
  <si>
    <t>11-05-2006</t>
  </si>
  <si>
    <t>25-04-2009</t>
  </si>
  <si>
    <t>BOUQUILLON MARIN</t>
  </si>
  <si>
    <t>07-11-2008</t>
  </si>
  <si>
    <t>BROUTIN</t>
  </si>
  <si>
    <t>19-09-2007</t>
  </si>
  <si>
    <t>Marichka</t>
  </si>
  <si>
    <t>CAFIKAILA</t>
  </si>
  <si>
    <t>15-03-2009</t>
  </si>
  <si>
    <t>Samy</t>
  </si>
  <si>
    <t>09-10-2007</t>
  </si>
  <si>
    <t>Kouanéné</t>
  </si>
  <si>
    <t>08-03-2008</t>
  </si>
  <si>
    <t>21-02-2008</t>
  </si>
  <si>
    <t>CHARRIER</t>
  </si>
  <si>
    <t>28-06-2008</t>
  </si>
  <si>
    <t>CHOLLET-JUSTIN</t>
  </si>
  <si>
    <t>TOAMOANA</t>
  </si>
  <si>
    <t>31-12-2008</t>
  </si>
  <si>
    <t>CIMUTRU</t>
  </si>
  <si>
    <t>22-07-2008</t>
  </si>
  <si>
    <t>DE VITA</t>
  </si>
  <si>
    <t>Matis</t>
  </si>
  <si>
    <t>16-12-2007</t>
  </si>
  <si>
    <t>DELOS</t>
  </si>
  <si>
    <t>02-01-2008</t>
  </si>
  <si>
    <t>DELPECH</t>
  </si>
  <si>
    <t>15-04-2009</t>
  </si>
  <si>
    <t>DEPOND</t>
  </si>
  <si>
    <t>DETCHEVERRY</t>
  </si>
  <si>
    <t>DEUNETTE</t>
  </si>
  <si>
    <t>11-01-2008</t>
  </si>
  <si>
    <t>22-07-2006</t>
  </si>
  <si>
    <t>Claire</t>
  </si>
  <si>
    <t>Dion</t>
  </si>
  <si>
    <t>Serge</t>
  </si>
  <si>
    <t>EDWIGES-RAMA</t>
  </si>
  <si>
    <t>15-02-2008</t>
  </si>
  <si>
    <t>Gina</t>
  </si>
  <si>
    <t>15-08-2006</t>
  </si>
  <si>
    <t>EVANNO</t>
  </si>
  <si>
    <t>Meryl</t>
  </si>
  <si>
    <t>24-03-2007</t>
  </si>
  <si>
    <t>FAUCHER</t>
  </si>
  <si>
    <t>09-03-2009</t>
  </si>
  <si>
    <t>08-12-2006</t>
  </si>
  <si>
    <t>Takumasiva</t>
  </si>
  <si>
    <t>FOUYE</t>
  </si>
  <si>
    <t>Jelyna</t>
  </si>
  <si>
    <t>FREDJ</t>
  </si>
  <si>
    <t>GABETTE</t>
  </si>
  <si>
    <t>04-04-2007</t>
  </si>
  <si>
    <t>GAVIN</t>
  </si>
  <si>
    <t>Oswaldo</t>
  </si>
  <si>
    <t>Badminton, Volleyball</t>
  </si>
  <si>
    <t>GIRARD</t>
  </si>
  <si>
    <t>Stécia</t>
  </si>
  <si>
    <t>21-01-2009</t>
  </si>
  <si>
    <t>22-07-2007</t>
  </si>
  <si>
    <t>HARBULOT-SEGAÏ</t>
  </si>
  <si>
    <t>Florent</t>
  </si>
  <si>
    <t>14-11-2007</t>
  </si>
  <si>
    <t>HEBRARD</t>
  </si>
  <si>
    <t>Dune</t>
  </si>
  <si>
    <t>20-01-2006</t>
  </si>
  <si>
    <t>Alofa</t>
  </si>
  <si>
    <t>15-06-2008</t>
  </si>
  <si>
    <t>HNACIPAN</t>
  </si>
  <si>
    <t>HNANGAN</t>
  </si>
  <si>
    <t>20-04-2008</t>
  </si>
  <si>
    <t>Hnaujie</t>
  </si>
  <si>
    <t>Bryvelyne</t>
  </si>
  <si>
    <t>31-10-2006</t>
  </si>
  <si>
    <t>HNAWEO</t>
  </si>
  <si>
    <t>Bisso</t>
  </si>
  <si>
    <t>16-08-2008</t>
  </si>
  <si>
    <t>21-08-2007</t>
  </si>
  <si>
    <t>IKAKULA</t>
  </si>
  <si>
    <t>Edelweiss</t>
  </si>
  <si>
    <t>16-04-2009</t>
  </si>
  <si>
    <t>Philomène</t>
  </si>
  <si>
    <t>31-08-2006</t>
  </si>
  <si>
    <t>JOMIE</t>
  </si>
  <si>
    <t>KALOÏ</t>
  </si>
  <si>
    <t>29-07-2008</t>
  </si>
  <si>
    <t>KONGHOULEUX</t>
  </si>
  <si>
    <t>26-01-2007</t>
  </si>
  <si>
    <t>KONHU</t>
  </si>
  <si>
    <t>Hnagu</t>
  </si>
  <si>
    <t>19-06-2008</t>
  </si>
  <si>
    <t>KUANENE</t>
  </si>
  <si>
    <t>11-03-2009</t>
  </si>
  <si>
    <t>LALENGO</t>
  </si>
  <si>
    <t>Andrew</t>
  </si>
  <si>
    <t>28-07-2007</t>
  </si>
  <si>
    <t>LAUTOA</t>
  </si>
  <si>
    <t>06-06-2008</t>
  </si>
  <si>
    <t>Chelsy</t>
  </si>
  <si>
    <t>LAVIGNE</t>
  </si>
  <si>
    <t>09-10-2006</t>
  </si>
  <si>
    <t>LE DAIN</t>
  </si>
  <si>
    <t>Andréa</t>
  </si>
  <si>
    <t>01-02-2007</t>
  </si>
  <si>
    <t>LECREN</t>
  </si>
  <si>
    <t>Matheo</t>
  </si>
  <si>
    <t>Basket, Handball, Tennis de table, Tir à l'arc, Volleyball</t>
  </si>
  <si>
    <t>Mikaël</t>
  </si>
  <si>
    <t>Salome</t>
  </si>
  <si>
    <t>28-04-2009</t>
  </si>
  <si>
    <t>LOUISOR</t>
  </si>
  <si>
    <t>03-03-2009</t>
  </si>
  <si>
    <t>LYSY</t>
  </si>
  <si>
    <t>Masei</t>
  </si>
  <si>
    <t>MORALDO</t>
  </si>
  <si>
    <t>MOURE</t>
  </si>
  <si>
    <t>MOZERYS</t>
  </si>
  <si>
    <t>Artur</t>
  </si>
  <si>
    <t>20-02-2008</t>
  </si>
  <si>
    <t>Claude</t>
  </si>
  <si>
    <t>05-05-2008</t>
  </si>
  <si>
    <t>Yvanna</t>
  </si>
  <si>
    <t>NADOBA</t>
  </si>
  <si>
    <t>Brent</t>
  </si>
  <si>
    <t>Athlétisme, Basket, Escalade, Volleyball</t>
  </si>
  <si>
    <t>NOMAI</t>
  </si>
  <si>
    <t>08-10-2008</t>
  </si>
  <si>
    <t>Cross, Tir à l'arc, Trails, VTT</t>
  </si>
  <si>
    <t>OZIKA</t>
  </si>
  <si>
    <t>23-02-2009</t>
  </si>
  <si>
    <t>PARAU</t>
  </si>
  <si>
    <t>PEAUTAU</t>
  </si>
  <si>
    <t>Shannon</t>
  </si>
  <si>
    <t>24-12-2006</t>
  </si>
  <si>
    <t>PHADOM</t>
  </si>
  <si>
    <t>Soryanna</t>
  </si>
  <si>
    <t>30-01-2007</t>
  </si>
  <si>
    <t>POLUTELE</t>
  </si>
  <si>
    <t>Atonio</t>
  </si>
  <si>
    <t>16-10-2008</t>
  </si>
  <si>
    <t>POUILLY</t>
  </si>
  <si>
    <t>Nohann</t>
  </si>
  <si>
    <t>PROUS</t>
  </si>
  <si>
    <t>Christ-Patrick</t>
  </si>
  <si>
    <t>09-11-2006</t>
  </si>
  <si>
    <t>REMOND</t>
  </si>
  <si>
    <t>14-12-2006</t>
  </si>
  <si>
    <t>SAHUC</t>
  </si>
  <si>
    <t>Cocolo</t>
  </si>
  <si>
    <t>08-03-2007</t>
  </si>
  <si>
    <t>SARTRE</t>
  </si>
  <si>
    <t>SAURAY</t>
  </si>
  <si>
    <t>Leïla</t>
  </si>
  <si>
    <t>06-03-2007</t>
  </si>
  <si>
    <t>SEMAIL</t>
  </si>
  <si>
    <t>20-01-2007</t>
  </si>
  <si>
    <t>SILUA</t>
  </si>
  <si>
    <t>Benjamin Esebona</t>
  </si>
  <si>
    <t>31-03-2007</t>
  </si>
  <si>
    <t>Tauliku</t>
  </si>
  <si>
    <t>Rodrigue</t>
  </si>
  <si>
    <t>TAUKETE</t>
  </si>
  <si>
    <t>Djayad</t>
  </si>
  <si>
    <t>09-04-2009</t>
  </si>
  <si>
    <t>Theophil</t>
  </si>
  <si>
    <t>13-01-2009</t>
  </si>
  <si>
    <t>THYDJEPACHE</t>
  </si>
  <si>
    <t>Kurtis</t>
  </si>
  <si>
    <t>29-11-2007</t>
  </si>
  <si>
    <t>TOKONI</t>
  </si>
  <si>
    <t>TOMU</t>
  </si>
  <si>
    <t>Kiva</t>
  </si>
  <si>
    <t>TONG CARIOU</t>
  </si>
  <si>
    <t>TOOFA</t>
  </si>
  <si>
    <t>Hanitea</t>
  </si>
  <si>
    <t>TORRE</t>
  </si>
  <si>
    <t>10-10-2006</t>
  </si>
  <si>
    <t>TREGUER</t>
  </si>
  <si>
    <t>TROTRO ROLLAND</t>
  </si>
  <si>
    <t>Jahmaël</t>
  </si>
  <si>
    <t>TURI</t>
  </si>
  <si>
    <t>Heimana</t>
  </si>
  <si>
    <t>29-03-2007</t>
  </si>
  <si>
    <t>TUUFUI</t>
  </si>
  <si>
    <t>Monika</t>
  </si>
  <si>
    <t>UKEIWE</t>
  </si>
  <si>
    <t>Ngazohnie</t>
  </si>
  <si>
    <t>28-07-2008</t>
  </si>
  <si>
    <t>VAITANAKI-DROUX</t>
  </si>
  <si>
    <t>Léana</t>
  </si>
  <si>
    <t>VAYE HELLOUIN</t>
  </si>
  <si>
    <t>Crystale</t>
  </si>
  <si>
    <t>29-07-2006</t>
  </si>
  <si>
    <t>VERNET</t>
  </si>
  <si>
    <t>Mattéo</t>
  </si>
  <si>
    <t>VIGREUX</t>
  </si>
  <si>
    <t>Noan</t>
  </si>
  <si>
    <t>Polosesio</t>
  </si>
  <si>
    <t>Hortensia</t>
  </si>
  <si>
    <t>22-03-2007</t>
  </si>
  <si>
    <t>WAENGENE</t>
  </si>
  <si>
    <t>Loïc</t>
  </si>
  <si>
    <t>27-04-2007</t>
  </si>
  <si>
    <t>27-01-2007</t>
  </si>
  <si>
    <t>WAHNGOJ</t>
  </si>
  <si>
    <t>WAHNUHNU</t>
  </si>
  <si>
    <t>Yemayma</t>
  </si>
  <si>
    <t>WALEWEN</t>
  </si>
  <si>
    <t>04-01-2009</t>
  </si>
  <si>
    <t>Esau</t>
  </si>
  <si>
    <t>23-05-2008</t>
  </si>
  <si>
    <t>13-04-2008</t>
  </si>
  <si>
    <t>Aurélien</t>
  </si>
  <si>
    <t>Pierre-Xavier</t>
  </si>
  <si>
    <t>05-01-2008</t>
  </si>
  <si>
    <t>Cyrille</t>
  </si>
  <si>
    <t>Aryson</t>
  </si>
  <si>
    <t>03-07-2006</t>
  </si>
  <si>
    <t>Sewate</t>
  </si>
  <si>
    <t>26-03-2009</t>
  </si>
  <si>
    <t>Maxence</t>
  </si>
  <si>
    <t>Unë</t>
  </si>
  <si>
    <t>03-04-2008</t>
  </si>
  <si>
    <t>WILHEM</t>
  </si>
  <si>
    <t>Côré-Ma</t>
  </si>
  <si>
    <t>Djess</t>
  </si>
  <si>
    <t>LYC.DO KAMO</t>
  </si>
  <si>
    <t>Maurice</t>
  </si>
  <si>
    <t>18-05-2006</t>
  </si>
  <si>
    <t>Simei</t>
  </si>
  <si>
    <t>09-11-2008</t>
  </si>
  <si>
    <t>11-09-2006</t>
  </si>
  <si>
    <t>LYC.JULES GARNIER</t>
  </si>
  <si>
    <t>Musculation, Volleyball</t>
  </si>
  <si>
    <t>24-09-2007</t>
  </si>
  <si>
    <t>BAEBAE</t>
  </si>
  <si>
    <t>Athlétisme, Basket, Cross, Football, Futsal, Rugby, Trails, Volleyball</t>
  </si>
  <si>
    <t>BAK SIN</t>
  </si>
  <si>
    <t>25-05-2009</t>
  </si>
  <si>
    <t>26-06-2003</t>
  </si>
  <si>
    <t>02-07-2007</t>
  </si>
  <si>
    <t>bietrix</t>
  </si>
  <si>
    <t>Marla</t>
  </si>
  <si>
    <t>17-08-2006</t>
  </si>
  <si>
    <t>Musculation</t>
  </si>
  <si>
    <t>BIGOU</t>
  </si>
  <si>
    <t>10-05-2008</t>
  </si>
  <si>
    <t>Athlétisme, Cross, Futsal, Rugby, Trails, Volleyball</t>
  </si>
  <si>
    <t>BOB</t>
  </si>
  <si>
    <t>25-01-2008</t>
  </si>
  <si>
    <t>Basket, Football, Futsal, Musculation, Volleyball</t>
  </si>
  <si>
    <t>BOULANGER</t>
  </si>
  <si>
    <t>BOUSQUET</t>
  </si>
  <si>
    <t>30-09-2006</t>
  </si>
  <si>
    <t>BRESIL</t>
  </si>
  <si>
    <t>10-03-2007</t>
  </si>
  <si>
    <t>BRETCHFELD</t>
  </si>
  <si>
    <t>KASSOA</t>
  </si>
  <si>
    <t>Boxe, Futsal</t>
  </si>
  <si>
    <t>BURUPIE</t>
  </si>
  <si>
    <t>SERENA</t>
  </si>
  <si>
    <t>Moana</t>
  </si>
  <si>
    <t>08-06-2007</t>
  </si>
  <si>
    <t>Basket, Musculation</t>
  </si>
  <si>
    <t>Choupeau</t>
  </si>
  <si>
    <t>Kylan</t>
  </si>
  <si>
    <t>16-11-2008</t>
  </si>
  <si>
    <t>CLAIN</t>
  </si>
  <si>
    <t>01-05-2006</t>
  </si>
  <si>
    <t>Basket, Boxe, Football, Trails</t>
  </si>
  <si>
    <t>CREY</t>
  </si>
  <si>
    <t>11-08-2007</t>
  </si>
  <si>
    <t>DECLERCK</t>
  </si>
  <si>
    <t>DELRIEU</t>
  </si>
  <si>
    <t>16-06-2008</t>
  </si>
  <si>
    <t>Duter</t>
  </si>
  <si>
    <t>Tautua</t>
  </si>
  <si>
    <t>Athlétisme, Basket, Cross, Escalade, Musculation, Rugby, Trails</t>
  </si>
  <si>
    <t>Boxe, Football, Futsal, Musculation</t>
  </si>
  <si>
    <t>FITIALEATA</t>
  </si>
  <si>
    <t>15-08-2008</t>
  </si>
  <si>
    <t>Basket, Boxe, Handball, Trails</t>
  </si>
  <si>
    <t>FLORES</t>
  </si>
  <si>
    <t>Heiata</t>
  </si>
  <si>
    <t>18-06-2006</t>
  </si>
  <si>
    <t>Athlétisme, Basket, Cross, Volleyball</t>
  </si>
  <si>
    <t>FOUVEAU</t>
  </si>
  <si>
    <t>FROCHTMANN</t>
  </si>
  <si>
    <t>Timéo</t>
  </si>
  <si>
    <t>FROSSARD</t>
  </si>
  <si>
    <t>Gambey</t>
  </si>
  <si>
    <t>Daria</t>
  </si>
  <si>
    <t>12-05-2008</t>
  </si>
  <si>
    <t>GODIN</t>
  </si>
  <si>
    <t>26-05-2007</t>
  </si>
  <si>
    <t>GOPEA</t>
  </si>
  <si>
    <t>Mayalène</t>
  </si>
  <si>
    <t>28-09-2006</t>
  </si>
  <si>
    <t>Athlétisme, Boxe, Cross, Trails, Volleyball</t>
  </si>
  <si>
    <t>GUATHOSI</t>
  </si>
  <si>
    <t>KINSLEY</t>
  </si>
  <si>
    <t>10-08-2007</t>
  </si>
  <si>
    <t>Flavie</t>
  </si>
  <si>
    <t>20-05-2007</t>
  </si>
  <si>
    <t>Athlétisme, Boxe, Cross, Football, Musculation, Trails</t>
  </si>
  <si>
    <t>HAGE</t>
  </si>
  <si>
    <t>28-10-2006</t>
  </si>
  <si>
    <t>HAUKEA</t>
  </si>
  <si>
    <t>Casey</t>
  </si>
  <si>
    <t>12-02-2006</t>
  </si>
  <si>
    <t>HNACEMA</t>
  </si>
  <si>
    <t>29-07-2004</t>
  </si>
  <si>
    <t>HNAGEJE</t>
  </si>
  <si>
    <t>NAOKE</t>
  </si>
  <si>
    <t>Football, Futsal, Musculation</t>
  </si>
  <si>
    <t>12-07-2007</t>
  </si>
  <si>
    <t>HNE</t>
  </si>
  <si>
    <t>hoane</t>
  </si>
  <si>
    <t>theodore</t>
  </si>
  <si>
    <t>22-01-2008</t>
  </si>
  <si>
    <t>KAMIL</t>
  </si>
  <si>
    <t>25-09-2006</t>
  </si>
  <si>
    <t>Athlétisme, Boxe, Musculation, Santé, Trails</t>
  </si>
  <si>
    <t>Rodrigues</t>
  </si>
  <si>
    <t>23-05-2009</t>
  </si>
  <si>
    <t>KELETAONA</t>
  </si>
  <si>
    <t>27-01-2008</t>
  </si>
  <si>
    <t>Boxe, Musculation</t>
  </si>
  <si>
    <t>KONGOULEUX</t>
  </si>
  <si>
    <t>Wia</t>
  </si>
  <si>
    <t>09-09-2006</t>
  </si>
  <si>
    <t>LAVASALE</t>
  </si>
  <si>
    <t>Léonidas</t>
  </si>
  <si>
    <t>LESSON</t>
  </si>
  <si>
    <t>Musculation, Tennis de table</t>
  </si>
  <si>
    <t>Odelia</t>
  </si>
  <si>
    <t>MAGULU</t>
  </si>
  <si>
    <t>WAHNAEA</t>
  </si>
  <si>
    <t>Maï</t>
  </si>
  <si>
    <t>Tremaine</t>
  </si>
  <si>
    <t>01-10-2006</t>
  </si>
  <si>
    <t>Athlétisme, Boxe, Cross</t>
  </si>
  <si>
    <t>MALTESALE</t>
  </si>
  <si>
    <t>Will</t>
  </si>
  <si>
    <t>10-12-2006</t>
  </si>
  <si>
    <t>MALUIA</t>
  </si>
  <si>
    <t>Pierre-Chanel</t>
  </si>
  <si>
    <t>28-04-2007</t>
  </si>
  <si>
    <t>MANATE</t>
  </si>
  <si>
    <t>MOANA</t>
  </si>
  <si>
    <t>MATAéLé</t>
  </si>
  <si>
    <t>Vaéa</t>
  </si>
  <si>
    <t>18-09-2008</t>
  </si>
  <si>
    <t>Kimoa</t>
  </si>
  <si>
    <t>18-01-2006</t>
  </si>
  <si>
    <t>Athlétisme, Basket, Boxe, Cross, Trails</t>
  </si>
  <si>
    <t>MELVINE</t>
  </si>
  <si>
    <t>10-11-2008</t>
  </si>
  <si>
    <t>MENGUAL</t>
  </si>
  <si>
    <t>17-05-2007</t>
  </si>
  <si>
    <t>NEWEDOU</t>
  </si>
  <si>
    <t>ELVIA</t>
  </si>
  <si>
    <t>20-12-2006</t>
  </si>
  <si>
    <t>NEWMAN</t>
  </si>
  <si>
    <t>Basket, Handball, Musculation</t>
  </si>
  <si>
    <t>NICAR-JAROSSAY</t>
  </si>
  <si>
    <t>06-08-2007</t>
  </si>
  <si>
    <t>Nirua</t>
  </si>
  <si>
    <t>14-11-2008</t>
  </si>
  <si>
    <t>Santé, Volleyball</t>
  </si>
  <si>
    <t>ENNA</t>
  </si>
  <si>
    <t>Musculation, Trails</t>
  </si>
  <si>
    <t>NONGHAI</t>
  </si>
  <si>
    <t>GLENDA</t>
  </si>
  <si>
    <t>17-01-2009</t>
  </si>
  <si>
    <t>NUGUES</t>
  </si>
  <si>
    <t>09-09-2007</t>
  </si>
  <si>
    <t>30-12-2007</t>
  </si>
  <si>
    <t>OUECHOU</t>
  </si>
  <si>
    <t>03-12-2007</t>
  </si>
  <si>
    <t>Marie-Claude</t>
  </si>
  <si>
    <t>PAADO</t>
  </si>
  <si>
    <t>Riwan</t>
  </si>
  <si>
    <t>07-07-2006</t>
  </si>
  <si>
    <t>Boxe, Cross</t>
  </si>
  <si>
    <t>Mirenda</t>
  </si>
  <si>
    <t>07-08-2007</t>
  </si>
  <si>
    <t>PAIMAN</t>
  </si>
  <si>
    <t>Boxe, Cross, Football, Futsal, Trails</t>
  </si>
  <si>
    <t>PARADOT</t>
  </si>
  <si>
    <t>Ricky</t>
  </si>
  <si>
    <t>23-03-2008</t>
  </si>
  <si>
    <t>CHRISTIAN</t>
  </si>
  <si>
    <t>29-01-2007</t>
  </si>
  <si>
    <t>PINET</t>
  </si>
  <si>
    <t>Matahi</t>
  </si>
  <si>
    <t>30-05-2009</t>
  </si>
  <si>
    <t>PRÉSIDENT</t>
  </si>
  <si>
    <t>Angélo</t>
  </si>
  <si>
    <t>QALA</t>
  </si>
  <si>
    <t>MARIE HELENE</t>
  </si>
  <si>
    <t>12-07-2008</t>
  </si>
  <si>
    <t>RAVEINO</t>
  </si>
  <si>
    <t>Tehie</t>
  </si>
  <si>
    <t>RIEUSSET</t>
  </si>
  <si>
    <t>23-03-2007</t>
  </si>
  <si>
    <t>Badminton, Basket, Boxe</t>
  </si>
  <si>
    <t>Saleh</t>
  </si>
  <si>
    <t>Jean-daniel</t>
  </si>
  <si>
    <t>17-05-2009</t>
  </si>
  <si>
    <t>SAMADI - ALI BEN EL HADJ</t>
  </si>
  <si>
    <t>Damian</t>
  </si>
  <si>
    <t>SCHUBERT</t>
  </si>
  <si>
    <t>16-10-2006</t>
  </si>
  <si>
    <t>SECKEN</t>
  </si>
  <si>
    <t>Lesly</t>
  </si>
  <si>
    <t>23-10-2008</t>
  </si>
  <si>
    <t>Boxe, Rugby</t>
  </si>
  <si>
    <t>SEE</t>
  </si>
  <si>
    <t>Anne-Helène</t>
  </si>
  <si>
    <t>18-01-2008</t>
  </si>
  <si>
    <t>Silona</t>
  </si>
  <si>
    <t>Delma</t>
  </si>
  <si>
    <t>04-09-2008</t>
  </si>
  <si>
    <t>STROUGAR</t>
  </si>
  <si>
    <t>31-05-2007</t>
  </si>
  <si>
    <t>Eythane</t>
  </si>
  <si>
    <t>09-03-2007</t>
  </si>
  <si>
    <t>Athlétisme, Boxe, Football, Futsal, Trails</t>
  </si>
  <si>
    <t>TAPUTAI</t>
  </si>
  <si>
    <t>Héléna</t>
  </si>
  <si>
    <t>16-09-2007</t>
  </si>
  <si>
    <t>TAVERE</t>
  </si>
  <si>
    <t>23-02-2007</t>
  </si>
  <si>
    <t>Boxe, Handball</t>
  </si>
  <si>
    <t>TEA</t>
  </si>
  <si>
    <t>OBADE</t>
  </si>
  <si>
    <t>26-05-2009</t>
  </si>
  <si>
    <t>Clautair</t>
  </si>
  <si>
    <t>26-06-2006</t>
  </si>
  <si>
    <t>THIKON</t>
  </si>
  <si>
    <t>03-09-2006</t>
  </si>
  <si>
    <t>Boxe, Football, Futsal, Volleyball</t>
  </si>
  <si>
    <t>THOMAS</t>
  </si>
  <si>
    <t>22-02-2007</t>
  </si>
  <si>
    <t>THOMASSON</t>
  </si>
  <si>
    <t>Darrel</t>
  </si>
  <si>
    <t>29-09-2006</t>
  </si>
  <si>
    <t>Kehyrann</t>
  </si>
  <si>
    <t>TINORUA</t>
  </si>
  <si>
    <t>Maiti</t>
  </si>
  <si>
    <t>02-09-2007</t>
  </si>
  <si>
    <t>Football, Futsal, Santé</t>
  </si>
  <si>
    <t>TIVEROUA</t>
  </si>
  <si>
    <t>Dowaï</t>
  </si>
  <si>
    <t>21-11-2008</t>
  </si>
  <si>
    <t>tokaga</t>
  </si>
  <si>
    <t>morgan</t>
  </si>
  <si>
    <t>Tain</t>
  </si>
  <si>
    <t>Boxe, Danse, Football, Futsal</t>
  </si>
  <si>
    <t>Jahnesta</t>
  </si>
  <si>
    <t>Eulalie</t>
  </si>
  <si>
    <t>04-08-2008</t>
  </si>
  <si>
    <t>toubon</t>
  </si>
  <si>
    <t>05-12-2008</t>
  </si>
  <si>
    <t>TRAN</t>
  </si>
  <si>
    <t>TRONGADJO</t>
  </si>
  <si>
    <t>07-03-2007</t>
  </si>
  <si>
    <t>Boxe, Trails, Volleyball</t>
  </si>
  <si>
    <t>WADRENGES</t>
  </si>
  <si>
    <t>ISAAC</t>
  </si>
  <si>
    <t>15-12-2007</t>
  </si>
  <si>
    <t>Troy</t>
  </si>
  <si>
    <t>27-06-2006</t>
  </si>
  <si>
    <t>Basket, Football, Trails</t>
  </si>
  <si>
    <t>MALCOME</t>
  </si>
  <si>
    <t>28-10-2007</t>
  </si>
  <si>
    <t>WAYARIORI</t>
  </si>
  <si>
    <t>Anaelle</t>
  </si>
  <si>
    <t>Xabi</t>
  </si>
  <si>
    <t>23-12-2006</t>
  </si>
  <si>
    <t>Boxe, Cross, Football, Trails</t>
  </si>
  <si>
    <t>WIROTAROENO</t>
  </si>
  <si>
    <t>Roan</t>
  </si>
  <si>
    <t>Xolawawa</t>
  </si>
  <si>
    <t>Danae</t>
  </si>
  <si>
    <t>11-12-2008</t>
  </si>
  <si>
    <t>ALACHI</t>
  </si>
  <si>
    <t>20-10-2006</t>
  </si>
  <si>
    <t>LYC.LA PEROUSE</t>
  </si>
  <si>
    <t>atti</t>
  </si>
  <si>
    <t>ingrid</t>
  </si>
  <si>
    <t>BAHUON</t>
  </si>
  <si>
    <t>Niels</t>
  </si>
  <si>
    <t>18-09-2006</t>
  </si>
  <si>
    <t>29-04-2008</t>
  </si>
  <si>
    <t>BERGERY</t>
  </si>
  <si>
    <t>BOCHEREAU THANANE</t>
  </si>
  <si>
    <t>Basket, Rugby, Volleyball</t>
  </si>
  <si>
    <t>BOITEUX</t>
  </si>
  <si>
    <t>Enya</t>
  </si>
  <si>
    <t>21-10-2008</t>
  </si>
  <si>
    <t>BONNET</t>
  </si>
  <si>
    <t>Mario</t>
  </si>
  <si>
    <t>06-04-2008</t>
  </si>
  <si>
    <t>BORE MOULIN</t>
  </si>
  <si>
    <t>Gaïa</t>
  </si>
  <si>
    <t>15-09-2007</t>
  </si>
  <si>
    <t>BRAZIER</t>
  </si>
  <si>
    <t>Ayron</t>
  </si>
  <si>
    <t>20-04-2007</t>
  </si>
  <si>
    <t>BUCHON</t>
  </si>
  <si>
    <t>Lou-Ann</t>
  </si>
  <si>
    <t>08-04-2007</t>
  </si>
  <si>
    <t>CALE</t>
  </si>
  <si>
    <t>22-08-2006</t>
  </si>
  <si>
    <t>Jean-Pascal</t>
  </si>
  <si>
    <t>01-11-2007</t>
  </si>
  <si>
    <t>CARROT</t>
  </si>
  <si>
    <t>CASES</t>
  </si>
  <si>
    <t>Lauryn</t>
  </si>
  <si>
    <t>23-06-2006</t>
  </si>
  <si>
    <t>chevalier-goxe</t>
  </si>
  <si>
    <t>CIFRA LEFEUVRE</t>
  </si>
  <si>
    <t>27-10-2008</t>
  </si>
  <si>
    <t>DABIN</t>
  </si>
  <si>
    <t>Clovis</t>
  </si>
  <si>
    <t>12-09-2006</t>
  </si>
  <si>
    <t>Badminton, Basket, Trails</t>
  </si>
  <si>
    <t>05-02-2007</t>
  </si>
  <si>
    <t>Clarissa</t>
  </si>
  <si>
    <t>26-11-2006</t>
  </si>
  <si>
    <t>DONGAL-PAQUIER</t>
  </si>
  <si>
    <t>06-10-2007</t>
  </si>
  <si>
    <t>ENDERLIN</t>
  </si>
  <si>
    <t>02-01-2007</t>
  </si>
  <si>
    <t>Odyn</t>
  </si>
  <si>
    <t>21-07-2007</t>
  </si>
  <si>
    <t>Badminton, Basket, Volleyball</t>
  </si>
  <si>
    <t>FEDERSPIEL</t>
  </si>
  <si>
    <t>05-11-2007</t>
  </si>
  <si>
    <t>FRAU ROQUES</t>
  </si>
  <si>
    <t>01-07-2007</t>
  </si>
  <si>
    <t>FURLAN</t>
  </si>
  <si>
    <t>17-10-2007</t>
  </si>
  <si>
    <t>GARNIER-DOMINIQUE</t>
  </si>
  <si>
    <t>Saël</t>
  </si>
  <si>
    <t>goralski</t>
  </si>
  <si>
    <t>zoe</t>
  </si>
  <si>
    <t>02-11-2006</t>
  </si>
  <si>
    <t>GRANJU</t>
  </si>
  <si>
    <t>GUEPY-MARTINETTI</t>
  </si>
  <si>
    <t>hava</t>
  </si>
  <si>
    <t>peter</t>
  </si>
  <si>
    <t>HEMERY</t>
  </si>
  <si>
    <t>NOLA</t>
  </si>
  <si>
    <t>03-06-2006</t>
  </si>
  <si>
    <t>HERVé</t>
  </si>
  <si>
    <t>Badminton, Basket, Rugby</t>
  </si>
  <si>
    <t>Wadrussa</t>
  </si>
  <si>
    <t>27-11-2007</t>
  </si>
  <si>
    <t>Kenneth</t>
  </si>
  <si>
    <t>18-04-2007</t>
  </si>
  <si>
    <t>Luane</t>
  </si>
  <si>
    <t>JOURDEL</t>
  </si>
  <si>
    <t>13-04-2007</t>
  </si>
  <si>
    <t>Elodie</t>
  </si>
  <si>
    <t>12-01-2008</t>
  </si>
  <si>
    <t>31-12-2006</t>
  </si>
  <si>
    <t>Anderley</t>
  </si>
  <si>
    <t>27-03-2008</t>
  </si>
  <si>
    <t>LE BRIGANT</t>
  </si>
  <si>
    <t>23-02-2006</t>
  </si>
  <si>
    <t>LE LEANNEC-MEL</t>
  </si>
  <si>
    <t>Bastien</t>
  </si>
  <si>
    <t>LEDDET</t>
  </si>
  <si>
    <t>09-01-2007</t>
  </si>
  <si>
    <t>20-06-2007</t>
  </si>
  <si>
    <t>LINOSSIER</t>
  </si>
  <si>
    <t>Medhi</t>
  </si>
  <si>
    <t>20-05-2006</t>
  </si>
  <si>
    <t>LOGEZ</t>
  </si>
  <si>
    <t>08-11-2006</t>
  </si>
  <si>
    <t>LUU</t>
  </si>
  <si>
    <t>20-08-2006</t>
  </si>
  <si>
    <t>MAKAROF</t>
  </si>
  <si>
    <t>Arii-Nickolaï</t>
  </si>
  <si>
    <t>02-12-2006</t>
  </si>
  <si>
    <t>MARTELIN</t>
  </si>
  <si>
    <t>million</t>
  </si>
  <si>
    <t>chloe</t>
  </si>
  <si>
    <t>09-02-2007</t>
  </si>
  <si>
    <t>sarah</t>
  </si>
  <si>
    <t>MOUHICA LAMIRAND</t>
  </si>
  <si>
    <t>moulin</t>
  </si>
  <si>
    <t>colombe</t>
  </si>
  <si>
    <t>MOUSSET PRZEOR</t>
  </si>
  <si>
    <t>NEKOENG</t>
  </si>
  <si>
    <t>03-01-2007</t>
  </si>
  <si>
    <t>Marie Claire</t>
  </si>
  <si>
    <t>30-08-2007</t>
  </si>
  <si>
    <t>NGANYANE</t>
  </si>
  <si>
    <t>Ketsyah</t>
  </si>
  <si>
    <t>18-07-2006</t>
  </si>
  <si>
    <t>PALèNE</t>
  </si>
  <si>
    <t>13-08-2006</t>
  </si>
  <si>
    <t>28-05-2007</t>
  </si>
  <si>
    <t>PETIT</t>
  </si>
  <si>
    <t>16-01-2009</t>
  </si>
  <si>
    <t>Caroline</t>
  </si>
  <si>
    <t>19-08-2006</t>
  </si>
  <si>
    <t>RICHARME</t>
  </si>
  <si>
    <t>SALERNO</t>
  </si>
  <si>
    <t>02-11-2008</t>
  </si>
  <si>
    <t>Noha</t>
  </si>
  <si>
    <t>17-12-2007</t>
  </si>
  <si>
    <t>SAUNAL</t>
  </si>
  <si>
    <t>05-07-2006</t>
  </si>
  <si>
    <t>Matauta</t>
  </si>
  <si>
    <t>08-09-2007</t>
  </si>
  <si>
    <t>schmidt</t>
  </si>
  <si>
    <t>claire</t>
  </si>
  <si>
    <t>11-12-2007</t>
  </si>
  <si>
    <t>22-05-2007</t>
  </si>
  <si>
    <t>SIMOND</t>
  </si>
  <si>
    <t>04-10-2006</t>
  </si>
  <si>
    <t>slim--job</t>
  </si>
  <si>
    <t>basile</t>
  </si>
  <si>
    <t>TAVAN</t>
  </si>
  <si>
    <t>15-11-2006</t>
  </si>
  <si>
    <t>06-04-2007</t>
  </si>
  <si>
    <t>TEULUME</t>
  </si>
  <si>
    <t>Chopaa</t>
  </si>
  <si>
    <t>09-07-2006</t>
  </si>
  <si>
    <t>teulume</t>
  </si>
  <si>
    <t>wazete</t>
  </si>
  <si>
    <t>03-09-2007</t>
  </si>
  <si>
    <t>thahnaena</t>
  </si>
  <si>
    <t>laurent</t>
  </si>
  <si>
    <t>16-03-2007</t>
  </si>
  <si>
    <t>THONON</t>
  </si>
  <si>
    <t>Jalil</t>
  </si>
  <si>
    <t>06-09-2006</t>
  </si>
  <si>
    <t>Gervick</t>
  </si>
  <si>
    <t>TROLUE</t>
  </si>
  <si>
    <t>Elsy</t>
  </si>
  <si>
    <t>30-06-2006</t>
  </si>
  <si>
    <t>Finemui</t>
  </si>
  <si>
    <t>TUPAHIROA</t>
  </si>
  <si>
    <t>Leiana</t>
  </si>
  <si>
    <t>Sigfried</t>
  </si>
  <si>
    <t>21-02-2006</t>
  </si>
  <si>
    <t>Monique</t>
  </si>
  <si>
    <t>Kalinka</t>
  </si>
  <si>
    <t>17-02-2007</t>
  </si>
  <si>
    <t>WETTA</t>
  </si>
  <si>
    <t>WOLFF</t>
  </si>
  <si>
    <t>05-04-2007</t>
  </si>
  <si>
    <t>YEIWENE</t>
  </si>
  <si>
    <t>Noélie</t>
  </si>
  <si>
    <t>24-05-2007</t>
  </si>
  <si>
    <t>YEWENE</t>
  </si>
  <si>
    <t>Noelie</t>
  </si>
  <si>
    <t>AIAMU</t>
  </si>
  <si>
    <t>Toearai</t>
  </si>
  <si>
    <t>01-09-2008</t>
  </si>
  <si>
    <t>LYC.MICHEL ROCARD</t>
  </si>
  <si>
    <t>24-11-2008</t>
  </si>
  <si>
    <t>ARIITAI</t>
  </si>
  <si>
    <t>ARRIGHI</t>
  </si>
  <si>
    <t>31-03-2008</t>
  </si>
  <si>
    <t>Windel</t>
  </si>
  <si>
    <t>AZZARO</t>
  </si>
  <si>
    <t>Athlétisme, Cross, Football, Futsal, Handball, Trails</t>
  </si>
  <si>
    <t>BABIN</t>
  </si>
  <si>
    <t>BARADUC</t>
  </si>
  <si>
    <t>Lucka</t>
  </si>
  <si>
    <t>BERHAULT</t>
  </si>
  <si>
    <t>CYPRIEN</t>
  </si>
  <si>
    <t>30-11-2007</t>
  </si>
  <si>
    <t>12-03-2008</t>
  </si>
  <si>
    <t>BLESSLER</t>
  </si>
  <si>
    <t>NORMANN</t>
  </si>
  <si>
    <t>30-09-2008</t>
  </si>
  <si>
    <t>BLOCH</t>
  </si>
  <si>
    <t>17-08-2008</t>
  </si>
  <si>
    <t>BLOMME</t>
  </si>
  <si>
    <t>BONNET - PERMETTES</t>
  </si>
  <si>
    <t>BONNET PERMETTES</t>
  </si>
  <si>
    <t>30-04-2006</t>
  </si>
  <si>
    <t>Gwepanuwa</t>
  </si>
  <si>
    <t>Basket, Handball, Musculation, Santé</t>
  </si>
  <si>
    <t>BOUARAT</t>
  </si>
  <si>
    <t>14-12-2007</t>
  </si>
  <si>
    <t>BOULAOUA</t>
  </si>
  <si>
    <t>YANAELLE</t>
  </si>
  <si>
    <t>BOUME</t>
  </si>
  <si>
    <t>Touhai</t>
  </si>
  <si>
    <t>27-12-2006</t>
  </si>
  <si>
    <t>Football, Futsal, Rugby, Volleyball</t>
  </si>
  <si>
    <t>BRU</t>
  </si>
  <si>
    <t>EDVINA</t>
  </si>
  <si>
    <t>29-12-2007</t>
  </si>
  <si>
    <t>CAMIN</t>
  </si>
  <si>
    <t>Basket, Football, Handball, Trails</t>
  </si>
  <si>
    <t>CAMPANELLA</t>
  </si>
  <si>
    <t>CARON LAVIOLETTE</t>
  </si>
  <si>
    <t>Jeffrey</t>
  </si>
  <si>
    <t>Basket, Handball, Natation, Trails</t>
  </si>
  <si>
    <t>CHIARA-SONG</t>
  </si>
  <si>
    <t>Laëtitia</t>
  </si>
  <si>
    <t>13-11-2006</t>
  </si>
  <si>
    <t>Basket, Cross, Football, Futsal, Handball, Trails</t>
  </si>
  <si>
    <t>CHIROVO</t>
  </si>
  <si>
    <t>Athlétisme, Basket, Cross, Football, Handball, Trails</t>
  </si>
  <si>
    <t>COUHIA</t>
  </si>
  <si>
    <t>Morayma</t>
  </si>
  <si>
    <t>19-10-2007</t>
  </si>
  <si>
    <t>02-08-2007</t>
  </si>
  <si>
    <t>COUPAIN</t>
  </si>
  <si>
    <t>Collin</t>
  </si>
  <si>
    <t>27-06-2007</t>
  </si>
  <si>
    <t>COURTOT</t>
  </si>
  <si>
    <t>CREUGNET</t>
  </si>
  <si>
    <t>Jennifer</t>
  </si>
  <si>
    <t>24-10-2007</t>
  </si>
  <si>
    <t>Jôôni</t>
  </si>
  <si>
    <t>21-11-2005</t>
  </si>
  <si>
    <t>Méré</t>
  </si>
  <si>
    <t>11-02-2007</t>
  </si>
  <si>
    <t>DALIGAULT</t>
  </si>
  <si>
    <t>Keoni</t>
  </si>
  <si>
    <t>DAMBREVILLE</t>
  </si>
  <si>
    <t>02-07-2008</t>
  </si>
  <si>
    <t>DAWILO-NIAVOU</t>
  </si>
  <si>
    <t>Glenn</t>
  </si>
  <si>
    <t>Georgette</t>
  </si>
  <si>
    <t>31-03-2006</t>
  </si>
  <si>
    <t>Athlétisme, Basket, Football, Futsal, Handball, Plongée, Trails, Voile, Volleyball</t>
  </si>
  <si>
    <t>DIHNARA</t>
  </si>
  <si>
    <t>DIFRAYA</t>
  </si>
  <si>
    <t>21-05-2006</t>
  </si>
  <si>
    <t>DINOU</t>
  </si>
  <si>
    <t>HIVAI</t>
  </si>
  <si>
    <t>DJOEMADI</t>
  </si>
  <si>
    <t>Kynai</t>
  </si>
  <si>
    <t>20-05-2008</t>
  </si>
  <si>
    <t>Govan</t>
  </si>
  <si>
    <t>11-06-2007</t>
  </si>
  <si>
    <t>Athlétisme, Cross, Football, Futsal, Rugby, Volleyball</t>
  </si>
  <si>
    <t>Jeff</t>
  </si>
  <si>
    <t>12-05-2006</t>
  </si>
  <si>
    <t>DRADJAT</t>
  </si>
  <si>
    <t>DUFOUR</t>
  </si>
  <si>
    <t>15-04-2007</t>
  </si>
  <si>
    <t>09-03-2008</t>
  </si>
  <si>
    <t>FILLINGER</t>
  </si>
  <si>
    <t>12-11-2007</t>
  </si>
  <si>
    <t>Athlétisme, Basket, Cross, Football, Futsal, Handball, Trails, Va'a, Volleyball</t>
  </si>
  <si>
    <t>FOE</t>
  </si>
  <si>
    <t>Jonah</t>
  </si>
  <si>
    <t>FOUANGE</t>
  </si>
  <si>
    <t>Aymana</t>
  </si>
  <si>
    <t>16-02-2009</t>
  </si>
  <si>
    <t>GARIN</t>
  </si>
  <si>
    <t>12-05-2007</t>
  </si>
  <si>
    <t>Laurelia</t>
  </si>
  <si>
    <t>GIBERT WAMITAN</t>
  </si>
  <si>
    <t>Malvin</t>
  </si>
  <si>
    <t>GOYETAPOADE</t>
  </si>
  <si>
    <t>JOHAN</t>
  </si>
  <si>
    <t>GUISGANT</t>
  </si>
  <si>
    <t>Jenifer</t>
  </si>
  <si>
    <t>18-06-2008</t>
  </si>
  <si>
    <t>Coralie</t>
  </si>
  <si>
    <t>06-03-2008</t>
  </si>
  <si>
    <t>Football, Futsal, Handball, Rugby, Trails, Volleyball</t>
  </si>
  <si>
    <t>06-01-2008</t>
  </si>
  <si>
    <t>HAUTCOEUR</t>
  </si>
  <si>
    <t>Marylou</t>
  </si>
  <si>
    <t>07-11-2007</t>
  </si>
  <si>
    <t>HERLIN</t>
  </si>
  <si>
    <t>Illyana</t>
  </si>
  <si>
    <t>07-10-2007</t>
  </si>
  <si>
    <t>HERMANT-MELAS</t>
  </si>
  <si>
    <t>16-01-2008</t>
  </si>
  <si>
    <t>Athlétisme, Badminton, Volleyball</t>
  </si>
  <si>
    <t>HNAEJ</t>
  </si>
  <si>
    <t>Fiona</t>
  </si>
  <si>
    <t>Vital</t>
  </si>
  <si>
    <t>23-02-2008</t>
  </si>
  <si>
    <t>KYNAEL</t>
  </si>
  <si>
    <t>24-12-2008</t>
  </si>
  <si>
    <t>KARNO</t>
  </si>
  <si>
    <t>27-10-2006</t>
  </si>
  <si>
    <t>KELA</t>
  </si>
  <si>
    <t>Jurgen</t>
  </si>
  <si>
    <t>KOUATHE</t>
  </si>
  <si>
    <t>KUBECK</t>
  </si>
  <si>
    <t>Thibaud</t>
  </si>
  <si>
    <t>LAENNEC</t>
  </si>
  <si>
    <t>AMELIE</t>
  </si>
  <si>
    <t>23-07-2008</t>
  </si>
  <si>
    <t>Natasha</t>
  </si>
  <si>
    <t>LEMOEL</t>
  </si>
  <si>
    <t>LESAGE</t>
  </si>
  <si>
    <t>13-08-2007</t>
  </si>
  <si>
    <t>Basket, Football, Futsal, Handball, Trails</t>
  </si>
  <si>
    <t>LESTE</t>
  </si>
  <si>
    <t>Basket, Football, Futsal, Handball</t>
  </si>
  <si>
    <t>LOREAL</t>
  </si>
  <si>
    <t>Billie</t>
  </si>
  <si>
    <t>LOXTON-NAKAMURA</t>
  </si>
  <si>
    <t>Mayalen</t>
  </si>
  <si>
    <t>26-07-2007</t>
  </si>
  <si>
    <t>MACQ</t>
  </si>
  <si>
    <t>Zephora</t>
  </si>
  <si>
    <t>MAIDI</t>
  </si>
  <si>
    <t>Athlétisme, Basket, Course d'orientation, Echecs, Handball, Santé</t>
  </si>
  <si>
    <t>MAIE</t>
  </si>
  <si>
    <t>Leidy</t>
  </si>
  <si>
    <t>19-08-2007</t>
  </si>
  <si>
    <t>KIRSTEEN</t>
  </si>
  <si>
    <t>12-02-2008</t>
  </si>
  <si>
    <t>MENIGOT</t>
  </si>
  <si>
    <t>Kylliane</t>
  </si>
  <si>
    <t>10-12-2008</t>
  </si>
  <si>
    <t>Basket, Cross, Football, Futsal, Trails</t>
  </si>
  <si>
    <t>MOGLIA</t>
  </si>
  <si>
    <t>Lora</t>
  </si>
  <si>
    <t>18-02-2008</t>
  </si>
  <si>
    <t>Dory</t>
  </si>
  <si>
    <t>Athlétisme, Badminton, Cross, Futsal, Rugby, Santé, Volleyball</t>
  </si>
  <si>
    <t>MONOT</t>
  </si>
  <si>
    <t>Mairone</t>
  </si>
  <si>
    <t>TYRON</t>
  </si>
  <si>
    <t>29-11-2008</t>
  </si>
  <si>
    <t>25-08-2008</t>
  </si>
  <si>
    <t>MOUQUET</t>
  </si>
  <si>
    <t>Bilal</t>
  </si>
  <si>
    <t>04-11-2008</t>
  </si>
  <si>
    <t>Mendy</t>
  </si>
  <si>
    <t>Nanda</t>
  </si>
  <si>
    <t>04-05-2009</t>
  </si>
  <si>
    <t>NEDJMA</t>
  </si>
  <si>
    <t>31-07-2006</t>
  </si>
  <si>
    <t>NAJJAR</t>
  </si>
  <si>
    <t>Nour</t>
  </si>
  <si>
    <t>07-02-2008</t>
  </si>
  <si>
    <t>NAKAMURA</t>
  </si>
  <si>
    <t>Tayron</t>
  </si>
  <si>
    <t>Basket, Danse, Football, Futsal, Handball, Musculation</t>
  </si>
  <si>
    <t>NASSYAINE</t>
  </si>
  <si>
    <t>NAPOLEON</t>
  </si>
  <si>
    <t>CYRIELLE</t>
  </si>
  <si>
    <t>NECK</t>
  </si>
  <si>
    <t>IRLAN</t>
  </si>
  <si>
    <t>07-08-2006</t>
  </si>
  <si>
    <t>02-10-2008</t>
  </si>
  <si>
    <t>NEGA-KAVITYA</t>
  </si>
  <si>
    <t>Taia</t>
  </si>
  <si>
    <t>NEKE</t>
  </si>
  <si>
    <t>15-07-2008</t>
  </si>
  <si>
    <t>Cross, Football, Futsal, Natation, Rugby, Trails</t>
  </si>
  <si>
    <t>NEWARY</t>
  </si>
  <si>
    <t>HACHYL</t>
  </si>
  <si>
    <t>27-05-2007</t>
  </si>
  <si>
    <t>NISAM</t>
  </si>
  <si>
    <t>Sadri-Kyrann</t>
  </si>
  <si>
    <t>Toué</t>
  </si>
  <si>
    <t>NYADOUN</t>
  </si>
  <si>
    <t>OREZZOLI</t>
  </si>
  <si>
    <t>ILLANE</t>
  </si>
  <si>
    <t>14-08-2007</t>
  </si>
  <si>
    <t>10-02-2009</t>
  </si>
  <si>
    <t>Halya</t>
  </si>
  <si>
    <t>31-01-2008</t>
  </si>
  <si>
    <t>PAIMBOU OUEONNE</t>
  </si>
  <si>
    <t>Johakim</t>
  </si>
  <si>
    <t>07-09-2006</t>
  </si>
  <si>
    <t>Bakht Singh</t>
  </si>
  <si>
    <t>06-02-2009</t>
  </si>
  <si>
    <t>PAYET</t>
  </si>
  <si>
    <t>Julyan</t>
  </si>
  <si>
    <t>PEBOU TIDJINE</t>
  </si>
  <si>
    <t>18-02-2009</t>
  </si>
  <si>
    <t>Futsal, Secourisme, Volleyball</t>
  </si>
  <si>
    <t>Athlétisme, Cross, Handball, Volleyball</t>
  </si>
  <si>
    <t>Keryl</t>
  </si>
  <si>
    <t>14-05-2004</t>
  </si>
  <si>
    <t>NILKEY</t>
  </si>
  <si>
    <t>03-12-2006</t>
  </si>
  <si>
    <t>PICQUET</t>
  </si>
  <si>
    <t>PINDON</t>
  </si>
  <si>
    <t>Matisse</t>
  </si>
  <si>
    <t>POACOUDOU</t>
  </si>
  <si>
    <t>24-01-2009</t>
  </si>
  <si>
    <t>POAMENO</t>
  </si>
  <si>
    <t>16-04-2007</t>
  </si>
  <si>
    <t>POARAIROUA</t>
  </si>
  <si>
    <t>SHANON</t>
  </si>
  <si>
    <t>Kavwoo</t>
  </si>
  <si>
    <t>POINRIN-NAOUNA</t>
  </si>
  <si>
    <t>Mérylda</t>
  </si>
  <si>
    <t>Athlétisme, Basket, Handball, Volleyball</t>
  </si>
  <si>
    <t>RENAUD LEMARCHAND</t>
  </si>
  <si>
    <t>Luna</t>
  </si>
  <si>
    <t>RICHMOND</t>
  </si>
  <si>
    <t>Mataitea</t>
  </si>
  <si>
    <t>ROBSON</t>
  </si>
  <si>
    <t>Waiki</t>
  </si>
  <si>
    <t>19-09-2008</t>
  </si>
  <si>
    <t>ROUMAGNE</t>
  </si>
  <si>
    <t>05-09-2007</t>
  </si>
  <si>
    <t>20-07-2006</t>
  </si>
  <si>
    <t>Athlétisme, Badminton, Baseball, Basket, Boxe, Cirque, Course d'orientation, Cross, Danse, Echecs, Escalade, Football, Futsal, Golf, Gymnastique, Handball, Kayak, Musculation, Natation, Planche à voile, Plongée, Rugby, Santé, Secourisme, Sport partagé, Step, Tennis de table, Tir à l'arc, Trails, Va'a, Voile, Volleyball, VTT</t>
  </si>
  <si>
    <t>SANCHO</t>
  </si>
  <si>
    <t>Marissa</t>
  </si>
  <si>
    <t>Klorane</t>
  </si>
  <si>
    <t>10-10-2008</t>
  </si>
  <si>
    <t>SOATE</t>
  </si>
  <si>
    <t>Gianne</t>
  </si>
  <si>
    <t>05-08-2007</t>
  </si>
  <si>
    <t>26-12-2006</t>
  </si>
  <si>
    <t>SOURY LAVERGNE</t>
  </si>
  <si>
    <t>Taungaroa</t>
  </si>
  <si>
    <t>TCHACKO</t>
  </si>
  <si>
    <t>Keryanne</t>
  </si>
  <si>
    <t>04-12-2007</t>
  </si>
  <si>
    <t>Klaryka</t>
  </si>
  <si>
    <t>21-09-2006</t>
  </si>
  <si>
    <t>Athlétisme, Cross, Football, Futsal, Handball, Trails, Va'a</t>
  </si>
  <si>
    <t>TERRIER</t>
  </si>
  <si>
    <t>THY</t>
  </si>
  <si>
    <t>24-04-2009</t>
  </si>
  <si>
    <t>Baptistin</t>
  </si>
  <si>
    <t>Emessia</t>
  </si>
  <si>
    <t>30-07-2008</t>
  </si>
  <si>
    <t>TREBOR</t>
  </si>
  <si>
    <t>LEOPOLD</t>
  </si>
  <si>
    <t>05-10-2006</t>
  </si>
  <si>
    <t>TYAKETOU-MATAITAANE</t>
  </si>
  <si>
    <t>Manari</t>
  </si>
  <si>
    <t>VANWALSCAPPEL</t>
  </si>
  <si>
    <t>Shannya</t>
  </si>
  <si>
    <t>20-11-2008</t>
  </si>
  <si>
    <t>VOISIN</t>
  </si>
  <si>
    <t>Kevyn</t>
  </si>
  <si>
    <t>09-08-2005</t>
  </si>
  <si>
    <t>Mylina</t>
  </si>
  <si>
    <t>07-11-2006</t>
  </si>
  <si>
    <t>WADRIAKO</t>
  </si>
  <si>
    <t>18-04-2008</t>
  </si>
  <si>
    <t>Elodye</t>
  </si>
  <si>
    <t>Shaina</t>
  </si>
  <si>
    <t>WENAHIN</t>
  </si>
  <si>
    <t>Keyssiah</t>
  </si>
  <si>
    <t>29-08-2007</t>
  </si>
  <si>
    <t>WENIEWA</t>
  </si>
  <si>
    <t>Paco</t>
  </si>
  <si>
    <t>11-03-2007</t>
  </si>
  <si>
    <t>Bath-Sheba</t>
  </si>
  <si>
    <t>19-10-2008</t>
  </si>
  <si>
    <t>YAIGUEMA</t>
  </si>
  <si>
    <t>Djéson</t>
  </si>
  <si>
    <t>YANE</t>
  </si>
  <si>
    <t>YORUKOGLU</t>
  </si>
  <si>
    <t>YOSHIDA</t>
  </si>
  <si>
    <t>Lloyd</t>
  </si>
  <si>
    <t>25-03-2007</t>
  </si>
  <si>
    <t>COILLOT</t>
  </si>
  <si>
    <t>Simonin</t>
  </si>
  <si>
    <t>04-03-2007</t>
  </si>
  <si>
    <t>LYC.MONT DORE</t>
  </si>
  <si>
    <t>CREVEAU</t>
  </si>
  <si>
    <t>Elina</t>
  </si>
  <si>
    <t>01-10-2007</t>
  </si>
  <si>
    <t>09-06-2006</t>
  </si>
  <si>
    <t>GUERY</t>
  </si>
  <si>
    <t>Daphney</t>
  </si>
  <si>
    <t>Roena</t>
  </si>
  <si>
    <t>29-10-2006</t>
  </si>
  <si>
    <t>Ulric</t>
  </si>
  <si>
    <t>21-03-2008</t>
  </si>
  <si>
    <t>Livai</t>
  </si>
  <si>
    <t>19-04-2006</t>
  </si>
  <si>
    <t>LYC.PERE GUENEAU</t>
  </si>
  <si>
    <t>BOUFENECHE</t>
  </si>
  <si>
    <t>Nadir</t>
  </si>
  <si>
    <t>BOUTEILLE</t>
  </si>
  <si>
    <t>Kélyann</t>
  </si>
  <si>
    <t>10-11-2006</t>
  </si>
  <si>
    <t>DAWILO</t>
  </si>
  <si>
    <t>Bertrand</t>
  </si>
  <si>
    <t>08-02-2005</t>
  </si>
  <si>
    <t>EYRE</t>
  </si>
  <si>
    <t>02-12-2007</t>
  </si>
  <si>
    <t>GARDEL</t>
  </si>
  <si>
    <t>03-02-2007</t>
  </si>
  <si>
    <t>06-05-2007</t>
  </si>
  <si>
    <t>16-07-2008</t>
  </si>
  <si>
    <t>JEMUEL</t>
  </si>
  <si>
    <t>31-07-2009</t>
  </si>
  <si>
    <t>KOTOPEU</t>
  </si>
  <si>
    <t>Joseph Léon</t>
  </si>
  <si>
    <t>18-06-2005</t>
  </si>
  <si>
    <t>M Boueri</t>
  </si>
  <si>
    <t>21-04-2009</t>
  </si>
  <si>
    <t>14-06-2005</t>
  </si>
  <si>
    <t>16-07-2002</t>
  </si>
  <si>
    <t>Niaema</t>
  </si>
  <si>
    <t>Dawine</t>
  </si>
  <si>
    <t>06-12-2006</t>
  </si>
  <si>
    <t>Rock</t>
  </si>
  <si>
    <t>18-08-2007</t>
  </si>
  <si>
    <t>25-05-2007</t>
  </si>
  <si>
    <t>18-02-2007</t>
  </si>
  <si>
    <t>LYC.WILLIAMA HAUDRA</t>
  </si>
  <si>
    <t>01-12-2008</t>
  </si>
  <si>
    <t>20-07-2005</t>
  </si>
  <si>
    <t>27-10-2005</t>
  </si>
  <si>
    <t>TRUPIT</t>
  </si>
  <si>
    <t>Sake Rayan</t>
  </si>
  <si>
    <t>14-09-2006</t>
  </si>
  <si>
    <t>UKA</t>
  </si>
  <si>
    <t>Vianna</t>
  </si>
  <si>
    <t>Natation, Step</t>
  </si>
  <si>
    <t>Derquennes</t>
  </si>
  <si>
    <t>Cross, Step, Trails, VTT</t>
  </si>
  <si>
    <t>HUDAN</t>
  </si>
  <si>
    <t>DANN</t>
  </si>
  <si>
    <t>Escalade, Step</t>
  </si>
  <si>
    <t>Nedenon</t>
  </si>
  <si>
    <t>PAOLINETTI</t>
  </si>
  <si>
    <t>DJULIAN</t>
  </si>
  <si>
    <t>Yannaël</t>
  </si>
  <si>
    <t>Annrose</t>
  </si>
  <si>
    <t>AKOUY</t>
  </si>
  <si>
    <t>Julianna</t>
  </si>
  <si>
    <t>GAIA</t>
  </si>
  <si>
    <t>IHGILY</t>
  </si>
  <si>
    <t>IPUNESSO</t>
  </si>
  <si>
    <t>MESSINA</t>
  </si>
  <si>
    <t>Rémy</t>
  </si>
  <si>
    <t>Sonia</t>
  </si>
  <si>
    <t>Yvette</t>
  </si>
  <si>
    <t>SIAKI</t>
  </si>
  <si>
    <t>Sydney</t>
  </si>
  <si>
    <t>STREETER</t>
  </si>
  <si>
    <t>Muriel</t>
  </si>
  <si>
    <t>Cross, Handball, Volleyball</t>
  </si>
  <si>
    <t>TUNUTU</t>
  </si>
  <si>
    <t>Iryna</t>
  </si>
  <si>
    <t>Morgan</t>
  </si>
  <si>
    <t>Noëllie</t>
  </si>
  <si>
    <t>11-03-2011</t>
  </si>
  <si>
    <t>PIOU</t>
  </si>
  <si>
    <t>Geneviève</t>
  </si>
  <si>
    <t>Kadjoa</t>
  </si>
  <si>
    <t>Padrenë</t>
  </si>
  <si>
    <t>Matoha</t>
  </si>
  <si>
    <t>OLGA</t>
  </si>
  <si>
    <t>Sameke</t>
  </si>
  <si>
    <t>Sélapaié</t>
  </si>
  <si>
    <t>MOTO</t>
  </si>
  <si>
    <t>MULLER</t>
  </si>
  <si>
    <t>TEAMBEON</t>
  </si>
  <si>
    <t>Carlita</t>
  </si>
  <si>
    <t>KAQEA</t>
  </si>
  <si>
    <t>Téa</t>
  </si>
  <si>
    <t>ONRY</t>
  </si>
  <si>
    <t>emile</t>
  </si>
  <si>
    <t>BERTRAND-MALLA</t>
  </si>
  <si>
    <t>Abéna</t>
  </si>
  <si>
    <t>28-06-2011</t>
  </si>
  <si>
    <t>Indira</t>
  </si>
  <si>
    <t>Paralet</t>
  </si>
  <si>
    <t>Nathane</t>
  </si>
  <si>
    <t>BERTHELIN</t>
  </si>
  <si>
    <t>ADONAI</t>
  </si>
  <si>
    <t>25-09-2012</t>
  </si>
  <si>
    <t>21-12-2009</t>
  </si>
  <si>
    <t>BIGER</t>
  </si>
  <si>
    <t>ROMY</t>
  </si>
  <si>
    <t>CANTIN</t>
  </si>
  <si>
    <t>ELIJAH</t>
  </si>
  <si>
    <t>JYLIANE</t>
  </si>
  <si>
    <t>MATHEO</t>
  </si>
  <si>
    <t>14-04-2010</t>
  </si>
  <si>
    <t>GENDROT-GOASGUEN</t>
  </si>
  <si>
    <t>HAELEMAI</t>
  </si>
  <si>
    <t>NOLWEN</t>
  </si>
  <si>
    <t>HMEUN</t>
  </si>
  <si>
    <t>WEJIMIE</t>
  </si>
  <si>
    <t>Jialy-Lilo</t>
  </si>
  <si>
    <t>LANGERON</t>
  </si>
  <si>
    <t>LILA-MARIE</t>
  </si>
  <si>
    <t>MAHIT</t>
  </si>
  <si>
    <t>MASEI</t>
  </si>
  <si>
    <t>SAIHULIWA-TAUTUU</t>
  </si>
  <si>
    <t>SINANO</t>
  </si>
  <si>
    <t>TEUNU</t>
  </si>
  <si>
    <t>01-06-2013</t>
  </si>
  <si>
    <t>Salathiel</t>
  </si>
  <si>
    <t>Summer-Kristen</t>
  </si>
  <si>
    <t>Khae</t>
  </si>
  <si>
    <t>Teamaru</t>
  </si>
  <si>
    <t>Rose Karine</t>
  </si>
  <si>
    <t>WAREKAICAINE</t>
  </si>
  <si>
    <t>Roseline</t>
  </si>
  <si>
    <t>HIPPLYTE</t>
  </si>
  <si>
    <t>26-04-2010</t>
  </si>
  <si>
    <t>Yongomene</t>
  </si>
  <si>
    <t>Mawé</t>
  </si>
  <si>
    <t>07-12-2007</t>
  </si>
  <si>
    <t>Dralu</t>
  </si>
  <si>
    <t>Linda Kane</t>
  </si>
  <si>
    <t>22-08-2008</t>
  </si>
  <si>
    <t>LABOURET</t>
  </si>
  <si>
    <t>24-04-2008</t>
  </si>
  <si>
    <t>18-12-2006</t>
  </si>
  <si>
    <t>Gopë</t>
  </si>
  <si>
    <t>Goimel</t>
  </si>
  <si>
    <t>Max</t>
  </si>
  <si>
    <t>22-06-2007</t>
  </si>
  <si>
    <t>Rose Wahaja</t>
  </si>
  <si>
    <t>WAZIZI</t>
  </si>
  <si>
    <t>Killian Henri</t>
  </si>
  <si>
    <t>MARE1</t>
  </si>
  <si>
    <t>MARE2</t>
  </si>
  <si>
    <t>KERHOUAS</t>
  </si>
  <si>
    <t>Step</t>
  </si>
  <si>
    <t>KIEFFEL</t>
  </si>
  <si>
    <t>Athlétisme, Basket, Danse</t>
  </si>
  <si>
    <t>WAGNER</t>
  </si>
  <si>
    <t>EMMY</t>
  </si>
  <si>
    <t>BADIE</t>
  </si>
  <si>
    <t>MARILOU</t>
  </si>
  <si>
    <t>DAJEAN</t>
  </si>
  <si>
    <t>CELIA</t>
  </si>
  <si>
    <t>DEMAISTRE</t>
  </si>
  <si>
    <t>ISAURE</t>
  </si>
  <si>
    <t>DURIEUX</t>
  </si>
  <si>
    <t>04-03-2010</t>
  </si>
  <si>
    <t>GENDRE</t>
  </si>
  <si>
    <t>ROXANNE</t>
  </si>
  <si>
    <t>HARAN</t>
  </si>
  <si>
    <t>Lison</t>
  </si>
  <si>
    <t>LEVET</t>
  </si>
  <si>
    <t>LEONIE</t>
  </si>
  <si>
    <t>MOSCA BEAUMEL</t>
  </si>
  <si>
    <t>22-02-2010</t>
  </si>
  <si>
    <t>OINE DERAMANE</t>
  </si>
  <si>
    <t>LOU</t>
  </si>
  <si>
    <t>MARLEY</t>
  </si>
  <si>
    <t>PIERRON GRAS</t>
  </si>
  <si>
    <t>Titaina</t>
  </si>
  <si>
    <t>29-11-2009</t>
  </si>
  <si>
    <t>SLABOLEPSZY</t>
  </si>
  <si>
    <t>ARIELLE</t>
  </si>
  <si>
    <t>SOMBRET</t>
  </si>
  <si>
    <t>KELYA</t>
  </si>
  <si>
    <t>Adjou</t>
  </si>
  <si>
    <t>Angajoxue</t>
  </si>
  <si>
    <t>Robben</t>
  </si>
  <si>
    <t>Atrewe</t>
  </si>
  <si>
    <t>Kaömë</t>
  </si>
  <si>
    <t>Boucher</t>
  </si>
  <si>
    <t>Hace</t>
  </si>
  <si>
    <t>Hmaen</t>
  </si>
  <si>
    <t>Alice Kinë</t>
  </si>
  <si>
    <t>Hnaije</t>
  </si>
  <si>
    <t>Hnasson</t>
  </si>
  <si>
    <t>Trepö</t>
  </si>
  <si>
    <t>Kakue</t>
  </si>
  <si>
    <t>Pamani</t>
  </si>
  <si>
    <t>Qenenoj</t>
  </si>
  <si>
    <t>Ukajo</t>
  </si>
  <si>
    <t>Sakilia</t>
  </si>
  <si>
    <t>Watipane</t>
  </si>
  <si>
    <t>Melchisedeck</t>
  </si>
  <si>
    <t>Wenemit</t>
  </si>
  <si>
    <t>Wete</t>
  </si>
  <si>
    <t>09-12-2011</t>
  </si>
  <si>
    <t>BAYA</t>
  </si>
  <si>
    <t>Aïto</t>
  </si>
  <si>
    <t>GOPOEA</t>
  </si>
  <si>
    <t>Irina</t>
  </si>
  <si>
    <t>Gorodja</t>
  </si>
  <si>
    <t>Sherley</t>
  </si>
  <si>
    <t>MENREMPON</t>
  </si>
  <si>
    <t>Claudy</t>
  </si>
  <si>
    <t>Pey</t>
  </si>
  <si>
    <t>poapie</t>
  </si>
  <si>
    <t>23-05-2010</t>
  </si>
  <si>
    <t>POUINIMBAYE</t>
  </si>
  <si>
    <t>UTRAMADRA</t>
  </si>
  <si>
    <t>06-11-2006</t>
  </si>
  <si>
    <t>14-03-2007</t>
  </si>
  <si>
    <t>17-03-2007</t>
  </si>
  <si>
    <t>Boris</t>
  </si>
  <si>
    <t>Poingou</t>
  </si>
  <si>
    <t>10-11-2005</t>
  </si>
  <si>
    <t>Dahlia</t>
  </si>
  <si>
    <t>Saiko</t>
  </si>
  <si>
    <t>05-09-2006</t>
  </si>
  <si>
    <t>WAXENIATR</t>
  </si>
  <si>
    <t>Adlyse</t>
  </si>
  <si>
    <t>11-06-2006</t>
  </si>
  <si>
    <t>Ajasie</t>
  </si>
  <si>
    <t>15-01-2008</t>
  </si>
  <si>
    <t>CLG.BAGANDA2</t>
  </si>
  <si>
    <t>CLG.BAGANDA1</t>
  </si>
  <si>
    <t>NEMEBREU</t>
  </si>
  <si>
    <t>Kaissan</t>
  </si>
  <si>
    <t xml:space="preserve"> CLG.TADINE</t>
  </si>
  <si>
    <t>1er P1</t>
  </si>
  <si>
    <t>1er P2</t>
  </si>
  <si>
    <t>1er P4</t>
  </si>
  <si>
    <t>1er P3</t>
  </si>
  <si>
    <t>2eme P2</t>
  </si>
  <si>
    <t>2eme P3</t>
  </si>
  <si>
    <t>2eme P1</t>
  </si>
  <si>
    <t>2eme P4</t>
  </si>
  <si>
    <t>3eme P3</t>
  </si>
  <si>
    <t>3eme P1</t>
  </si>
  <si>
    <t>3eme P2</t>
  </si>
  <si>
    <t>3eme P4</t>
  </si>
  <si>
    <t>1er PA</t>
  </si>
  <si>
    <t>2eme PA</t>
  </si>
  <si>
    <t>1er PB</t>
  </si>
  <si>
    <t>2eme PB</t>
  </si>
  <si>
    <t>1er PC</t>
  </si>
  <si>
    <t>2eme PC</t>
  </si>
  <si>
    <t>3eme PA</t>
  </si>
  <si>
    <t>3eme PC</t>
  </si>
  <si>
    <t>3eme PB</t>
  </si>
  <si>
    <t>4eme PA</t>
  </si>
  <si>
    <t>4eme PB</t>
  </si>
  <si>
    <t>4eme PC</t>
  </si>
  <si>
    <t>CLASSEMENT CLG BASKET</t>
  </si>
  <si>
    <t>keylani</t>
  </si>
  <si>
    <t>15-11-2012</t>
  </si>
  <si>
    <t>GOATIDJI</t>
  </si>
  <si>
    <t>Tanie</t>
  </si>
  <si>
    <t>11-08-2013</t>
  </si>
  <si>
    <t>Lancy</t>
  </si>
  <si>
    <t>qan</t>
  </si>
  <si>
    <t>sitro</t>
  </si>
  <si>
    <t>sio</t>
  </si>
  <si>
    <t>keyliane</t>
  </si>
  <si>
    <t>waia</t>
  </si>
  <si>
    <t>azur</t>
  </si>
  <si>
    <t>BEILLEVERT</t>
  </si>
  <si>
    <t>SHAHAN</t>
  </si>
  <si>
    <t>BOLLIET</t>
  </si>
  <si>
    <t>NINO</t>
  </si>
  <si>
    <t>CAZALAS</t>
  </si>
  <si>
    <t>ALYZE</t>
  </si>
  <si>
    <t>CAZAUTET EYSSAUTIER</t>
  </si>
  <si>
    <t>Colin</t>
  </si>
  <si>
    <t>DAVAS</t>
  </si>
  <si>
    <t>FAVAN</t>
  </si>
  <si>
    <t>FONTAINE GAUDILLOT</t>
  </si>
  <si>
    <t>JOSEPHINE</t>
  </si>
  <si>
    <t>GATUHAU</t>
  </si>
  <si>
    <t>MALIGE</t>
  </si>
  <si>
    <t>23-11-2009</t>
  </si>
  <si>
    <t>RIBERE</t>
  </si>
  <si>
    <t>Ryuji</t>
  </si>
  <si>
    <t>MATHIEU</t>
  </si>
  <si>
    <t>13-11-2012</t>
  </si>
  <si>
    <t>Test</t>
  </si>
  <si>
    <t>test</t>
  </si>
  <si>
    <t>CLG.NEDIVIN</t>
  </si>
  <si>
    <t>Baseball, Basket</t>
  </si>
  <si>
    <t>Testdeux</t>
  </si>
  <si>
    <t>testdas</t>
  </si>
  <si>
    <t>05-06-2014</t>
  </si>
  <si>
    <t>Athlétisme, Cirque</t>
  </si>
  <si>
    <t>TOARA</t>
  </si>
  <si>
    <t>Rinie</t>
  </si>
  <si>
    <t>Athlétisme, Basket, Futsal, Volleyball</t>
  </si>
  <si>
    <t>RAPHAELLA</t>
  </si>
  <si>
    <t>Djop</t>
  </si>
  <si>
    <t>Kaïssan</t>
  </si>
  <si>
    <t>17-04-2006</t>
  </si>
  <si>
    <t>Atufele</t>
  </si>
  <si>
    <t>Menantia</t>
  </si>
  <si>
    <t>Favan</t>
  </si>
  <si>
    <t>GIES</t>
  </si>
  <si>
    <t>Kristy</t>
  </si>
  <si>
    <t>Iloai</t>
  </si>
  <si>
    <t>Sagato</t>
  </si>
  <si>
    <t>19-04-2007</t>
  </si>
  <si>
    <t>Charlene</t>
  </si>
  <si>
    <t>26-10-2008</t>
  </si>
  <si>
    <t>Meltecoin</t>
  </si>
  <si>
    <t>05-09-2208</t>
  </si>
  <si>
    <t>Filioiketonu</t>
  </si>
  <si>
    <t>Sulioka</t>
  </si>
  <si>
    <t>05-10-2008</t>
  </si>
  <si>
    <t>FICHE TERRAIN COLLEGE :      ATHLETISME   -  BF/BG    2024</t>
  </si>
  <si>
    <t>FICHE TERRAIN          BF/BG              : BIATHLON 2024</t>
  </si>
  <si>
    <t>Le 1er coureur : top départ du chrono, il fait 200m puis tir 3 flèches puis 200m, PASSE LE RELAIS au second puis 200/tirsX3/200 et ainsi de suite jusqu'au dernier où on STOP le CHRONO</t>
  </si>
  <si>
    <t>DEPART 200m</t>
  </si>
  <si>
    <t>200m</t>
  </si>
  <si>
    <t>TEMPS</t>
  </si>
  <si>
    <r>
      <t xml:space="preserve">Bonus : 1 flèche =     </t>
    </r>
    <r>
      <rPr>
        <sz val="20"/>
        <color rgb="FF000000"/>
        <rFont val="Comic Sans MS"/>
        <family val="4"/>
      </rPr>
      <t>- 3 sec</t>
    </r>
  </si>
  <si>
    <r>
      <t xml:space="preserve">Une pénalité =      </t>
    </r>
    <r>
      <rPr>
        <sz val="20"/>
        <color rgb="FF000000"/>
        <rFont val="Comic Sans MS"/>
        <family val="4"/>
      </rPr>
      <t>+ 10"</t>
    </r>
  </si>
  <si>
    <r>
      <rPr>
        <b/>
        <u/>
        <sz val="22"/>
        <rFont val="Calibri"/>
        <family val="2"/>
      </rPr>
      <t>BONUS</t>
    </r>
    <r>
      <rPr>
        <b/>
        <sz val="22"/>
        <rFont val="Calibri"/>
        <family val="2"/>
      </rPr>
      <t xml:space="preserve"> =      ON SOUSTRAIT 3 SECONDES AU TEMPS TOTAL PAR FLECHE DANS LA CIBLE (ZONE NOIRE)</t>
    </r>
  </si>
  <si>
    <r>
      <rPr>
        <b/>
        <u/>
        <sz val="22"/>
        <rFont val="Calibri"/>
        <family val="2"/>
      </rPr>
      <t>PENALITE</t>
    </r>
    <r>
      <rPr>
        <b/>
        <sz val="22"/>
        <rFont val="Calibri"/>
        <family val="2"/>
      </rPr>
      <t xml:space="preserve"> =  AJOUT DE 10 SECONDES SI EN DEHORS DE PLOTS ZONE DE TIR OU NON REGLEMENTAIRE</t>
    </r>
  </si>
  <si>
    <t>SAI</t>
  </si>
  <si>
    <t>Athlétisme, Cross, Football, Voile</t>
  </si>
  <si>
    <t>FALATEA</t>
  </si>
  <si>
    <t>Catlyne</t>
  </si>
  <si>
    <t>14-07-2008</t>
  </si>
  <si>
    <t>Naike</t>
  </si>
  <si>
    <t>25-11-2008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</si>
</sst>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&quot;er&quot;"/>
    <numFmt numFmtId="166" formatCode="#&quot;ème&quot;"/>
    <numFmt numFmtId="167" formatCode="##&quot;''&quot;#0"/>
    <numFmt numFmtId="168" formatCode="_-* #,##0_-;\-* #,##0_-;_-* &quot;-&quot;??_-;_-@_-"/>
    <numFmt numFmtId="169" formatCode="#&quot;'&quot;##&quot;''&quot;#"/>
    <numFmt numFmtId="170" formatCode="##&quot;,&quot;##"/>
    <numFmt numFmtId="171" formatCode="#&quot;,&quot;##"/>
  </numFmts>
  <fonts count="138" x14ac:knownFonts="1">
    <font>
      <sz val="11"/>
      <color indexed="8"/>
      <name val="Calibri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27"/>
      <color indexed="8"/>
      <name val="Comic Sans MS"/>
      <family val="4"/>
    </font>
    <font>
      <sz val="36"/>
      <color indexed="8"/>
      <name val="Comic Sans MS"/>
      <family val="4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6"/>
      <color indexed="8"/>
      <name val="Calibri"/>
      <family val="2"/>
    </font>
    <font>
      <b/>
      <sz val="10"/>
      <color indexed="13"/>
      <name val="Arial"/>
      <family val="2"/>
    </font>
    <font>
      <b/>
      <sz val="14"/>
      <color indexed="8"/>
      <name val="Times New Roman"/>
      <family val="1"/>
    </font>
    <font>
      <b/>
      <sz val="11"/>
      <color indexed="13"/>
      <name val="Calibri"/>
      <family val="2"/>
    </font>
    <font>
      <b/>
      <sz val="16"/>
      <color indexed="8"/>
      <name val="Calibri"/>
      <family val="2"/>
    </font>
    <font>
      <sz val="12"/>
      <color indexed="8"/>
      <name val="Comic Sans MS"/>
      <family val="4"/>
    </font>
    <font>
      <b/>
      <sz val="20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omic Sans MS"/>
      <family val="4"/>
    </font>
    <font>
      <b/>
      <sz val="18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Times New Roman"/>
      <family val="1"/>
    </font>
    <font>
      <b/>
      <sz val="14"/>
      <color theme="0"/>
      <name val="Calibri"/>
      <family val="2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Calibri"/>
      <family val="2"/>
    </font>
    <font>
      <sz val="14"/>
      <color indexed="8"/>
      <name val="Comic Sans MS"/>
      <family val="4"/>
    </font>
    <font>
      <sz val="11"/>
      <color indexed="8"/>
      <name val="Calibri"/>
      <family val="2"/>
    </font>
    <font>
      <sz val="22"/>
      <color indexed="8"/>
      <name val="Calibri"/>
      <family val="2"/>
    </font>
    <font>
      <sz val="36"/>
      <color indexed="8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8"/>
      <color indexed="8"/>
      <name val="Calibri"/>
      <family val="2"/>
    </font>
    <font>
      <sz val="28"/>
      <color indexed="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sz val="20"/>
      <color indexed="8"/>
      <name val="Calibri"/>
      <family val="2"/>
    </font>
    <font>
      <sz val="26"/>
      <color indexed="8"/>
      <name val="Calibri"/>
      <family val="2"/>
    </font>
    <font>
      <b/>
      <sz val="18"/>
      <color rgb="FFFF0000"/>
      <name val="Calibri"/>
      <family val="2"/>
    </font>
    <font>
      <sz val="16"/>
      <color indexed="8"/>
      <name val="Comic Sans MS"/>
      <family val="4"/>
    </font>
    <font>
      <b/>
      <sz val="20"/>
      <color rgb="FFFF0000"/>
      <name val="Calibri"/>
      <family val="2"/>
    </font>
    <font>
      <sz val="14"/>
      <color theme="0"/>
      <name val="Calibri"/>
      <family val="2"/>
    </font>
    <font>
      <b/>
      <sz val="16"/>
      <color theme="0"/>
      <name val="Comic Sans MS"/>
      <family val="4"/>
    </font>
    <font>
      <b/>
      <sz val="11"/>
      <color theme="0" tint="-0.249977111117893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 tint="-0.34998626667073579"/>
      <name val="Calibri"/>
      <family val="2"/>
    </font>
    <font>
      <sz val="10"/>
      <name val="Arial"/>
      <family val="2"/>
    </font>
    <font>
      <sz val="11"/>
      <color theme="1"/>
      <name val="Helvetica"/>
      <family val="2"/>
      <scheme val="minor"/>
    </font>
    <font>
      <sz val="10"/>
      <name val="Courier New"/>
      <family val="3"/>
    </font>
    <font>
      <b/>
      <sz val="22"/>
      <color indexed="8"/>
      <name val="Comic Sans MS"/>
      <family val="4"/>
    </font>
    <font>
      <b/>
      <sz val="14"/>
      <color rgb="FFFF0000"/>
      <name val="Calibri"/>
      <family val="2"/>
    </font>
    <font>
      <sz val="9"/>
      <color indexed="8"/>
      <name val="Calibri"/>
      <family val="2"/>
    </font>
    <font>
      <sz val="11"/>
      <color theme="9" tint="-0.499984740745262"/>
      <name val="Calibri"/>
      <family val="2"/>
    </font>
    <font>
      <b/>
      <sz val="26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theme="9" tint="-0.249977111117893"/>
      <name val="Calibri"/>
      <family val="2"/>
    </font>
    <font>
      <sz val="11"/>
      <color indexed="8"/>
      <name val="Calibri"/>
      <family val="2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  <font>
      <b/>
      <sz val="16"/>
      <color rgb="FFFF0000"/>
      <name val="Calibri"/>
      <family val="2"/>
    </font>
    <font>
      <b/>
      <sz val="9"/>
      <color indexed="8"/>
      <name val="Courier New"/>
      <family val="3"/>
    </font>
    <font>
      <sz val="11"/>
      <color theme="0" tint="-0.14999847407452621"/>
      <name val="Calibri"/>
      <family val="2"/>
    </font>
    <font>
      <sz val="11"/>
      <name val="Calibri"/>
      <family val="2"/>
    </font>
    <font>
      <sz val="9"/>
      <color theme="0" tint="-0.34998626667073579"/>
      <name val="Calibri"/>
      <family val="2"/>
    </font>
    <font>
      <sz val="9"/>
      <color theme="0" tint="-0.34998626667073579"/>
      <name val="Courier New"/>
      <family val="1"/>
      <charset val="204"/>
    </font>
    <font>
      <sz val="12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6"/>
      <color rgb="FFFF0000"/>
      <name val="Calibri"/>
      <family val="2"/>
    </font>
    <font>
      <b/>
      <sz val="22"/>
      <color indexed="8"/>
      <name val="Arial"/>
      <family val="2"/>
    </font>
    <font>
      <b/>
      <sz val="48"/>
      <color rgb="FFFF0000"/>
      <name val="Copperplate Gothic Bold"/>
      <family val="2"/>
    </font>
    <font>
      <sz val="48"/>
      <color indexed="8"/>
      <name val="Copperplate Gothic Bold"/>
      <family val="2"/>
    </font>
    <font>
      <b/>
      <sz val="22"/>
      <color indexed="8"/>
      <name val="Calibri"/>
      <family val="2"/>
    </font>
    <font>
      <b/>
      <sz val="36"/>
      <color theme="0"/>
      <name val="Calibri"/>
      <family val="2"/>
    </font>
    <font>
      <b/>
      <sz val="14"/>
      <color theme="0"/>
      <name val="Comic Sans MS"/>
      <family val="4"/>
    </font>
    <font>
      <sz val="48"/>
      <color indexed="8"/>
      <name val="Rockwell Extra Bold"/>
      <family val="1"/>
    </font>
    <font>
      <sz val="24"/>
      <color indexed="8"/>
      <name val="Calibri"/>
      <family val="2"/>
    </font>
    <font>
      <b/>
      <sz val="24"/>
      <color rgb="FFFF0000"/>
      <name val="Calibri"/>
      <family val="2"/>
    </font>
    <font>
      <b/>
      <sz val="18"/>
      <color theme="0"/>
      <name val="Comic Sans MS"/>
      <family val="4"/>
    </font>
    <font>
      <sz val="18"/>
      <color theme="0"/>
      <name val="Calibri"/>
      <family val="2"/>
    </font>
    <font>
      <b/>
      <sz val="36"/>
      <color indexed="8"/>
      <name val="Calibri"/>
      <family val="2"/>
    </font>
    <font>
      <b/>
      <sz val="48"/>
      <color theme="0"/>
      <name val="Calibri"/>
      <family val="2"/>
    </font>
    <font>
      <b/>
      <sz val="72"/>
      <color rgb="FFFF0000"/>
      <name val="Calibri"/>
      <family val="2"/>
    </font>
    <font>
      <b/>
      <sz val="14"/>
      <color indexed="8"/>
      <name val="Comic Sans MS"/>
      <family val="4"/>
    </font>
    <font>
      <b/>
      <sz val="18"/>
      <color rgb="FF0070C0"/>
      <name val="Calibri"/>
      <family val="2"/>
    </font>
    <font>
      <b/>
      <sz val="18"/>
      <color theme="9" tint="-0.249977111117893"/>
      <name val="Calibri"/>
      <family val="2"/>
    </font>
    <font>
      <b/>
      <sz val="18"/>
      <color theme="0"/>
      <name val="Calibri"/>
      <family val="2"/>
    </font>
    <font>
      <sz val="26"/>
      <color indexed="8"/>
      <name val="Comic Sans MS"/>
      <family val="4"/>
    </font>
    <font>
      <b/>
      <sz val="24"/>
      <color indexed="8"/>
      <name val="Calibri"/>
      <family val="2"/>
    </font>
    <font>
      <b/>
      <sz val="28"/>
      <color indexed="8"/>
      <name val="Calibri"/>
      <family val="2"/>
    </font>
    <font>
      <b/>
      <sz val="36"/>
      <color rgb="FF00B050"/>
      <name val="Calibri"/>
      <family val="2"/>
    </font>
    <font>
      <sz val="24"/>
      <color theme="0" tint="-0.34998626667073579"/>
      <name val="Calibri"/>
      <family val="2"/>
    </font>
    <font>
      <sz val="48"/>
      <color rgb="FFFF0000"/>
      <name val="Calibri"/>
      <family val="2"/>
    </font>
    <font>
      <sz val="44"/>
      <color indexed="8"/>
      <name val="Calibri"/>
      <family val="2"/>
    </font>
    <font>
      <b/>
      <sz val="72"/>
      <color theme="0"/>
      <name val="Calibri"/>
      <family val="2"/>
    </font>
    <font>
      <b/>
      <sz val="20"/>
      <color theme="0"/>
      <name val="Comic Sans MS"/>
      <family val="4"/>
    </font>
    <font>
      <sz val="20"/>
      <color indexed="8"/>
      <name val="Comic Sans MS"/>
      <family val="4"/>
    </font>
    <font>
      <b/>
      <sz val="28"/>
      <color rgb="FFFF0000"/>
      <name val="Calibri"/>
      <family val="2"/>
    </font>
    <font>
      <b/>
      <sz val="20"/>
      <name val="Calibri"/>
      <family val="2"/>
    </font>
    <font>
      <b/>
      <sz val="14"/>
      <color theme="9" tint="-0.249977111117893"/>
      <name val="Calibri"/>
      <family val="2"/>
    </font>
    <font>
      <b/>
      <sz val="14"/>
      <color theme="9" tint="-0.249977111117893"/>
      <name val="Courier New"/>
      <family val="3"/>
    </font>
    <font>
      <b/>
      <sz val="11"/>
      <color indexed="8"/>
      <name val="Courier New"/>
      <family val="3"/>
    </font>
    <font>
      <b/>
      <sz val="10"/>
      <color indexed="8"/>
      <name val="Courier New"/>
      <family val="3"/>
    </font>
    <font>
      <b/>
      <sz val="16"/>
      <color rgb="FFFF0000"/>
      <name val="Comic Sans MS"/>
      <family val="4"/>
    </font>
    <font>
      <b/>
      <sz val="18"/>
      <color rgb="FFFF0000"/>
      <name val="Comic Sans MS"/>
      <family val="4"/>
    </font>
    <font>
      <b/>
      <sz val="22"/>
      <color rgb="FFFF0000"/>
      <name val="Comic Sans MS"/>
      <family val="4"/>
    </font>
    <font>
      <b/>
      <sz val="16"/>
      <color indexed="8"/>
      <name val="Comic Sans MS"/>
      <family val="4"/>
    </font>
    <font>
      <sz val="18"/>
      <color indexed="8"/>
      <name val="Comic Sans MS"/>
      <family val="4"/>
    </font>
    <font>
      <b/>
      <sz val="14"/>
      <color rgb="FF00B0F0"/>
      <name val="Calibri"/>
      <family val="2"/>
    </font>
    <font>
      <b/>
      <sz val="14"/>
      <color rgb="FF00B050"/>
      <name val="Calibri"/>
      <family val="2"/>
    </font>
    <font>
      <sz val="11"/>
      <color theme="1"/>
      <name val="Calibri"/>
      <family val="2"/>
    </font>
    <font>
      <b/>
      <sz val="24"/>
      <color indexed="8"/>
      <name val="Comic Sans MS"/>
      <family val="4"/>
    </font>
    <font>
      <sz val="24"/>
      <color indexed="8"/>
      <name val="Comic Sans MS"/>
      <family val="4"/>
    </font>
    <font>
      <b/>
      <sz val="28"/>
      <color indexed="8"/>
      <name val="Comic Sans MS"/>
      <family val="4"/>
    </font>
    <font>
      <b/>
      <sz val="26"/>
      <color indexed="8"/>
      <name val="Comic Sans MS"/>
      <family val="4"/>
    </font>
    <font>
      <b/>
      <sz val="32"/>
      <color indexed="8"/>
      <name val="Calibri"/>
      <family val="2"/>
    </font>
    <font>
      <b/>
      <sz val="55"/>
      <color theme="1"/>
      <name val="Calibri"/>
      <family val="2"/>
    </font>
    <font>
      <b/>
      <sz val="24"/>
      <color theme="1"/>
      <name val="Calibri"/>
      <family val="2"/>
    </font>
    <font>
      <b/>
      <sz val="21"/>
      <color theme="1"/>
      <name val="Calibri"/>
      <family val="2"/>
    </font>
    <font>
      <sz val="20"/>
      <color rgb="FF000000"/>
      <name val="Comic Sans MS"/>
      <family val="4"/>
    </font>
    <font>
      <b/>
      <sz val="12"/>
      <name val="Calibri"/>
      <family val="2"/>
    </font>
    <font>
      <b/>
      <sz val="12"/>
      <name val="Comic Sans MS"/>
      <family val="4"/>
    </font>
    <font>
      <sz val="12"/>
      <name val="Calibri"/>
      <family val="2"/>
    </font>
    <font>
      <sz val="12"/>
      <name val="Comic Sans MS"/>
      <family val="4"/>
    </font>
    <font>
      <sz val="24"/>
      <name val="Comic Sans MS"/>
      <family val="4"/>
    </font>
    <font>
      <b/>
      <sz val="48"/>
      <color theme="1"/>
      <name val="Calibri"/>
      <family val="2"/>
    </font>
    <font>
      <b/>
      <sz val="22"/>
      <name val="Calibri"/>
      <family val="2"/>
    </font>
    <font>
      <b/>
      <u/>
      <sz val="22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36"/>
      <color indexed="8"/>
      <name val="Rockwell Extra Bold"/>
      <family val="1"/>
    </font>
  </fonts>
  <fills count="33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A0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8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64"/>
      </right>
      <top/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8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 style="thin">
        <color indexed="12"/>
      </right>
      <top/>
      <bottom/>
      <diagonal/>
    </border>
    <border>
      <left style="thin">
        <color indexed="12"/>
      </left>
      <right style="medium">
        <color indexed="64"/>
      </right>
      <top style="thin">
        <color indexed="12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 applyNumberFormat="0" applyFill="0" applyBorder="0" applyProtection="0"/>
    <xf numFmtId="0" fontId="51" fillId="0" borderId="9"/>
    <xf numFmtId="164" fontId="52" fillId="0" borderId="9" applyFont="0" applyFill="0" applyBorder="0" applyAlignment="0" applyProtection="0"/>
    <xf numFmtId="0" fontId="53" fillId="0" borderId="9"/>
    <xf numFmtId="0" fontId="52" fillId="0" borderId="9"/>
    <xf numFmtId="43" fontId="61" fillId="0" borderId="0" applyFont="0" applyFill="0" applyBorder="0" applyAlignment="0" applyProtection="0"/>
    <xf numFmtId="0" fontId="71" fillId="0" borderId="9"/>
  </cellStyleXfs>
  <cellXfs count="816">
    <xf numFmtId="0" fontId="0" fillId="0" borderId="0" xfId="0"/>
    <xf numFmtId="0" fontId="5" fillId="4" borderId="5" xfId="0" applyFont="1" applyFill="1" applyBorder="1" applyAlignment="1" applyProtection="1">
      <alignment horizontal="center" vertical="center"/>
      <protection locked="0"/>
    </xf>
    <xf numFmtId="49" fontId="6" fillId="5" borderId="5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Border="1" applyProtection="1">
      <protection locked="0"/>
    </xf>
    <xf numFmtId="0" fontId="0" fillId="0" borderId="12" xfId="0" applyNumberFormat="1" applyBorder="1" applyProtection="1"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NumberForma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0" borderId="11" xfId="0" applyNumberFormat="1" applyBorder="1" applyProtection="1">
      <protection locked="0"/>
    </xf>
    <xf numFmtId="0" fontId="0" fillId="0" borderId="14" xfId="0" applyNumberFormat="1" applyBorder="1" applyProtection="1"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Protection="1"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0" fillId="2" borderId="0" xfId="0" applyNumberFormat="1" applyFill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15" borderId="0" xfId="0" applyFill="1"/>
    <xf numFmtId="0" fontId="9" fillId="14" borderId="14" xfId="0" applyFont="1" applyFill="1" applyBorder="1" applyAlignment="1" applyProtection="1">
      <alignment horizontal="center" vertical="center"/>
      <protection locked="0"/>
    </xf>
    <xf numFmtId="0" fontId="2" fillId="14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7" fillId="0" borderId="14" xfId="0" applyFont="1" applyBorder="1"/>
    <xf numFmtId="0" fontId="7" fillId="0" borderId="0" xfId="0" applyFont="1" applyAlignment="1">
      <alignment horizontal="center"/>
    </xf>
    <xf numFmtId="0" fontId="0" fillId="16" borderId="14" xfId="0" applyFill="1" applyBorder="1"/>
    <xf numFmtId="0" fontId="0" fillId="0" borderId="14" xfId="0" applyBorder="1" applyAlignment="1">
      <alignment horizontal="center"/>
    </xf>
    <xf numFmtId="0" fontId="32" fillId="0" borderId="0" xfId="0" applyNumberFormat="1" applyFont="1" applyAlignment="1">
      <alignment horizontal="center" vertical="center"/>
    </xf>
    <xf numFmtId="166" fontId="38" fillId="15" borderId="14" xfId="0" applyNumberFormat="1" applyFont="1" applyFill="1" applyBorder="1"/>
    <xf numFmtId="165" fontId="37" fillId="15" borderId="14" xfId="0" applyNumberFormat="1" applyFont="1" applyFill="1" applyBorder="1"/>
    <xf numFmtId="166" fontId="37" fillId="15" borderId="14" xfId="0" applyNumberFormat="1" applyFont="1" applyFill="1" applyBorder="1"/>
    <xf numFmtId="0" fontId="36" fillId="13" borderId="14" xfId="0" applyFont="1" applyFill="1" applyBorder="1"/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4" fillId="3" borderId="14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right" vertical="center"/>
    </xf>
    <xf numFmtId="0" fontId="7" fillId="15" borderId="0" xfId="0" applyFont="1" applyFill="1" applyAlignment="1">
      <alignment horizontal="center"/>
    </xf>
    <xf numFmtId="0" fontId="7" fillId="15" borderId="9" xfId="0" applyFont="1" applyFill="1" applyBorder="1"/>
    <xf numFmtId="0" fontId="7" fillId="0" borderId="14" xfId="0" applyFont="1" applyBorder="1" applyAlignment="1">
      <alignment horizontal="center"/>
    </xf>
    <xf numFmtId="0" fontId="7" fillId="13" borderId="27" xfId="0" applyFont="1" applyFill="1" applyBorder="1"/>
    <xf numFmtId="0" fontId="36" fillId="0" borderId="27" xfId="0" applyFont="1" applyBorder="1" applyAlignment="1">
      <alignment horizontal="center"/>
    </xf>
    <xf numFmtId="0" fontId="50" fillId="0" borderId="14" xfId="0" applyFont="1" applyBorder="1"/>
    <xf numFmtId="0" fontId="50" fillId="0" borderId="14" xfId="0" applyFont="1" applyBorder="1" applyAlignment="1">
      <alignment horizontal="center"/>
    </xf>
    <xf numFmtId="0" fontId="51" fillId="0" borderId="14" xfId="1" applyBorder="1" applyAlignment="1">
      <alignment horizontal="center"/>
    </xf>
    <xf numFmtId="0" fontId="51" fillId="15" borderId="14" xfId="1" applyFill="1" applyBorder="1" applyAlignment="1">
      <alignment horizontal="center"/>
    </xf>
    <xf numFmtId="0" fontId="54" fillId="3" borderId="24" xfId="0" applyFont="1" applyFill="1" applyBorder="1" applyAlignment="1" applyProtection="1">
      <alignment horizontal="center" vertical="center" wrapText="1"/>
      <protection locked="0"/>
    </xf>
    <xf numFmtId="0" fontId="36" fillId="0" borderId="14" xfId="0" applyFont="1" applyBorder="1"/>
    <xf numFmtId="0" fontId="49" fillId="16" borderId="14" xfId="0" applyFont="1" applyFill="1" applyBorder="1"/>
    <xf numFmtId="0" fontId="36" fillId="16" borderId="14" xfId="0" applyFont="1" applyFill="1" applyBorder="1" applyAlignment="1">
      <alignment horizontal="center"/>
    </xf>
    <xf numFmtId="0" fontId="50" fillId="16" borderId="14" xfId="0" applyFont="1" applyFill="1" applyBorder="1" applyAlignment="1">
      <alignment horizontal="center"/>
    </xf>
    <xf numFmtId="0" fontId="55" fillId="13" borderId="14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51" fillId="16" borderId="14" xfId="1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1" fontId="0" fillId="16" borderId="14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36" fillId="0" borderId="14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6" fillId="0" borderId="14" xfId="0" applyFont="1" applyBorder="1" applyAlignment="1">
      <alignment horizontal="center"/>
    </xf>
    <xf numFmtId="1" fontId="56" fillId="0" borderId="14" xfId="0" applyNumberFormat="1" applyFont="1" applyBorder="1" applyAlignment="1">
      <alignment horizontal="center"/>
    </xf>
    <xf numFmtId="0" fontId="57" fillId="0" borderId="14" xfId="0" applyNumberFormat="1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14" xfId="0" applyFont="1" applyBorder="1" applyAlignment="1">
      <alignment horizontal="center"/>
    </xf>
    <xf numFmtId="0" fontId="57" fillId="13" borderId="14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5" fillId="13" borderId="14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20" fontId="65" fillId="15" borderId="14" xfId="1" applyNumberFormat="1" applyFont="1" applyFill="1" applyBorder="1" applyAlignment="1">
      <alignment horizontal="center" vertical="center" wrapText="1"/>
    </xf>
    <xf numFmtId="45" fontId="67" fillId="0" borderId="14" xfId="0" applyNumberFormat="1" applyFont="1" applyBorder="1" applyAlignment="1">
      <alignment horizontal="center" vertical="center"/>
    </xf>
    <xf numFmtId="0" fontId="36" fillId="22" borderId="14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5" fontId="0" fillId="0" borderId="14" xfId="0" applyNumberFormat="1" applyBorder="1" applyAlignment="1">
      <alignment horizontal="center" vertical="center"/>
    </xf>
    <xf numFmtId="45" fontId="67" fillId="15" borderId="14" xfId="0" applyNumberFormat="1" applyFont="1" applyFill="1" applyBorder="1" applyAlignment="1">
      <alignment horizontal="center" vertical="center"/>
    </xf>
    <xf numFmtId="0" fontId="66" fillId="0" borderId="0" xfId="0" applyNumberFormat="1" applyFont="1" applyAlignment="1">
      <alignment horizontal="center" vertical="center"/>
    </xf>
    <xf numFmtId="45" fontId="66" fillId="0" borderId="14" xfId="0" applyNumberFormat="1" applyFont="1" applyBorder="1" applyAlignment="1">
      <alignment horizontal="center" vertical="center"/>
    </xf>
    <xf numFmtId="0" fontId="62" fillId="0" borderId="14" xfId="5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22" borderId="14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/>
    </xf>
    <xf numFmtId="0" fontId="49" fillId="0" borderId="14" xfId="5" applyNumberFormat="1" applyFont="1" applyBorder="1" applyAlignment="1">
      <alignment horizontal="center"/>
    </xf>
    <xf numFmtId="0" fontId="50" fillId="0" borderId="14" xfId="0" applyFont="1" applyBorder="1" applyAlignment="1">
      <alignment horizontal="center" vertical="center"/>
    </xf>
    <xf numFmtId="168" fontId="49" fillId="0" borderId="14" xfId="5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20" fontId="69" fillId="20" borderId="14" xfId="1" applyNumberFormat="1" applyFont="1" applyFill="1" applyBorder="1" applyAlignment="1">
      <alignment horizontal="center" vertical="center" wrapText="1"/>
    </xf>
    <xf numFmtId="0" fontId="68" fillId="0" borderId="14" xfId="0" applyFont="1" applyBorder="1" applyAlignment="1">
      <alignment horizontal="center"/>
    </xf>
    <xf numFmtId="1" fontId="68" fillId="0" borderId="14" xfId="0" applyNumberFormat="1" applyFont="1" applyBorder="1" applyAlignment="1">
      <alignment horizontal="center"/>
    </xf>
    <xf numFmtId="20" fontId="69" fillId="17" borderId="14" xfId="1" applyNumberFormat="1" applyFont="1" applyFill="1" applyBorder="1" applyAlignment="1">
      <alignment horizontal="center" vertical="center" wrapText="1"/>
    </xf>
    <xf numFmtId="20" fontId="69" fillId="19" borderId="28" xfId="1" applyNumberFormat="1" applyFont="1" applyFill="1" applyBorder="1" applyAlignment="1">
      <alignment horizontal="center" vertical="center" wrapText="1"/>
    </xf>
    <xf numFmtId="0" fontId="68" fillId="0" borderId="28" xfId="0" applyFont="1" applyBorder="1" applyAlignment="1">
      <alignment horizontal="center"/>
    </xf>
    <xf numFmtId="1" fontId="68" fillId="0" borderId="28" xfId="0" applyNumberFormat="1" applyFont="1" applyBorder="1" applyAlignment="1">
      <alignment horizontal="center"/>
    </xf>
    <xf numFmtId="20" fontId="69" fillId="16" borderId="14" xfId="1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56" fillId="0" borderId="14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55" fillId="13" borderId="28" xfId="0" applyFont="1" applyFill="1" applyBorder="1" applyAlignment="1">
      <alignment horizontal="center"/>
    </xf>
    <xf numFmtId="1" fontId="72" fillId="0" borderId="14" xfId="0" applyNumberFormat="1" applyFont="1" applyFill="1" applyBorder="1" applyAlignment="1">
      <alignment horizontal="center" vertical="center" shrinkToFit="1"/>
    </xf>
    <xf numFmtId="1" fontId="73" fillId="0" borderId="30" xfId="0" applyNumberFormat="1" applyFont="1" applyBorder="1" applyAlignment="1">
      <alignment horizontal="center" vertical="center"/>
    </xf>
    <xf numFmtId="1" fontId="74" fillId="0" borderId="14" xfId="0" applyNumberFormat="1" applyFont="1" applyFill="1" applyBorder="1" applyAlignment="1">
      <alignment horizontal="center" vertical="center" shrinkToFit="1"/>
    </xf>
    <xf numFmtId="1" fontId="73" fillId="0" borderId="28" xfId="0" applyNumberFormat="1" applyFont="1" applyBorder="1" applyAlignment="1">
      <alignment horizontal="center"/>
    </xf>
    <xf numFmtId="1" fontId="72" fillId="0" borderId="14" xfId="0" applyNumberFormat="1" applyFont="1" applyFill="1" applyBorder="1" applyAlignment="1">
      <alignment horizontal="center" shrinkToFit="1"/>
    </xf>
    <xf numFmtId="1" fontId="72" fillId="0" borderId="30" xfId="6" applyNumberFormat="1" applyFont="1" applyBorder="1" applyAlignment="1">
      <alignment horizontal="center" shrinkToFit="1"/>
    </xf>
    <xf numFmtId="0" fontId="55" fillId="13" borderId="28" xfId="0" applyFont="1" applyFill="1" applyBorder="1" applyAlignment="1">
      <alignment horizontal="center" vertical="center"/>
    </xf>
    <xf numFmtId="0" fontId="36" fillId="15" borderId="0" xfId="0" applyFont="1" applyFill="1" applyAlignment="1">
      <alignment horizontal="center"/>
    </xf>
    <xf numFmtId="0" fontId="2" fillId="1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4" fillId="10" borderId="19" xfId="0" applyNumberFormat="1" applyFont="1" applyFill="1" applyBorder="1" applyAlignment="1" applyProtection="1">
      <alignment horizontal="center" vertical="center"/>
    </xf>
    <xf numFmtId="0" fontId="24" fillId="10" borderId="6" xfId="0" applyNumberFormat="1" applyFont="1" applyFill="1" applyBorder="1" applyAlignment="1" applyProtection="1">
      <alignment horizontal="center" vertical="center"/>
    </xf>
    <xf numFmtId="0" fontId="24" fillId="10" borderId="20" xfId="0" applyNumberFormat="1" applyFont="1" applyFill="1" applyBorder="1" applyAlignment="1" applyProtection="1">
      <alignment horizontal="center" vertical="center"/>
    </xf>
    <xf numFmtId="0" fontId="24" fillId="10" borderId="21" xfId="0" applyNumberFormat="1" applyFont="1" applyFill="1" applyBorder="1" applyAlignment="1" applyProtection="1">
      <alignment horizontal="center" vertical="center"/>
    </xf>
    <xf numFmtId="0" fontId="24" fillId="10" borderId="22" xfId="0" applyNumberFormat="1" applyFont="1" applyFill="1" applyBorder="1" applyAlignment="1" applyProtection="1">
      <alignment horizontal="center" vertical="center"/>
    </xf>
    <xf numFmtId="0" fontId="24" fillId="1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/>
    </xf>
    <xf numFmtId="0" fontId="5" fillId="14" borderId="14" xfId="0" applyFont="1" applyFill="1" applyBorder="1" applyAlignment="1" applyProtection="1">
      <alignment horizontal="center" vertical="center"/>
      <protection locked="0"/>
    </xf>
    <xf numFmtId="0" fontId="106" fillId="0" borderId="14" xfId="0" applyFont="1" applyBorder="1" applyAlignment="1">
      <alignment horizontal="center" vertical="center"/>
    </xf>
    <xf numFmtId="20" fontId="107" fillId="15" borderId="14" xfId="1" applyNumberFormat="1" applyFont="1" applyFill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/>
    </xf>
    <xf numFmtId="20" fontId="108" fillId="20" borderId="14" xfId="1" applyNumberFormat="1" applyFont="1" applyFill="1" applyBorder="1" applyAlignment="1">
      <alignment horizontal="center" vertical="center" wrapText="1"/>
    </xf>
    <xf numFmtId="20" fontId="109" fillId="17" borderId="14" xfId="1" applyNumberFormat="1" applyFont="1" applyFill="1" applyBorder="1" applyAlignment="1">
      <alignment horizontal="center" vertical="center" wrapText="1"/>
    </xf>
    <xf numFmtId="20" fontId="109" fillId="19" borderId="14" xfId="1" applyNumberFormat="1" applyFont="1" applyFill="1" applyBorder="1" applyAlignment="1">
      <alignment horizontal="center" vertical="center" wrapText="1"/>
    </xf>
    <xf numFmtId="20" fontId="65" fillId="16" borderId="14" xfId="1" applyNumberFormat="1" applyFont="1" applyFill="1" applyBorder="1" applyAlignment="1">
      <alignment horizontal="center" vertical="center" wrapText="1"/>
    </xf>
    <xf numFmtId="20" fontId="109" fillId="16" borderId="14" xfId="1" applyNumberFormat="1" applyFont="1" applyFill="1" applyBorder="1" applyAlignment="1">
      <alignment horizontal="center" vertical="center" wrapText="1"/>
    </xf>
    <xf numFmtId="0" fontId="111" fillId="3" borderId="14" xfId="0" applyFont="1" applyFill="1" applyBorder="1" applyAlignment="1" applyProtection="1">
      <alignment horizontal="center" vertical="center" wrapText="1"/>
      <protection locked="0"/>
    </xf>
    <xf numFmtId="167" fontId="5" fillId="0" borderId="14" xfId="0" applyNumberFormat="1" applyFont="1" applyBorder="1" applyAlignment="1" applyProtection="1">
      <alignment horizontal="center" vertical="center"/>
      <protection locked="0"/>
    </xf>
    <xf numFmtId="169" fontId="5" fillId="0" borderId="14" xfId="0" applyNumberFormat="1" applyFont="1" applyBorder="1" applyAlignment="1" applyProtection="1">
      <alignment horizontal="center" vertical="center"/>
      <protection locked="0"/>
    </xf>
    <xf numFmtId="170" fontId="5" fillId="0" borderId="14" xfId="0" applyNumberFormat="1" applyFont="1" applyBorder="1" applyAlignment="1" applyProtection="1">
      <alignment horizontal="center" vertical="center"/>
      <protection locked="0"/>
    </xf>
    <xf numFmtId="171" fontId="5" fillId="0" borderId="14" xfId="0" applyNumberFormat="1" applyFont="1" applyBorder="1" applyAlignment="1" applyProtection="1">
      <alignment horizontal="center" vertical="center"/>
      <protection locked="0"/>
    </xf>
    <xf numFmtId="171" fontId="5" fillId="15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ill="1" applyBorder="1" applyProtection="1">
      <protection locked="0"/>
    </xf>
    <xf numFmtId="167" fontId="5" fillId="14" borderId="14" xfId="0" applyNumberFormat="1" applyFont="1" applyFill="1" applyBorder="1" applyAlignment="1" applyProtection="1">
      <alignment horizontal="center" vertical="center"/>
      <protection locked="0"/>
    </xf>
    <xf numFmtId="169" fontId="5" fillId="1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1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/>
    <xf numFmtId="0" fontId="7" fillId="0" borderId="0" xfId="0" applyFont="1" applyProtection="1"/>
    <xf numFmtId="0" fontId="1" fillId="0" borderId="0" xfId="0" applyFont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28" fillId="14" borderId="14" xfId="0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32" fillId="0" borderId="0" xfId="0" applyFont="1" applyProtection="1"/>
    <xf numFmtId="0" fontId="18" fillId="0" borderId="14" xfId="0" applyFont="1" applyBorder="1" applyAlignment="1" applyProtection="1">
      <alignment horizontal="center" vertical="center"/>
    </xf>
    <xf numFmtId="0" fontId="78" fillId="0" borderId="0" xfId="0" applyFont="1" applyProtection="1"/>
    <xf numFmtId="0" fontId="0" fillId="0" borderId="9" xfId="0" applyBorder="1" applyProtection="1"/>
    <xf numFmtId="0" fontId="5" fillId="24" borderId="14" xfId="0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left" vertical="center"/>
    </xf>
    <xf numFmtId="0" fontId="18" fillId="24" borderId="14" xfId="0" applyFont="1" applyFill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left"/>
    </xf>
    <xf numFmtId="0" fontId="18" fillId="0" borderId="14" xfId="0" applyFont="1" applyBorder="1" applyProtection="1"/>
    <xf numFmtId="0" fontId="32" fillId="0" borderId="14" xfId="0" applyFont="1" applyBorder="1" applyAlignment="1" applyProtection="1">
      <alignment vertical="center"/>
    </xf>
    <xf numFmtId="0" fontId="18" fillId="14" borderId="14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wrapText="1"/>
    </xf>
    <xf numFmtId="0" fontId="5" fillId="24" borderId="14" xfId="0" applyFont="1" applyFill="1" applyBorder="1" applyAlignment="1" applyProtection="1">
      <alignment horizontal="center" vertical="center" wrapText="1"/>
    </xf>
    <xf numFmtId="0" fontId="18" fillId="24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36" fillId="13" borderId="14" xfId="0" applyFont="1" applyFill="1" applyBorder="1" applyAlignment="1" applyProtection="1">
      <alignment horizontal="center"/>
      <protection locked="0"/>
    </xf>
    <xf numFmtId="0" fontId="7" fillId="0" borderId="14" xfId="0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44" fillId="3" borderId="14" xfId="0" applyFont="1" applyFill="1" applyBorder="1" applyAlignment="1" applyProtection="1">
      <alignment horizontal="center" vertical="center" wrapText="1"/>
      <protection hidden="1"/>
    </xf>
    <xf numFmtId="0" fontId="44" fillId="3" borderId="24" xfId="0" applyFont="1" applyFill="1" applyBorder="1" applyAlignment="1" applyProtection="1">
      <alignment horizontal="center" vertical="center" wrapText="1"/>
      <protection hidden="1"/>
    </xf>
    <xf numFmtId="0" fontId="25" fillId="3" borderId="24" xfId="0" applyFont="1" applyFill="1" applyBorder="1" applyAlignment="1" applyProtection="1">
      <alignment horizontal="center" wrapText="1"/>
      <protection hidden="1"/>
    </xf>
    <xf numFmtId="0" fontId="85" fillId="10" borderId="24" xfId="0" applyFont="1" applyFill="1" applyBorder="1" applyAlignment="1" applyProtection="1">
      <alignment horizontal="center" vertical="center" wrapText="1"/>
      <protection hidden="1"/>
    </xf>
    <xf numFmtId="0" fontId="85" fillId="10" borderId="14" xfId="0" applyFont="1" applyFill="1" applyBorder="1" applyAlignment="1" applyProtection="1">
      <alignment horizontal="center" vertical="center" wrapText="1"/>
      <protection hidden="1"/>
    </xf>
    <xf numFmtId="0" fontId="47" fillId="10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83" fillId="0" borderId="0" xfId="0" applyFont="1" applyAlignment="1" applyProtection="1">
      <alignment horizontal="center" vertical="center"/>
      <protection hidden="1"/>
    </xf>
    <xf numFmtId="0" fontId="83" fillId="0" borderId="0" xfId="0" applyFont="1" applyProtection="1">
      <protection hidden="1"/>
    </xf>
    <xf numFmtId="0" fontId="2" fillId="32" borderId="14" xfId="0" applyNumberFormat="1" applyFont="1" applyFill="1" applyBorder="1" applyAlignment="1" applyProtection="1">
      <alignment horizontal="center" vertical="center"/>
      <protection hidden="1"/>
    </xf>
    <xf numFmtId="0" fontId="2" fillId="15" borderId="14" xfId="0" applyNumberFormat="1" applyFont="1" applyFill="1" applyBorder="1" applyAlignment="1" applyProtection="1">
      <alignment horizontal="center" vertical="center"/>
      <protection hidden="1"/>
    </xf>
    <xf numFmtId="0" fontId="11" fillId="32" borderId="14" xfId="0" applyFont="1" applyFill="1" applyBorder="1" applyAlignment="1" applyProtection="1">
      <alignment horizontal="center" vertical="center"/>
      <protection hidden="1"/>
    </xf>
    <xf numFmtId="0" fontId="64" fillId="32" borderId="14" xfId="0" applyFont="1" applyFill="1" applyBorder="1" applyAlignment="1" applyProtection="1">
      <alignment horizontal="center" vertical="center"/>
      <protection hidden="1"/>
    </xf>
    <xf numFmtId="2" fontId="64" fillId="32" borderId="14" xfId="0" applyNumberFormat="1" applyFont="1" applyFill="1" applyBorder="1" applyAlignment="1" applyProtection="1">
      <alignment horizontal="center" vertical="center"/>
      <protection hidden="1"/>
    </xf>
    <xf numFmtId="1" fontId="86" fillId="1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79" fillId="0" borderId="9" xfId="0" applyFont="1" applyBorder="1" applyAlignment="1" applyProtection="1">
      <alignment horizontal="center" vertical="center"/>
      <protection hidden="1"/>
    </xf>
    <xf numFmtId="0" fontId="83" fillId="0" borderId="9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vertical="center"/>
      <protection hidden="1"/>
    </xf>
    <xf numFmtId="0" fontId="45" fillId="13" borderId="14" xfId="0" applyFont="1" applyFill="1" applyBorder="1" applyAlignment="1" applyProtection="1">
      <alignment horizontal="center" vertical="center"/>
      <protection hidden="1"/>
    </xf>
    <xf numFmtId="20" fontId="45" fillId="13" borderId="14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45" fillId="13" borderId="14" xfId="0" applyFont="1" applyFill="1" applyBorder="1" applyAlignment="1" applyProtection="1">
      <alignment horizontal="left" vertical="center"/>
      <protection hidden="1"/>
    </xf>
    <xf numFmtId="0" fontId="15" fillId="13" borderId="14" xfId="0" applyFont="1" applyFill="1" applyBorder="1" applyAlignment="1" applyProtection="1">
      <alignment horizontal="center" vertical="center"/>
      <protection hidden="1"/>
    </xf>
    <xf numFmtId="20" fontId="15" fillId="13" borderId="14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5" fillId="13" borderId="14" xfId="0" applyFont="1" applyFill="1" applyBorder="1" applyAlignment="1" applyProtection="1">
      <alignment horizontal="left" vertical="center"/>
      <protection hidden="1"/>
    </xf>
    <xf numFmtId="0" fontId="9" fillId="14" borderId="14" xfId="0" applyFont="1" applyFill="1" applyBorder="1" applyAlignment="1" applyProtection="1">
      <alignment horizontal="center" vertical="center"/>
      <protection hidden="1"/>
    </xf>
    <xf numFmtId="0" fontId="2" fillId="14" borderId="14" xfId="0" applyFont="1" applyFill="1" applyBorder="1" applyAlignment="1" applyProtection="1">
      <alignment horizontal="center" vertical="center"/>
      <protection hidden="1"/>
    </xf>
    <xf numFmtId="0" fontId="11" fillId="14" borderId="14" xfId="0" applyFont="1" applyFill="1" applyBorder="1" applyAlignment="1" applyProtection="1">
      <alignment horizontal="center" vertical="center"/>
      <protection hidden="1"/>
    </xf>
    <xf numFmtId="0" fontId="0" fillId="14" borderId="14" xfId="0" applyFill="1" applyBorder="1" applyProtection="1">
      <protection hidden="1"/>
    </xf>
    <xf numFmtId="167" fontId="13" fillId="14" borderId="14" xfId="0" applyNumberFormat="1" applyFont="1" applyFill="1" applyBorder="1" applyAlignment="1" applyProtection="1">
      <alignment horizontal="center" vertical="center"/>
      <protection hidden="1"/>
    </xf>
    <xf numFmtId="0" fontId="13" fillId="14" borderId="14" xfId="0" applyFont="1" applyFill="1" applyBorder="1" applyAlignment="1" applyProtection="1">
      <alignment horizontal="center" vertical="center"/>
      <protection hidden="1"/>
    </xf>
    <xf numFmtId="0" fontId="32" fillId="14" borderId="14" xfId="0" applyFont="1" applyFill="1" applyBorder="1" applyAlignment="1" applyProtection="1">
      <alignment horizontal="center" vertical="center"/>
      <protection hidden="1"/>
    </xf>
    <xf numFmtId="0" fontId="87" fillId="14" borderId="14" xfId="0" applyFont="1" applyFill="1" applyBorder="1" applyAlignment="1" applyProtection="1">
      <alignment horizontal="center" vertical="center"/>
      <protection hidden="1"/>
    </xf>
    <xf numFmtId="0" fontId="34" fillId="14" borderId="14" xfId="0" applyFont="1" applyFill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20" fontId="15" fillId="0" borderId="14" xfId="0" applyNumberFormat="1" applyFont="1" applyBorder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left" vertical="center"/>
      <protection hidden="1"/>
    </xf>
    <xf numFmtId="0" fontId="79" fillId="0" borderId="0" xfId="0" applyFont="1" applyAlignment="1" applyProtection="1">
      <alignment horizontal="left" vertical="center"/>
      <protection hidden="1"/>
    </xf>
    <xf numFmtId="0" fontId="83" fillId="0" borderId="0" xfId="0" applyFont="1" applyAlignment="1" applyProtection="1">
      <alignment horizontal="left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86" fillId="10" borderId="14" xfId="0" applyFont="1" applyFill="1" applyBorder="1" applyAlignment="1" applyProtection="1">
      <alignment horizontal="center" vertical="center"/>
      <protection hidden="1"/>
    </xf>
    <xf numFmtId="0" fontId="44" fillId="3" borderId="24" xfId="0" applyFont="1" applyFill="1" applyBorder="1" applyAlignment="1" applyProtection="1">
      <alignment horizontal="right" wrapText="1"/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31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2" fillId="0" borderId="0" xfId="0" applyFont="1" applyProtection="1">
      <protection hidden="1"/>
    </xf>
    <xf numFmtId="1" fontId="18" fillId="0" borderId="14" xfId="0" applyNumberFormat="1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2" fillId="5" borderId="14" xfId="0" applyNumberFormat="1" applyFont="1" applyFill="1" applyBorder="1" applyAlignment="1" applyProtection="1">
      <alignment horizontal="center" vertical="center"/>
      <protection hidden="1"/>
    </xf>
    <xf numFmtId="0" fontId="11" fillId="15" borderId="14" xfId="0" applyFont="1" applyFill="1" applyBorder="1" applyAlignment="1" applyProtection="1">
      <alignment horizontal="center" vertical="center"/>
      <protection hidden="1"/>
    </xf>
    <xf numFmtId="0" fontId="64" fillId="18" borderId="14" xfId="0" applyFont="1" applyFill="1" applyBorder="1" applyAlignment="1" applyProtection="1">
      <alignment horizontal="center" vertical="center"/>
      <protection hidden="1"/>
    </xf>
    <xf numFmtId="2" fontId="64" fillId="18" borderId="14" xfId="0" applyNumberFormat="1" applyFont="1" applyFill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79" fillId="0" borderId="0" xfId="0" applyNumberFormat="1" applyFont="1" applyAlignment="1" applyProtection="1">
      <alignment horizontal="center" vertical="center"/>
      <protection hidden="1"/>
    </xf>
    <xf numFmtId="1" fontId="83" fillId="0" borderId="14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0" fontId="83" fillId="0" borderId="14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textRotation="90" wrapText="1"/>
      <protection hidden="1"/>
    </xf>
    <xf numFmtId="0" fontId="25" fillId="3" borderId="14" xfId="0" applyFont="1" applyFill="1" applyBorder="1" applyAlignment="1" applyProtection="1">
      <alignment horizontal="center" vertical="center" wrapText="1"/>
      <protection hidden="1"/>
    </xf>
    <xf numFmtId="0" fontId="103" fillId="3" borderId="14" xfId="0" applyFont="1" applyFill="1" applyBorder="1" applyAlignment="1" applyProtection="1">
      <alignment horizontal="center" vertical="center" wrapText="1"/>
      <protection hidden="1"/>
    </xf>
    <xf numFmtId="0" fontId="81" fillId="10" borderId="14" xfId="0" applyFont="1" applyFill="1" applyBorder="1" applyAlignment="1" applyProtection="1">
      <alignment horizontal="center" vertical="center" wrapText="1"/>
      <protection hidden="1"/>
    </xf>
    <xf numFmtId="0" fontId="102" fillId="10" borderId="1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33" fillId="0" borderId="9" xfId="0" applyFont="1" applyBorder="1" applyAlignment="1" applyProtection="1">
      <alignment horizontal="center" vertical="center"/>
      <protection hidden="1"/>
    </xf>
    <xf numFmtId="0" fontId="33" fillId="0" borderId="9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5" fillId="13" borderId="14" xfId="0" applyNumberFormat="1" applyFont="1" applyFill="1" applyBorder="1" applyAlignment="1" applyProtection="1">
      <alignment horizontal="left" vertical="center"/>
      <protection hidden="1"/>
    </xf>
    <xf numFmtId="0" fontId="45" fillId="13" borderId="14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left" vertical="center"/>
      <protection hidden="1"/>
    </xf>
    <xf numFmtId="0" fontId="15" fillId="13" borderId="14" xfId="0" applyNumberFormat="1" applyFont="1" applyFill="1" applyBorder="1" applyAlignment="1" applyProtection="1">
      <alignment horizontal="left" vertical="center"/>
      <protection hidden="1"/>
    </xf>
    <xf numFmtId="0" fontId="15" fillId="13" borderId="14" xfId="0" applyNumberFormat="1" applyFont="1" applyFill="1" applyBorder="1" applyAlignment="1" applyProtection="1">
      <alignment vertical="center"/>
      <protection hidden="1"/>
    </xf>
    <xf numFmtId="0" fontId="41" fillId="14" borderId="14" xfId="0" applyFont="1" applyFill="1" applyBorder="1" applyAlignment="1" applyProtection="1">
      <alignment horizontal="center" vertical="center" wrapText="1"/>
      <protection hidden="1"/>
    </xf>
    <xf numFmtId="0" fontId="28" fillId="14" borderId="14" xfId="0" applyFont="1" applyFill="1" applyBorder="1" applyProtection="1">
      <protection hidden="1"/>
    </xf>
    <xf numFmtId="0" fontId="28" fillId="14" borderId="14" xfId="0" applyFont="1" applyFill="1" applyBorder="1" applyAlignment="1" applyProtection="1">
      <alignment horizontal="center" vertical="center"/>
      <protection hidden="1"/>
    </xf>
    <xf numFmtId="0" fontId="2" fillId="14" borderId="14" xfId="0" applyNumberFormat="1" applyFont="1" applyFill="1" applyBorder="1" applyAlignment="1" applyProtection="1">
      <alignment horizontal="center" vertical="center"/>
      <protection hidden="1"/>
    </xf>
    <xf numFmtId="0" fontId="15" fillId="0" borderId="14" xfId="0" applyNumberFormat="1" applyFont="1" applyBorder="1" applyAlignment="1" applyProtection="1">
      <alignment horizontal="left" vertical="center"/>
      <protection hidden="1"/>
    </xf>
    <xf numFmtId="0" fontId="105" fillId="15" borderId="14" xfId="0" applyNumberFormat="1" applyFont="1" applyFill="1" applyBorder="1" applyAlignment="1" applyProtection="1">
      <alignment vertical="center"/>
      <protection hidden="1"/>
    </xf>
    <xf numFmtId="0" fontId="15" fillId="0" borderId="14" xfId="0" applyNumberFormat="1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15" borderId="0" xfId="0" applyFont="1" applyFill="1" applyAlignment="1" applyProtection="1">
      <alignment textRotation="90" wrapText="1"/>
      <protection hidden="1"/>
    </xf>
    <xf numFmtId="0" fontId="41" fillId="15" borderId="0" xfId="0" applyFont="1" applyFill="1" applyAlignment="1" applyProtection="1">
      <alignment wrapText="1"/>
      <protection hidden="1"/>
    </xf>
    <xf numFmtId="0" fontId="1" fillId="15" borderId="0" xfId="0" applyFont="1" applyFill="1" applyProtection="1">
      <protection hidden="1"/>
    </xf>
    <xf numFmtId="0" fontId="75" fillId="0" borderId="0" xfId="0" applyFont="1" applyAlignment="1" applyProtection="1">
      <alignment horizontal="center"/>
      <protection hidden="1"/>
    </xf>
    <xf numFmtId="45" fontId="75" fillId="0" borderId="0" xfId="0" applyNumberFormat="1" applyFont="1" applyAlignment="1" applyProtection="1">
      <alignment horizontal="center"/>
      <protection hidden="1"/>
    </xf>
    <xf numFmtId="0" fontId="41" fillId="0" borderId="0" xfId="0" applyFont="1" applyAlignment="1" applyProtection="1">
      <alignment wrapText="1"/>
      <protection hidden="1"/>
    </xf>
    <xf numFmtId="1" fontId="5" fillId="0" borderId="14" xfId="0" applyNumberFormat="1" applyFont="1" applyBorder="1" applyAlignment="1" applyProtection="1">
      <alignment horizontal="left" vertical="center"/>
      <protection hidden="1"/>
    </xf>
    <xf numFmtId="0" fontId="5" fillId="0" borderId="14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NumberFormat="1" applyFont="1" applyProtection="1">
      <protection hidden="1"/>
    </xf>
    <xf numFmtId="0" fontId="0" fillId="0" borderId="0" xfId="0" applyAlignment="1" applyProtection="1">
      <alignment textRotation="90" wrapText="1"/>
      <protection hidden="1"/>
    </xf>
    <xf numFmtId="0" fontId="28" fillId="0" borderId="0" xfId="0" applyFont="1" applyProtection="1">
      <protection hidden="1"/>
    </xf>
    <xf numFmtId="0" fontId="0" fillId="0" borderId="0" xfId="0" applyNumberFormat="1" applyAlignment="1" applyProtection="1">
      <alignment vertical="center"/>
      <protection hidden="1"/>
    </xf>
    <xf numFmtId="0" fontId="9" fillId="0" borderId="0" xfId="0" applyFont="1" applyAlignment="1" applyProtection="1">
      <alignment horizontal="center"/>
      <protection hidden="1"/>
    </xf>
    <xf numFmtId="1" fontId="2" fillId="0" borderId="14" xfId="0" applyNumberFormat="1" applyFont="1" applyBorder="1" applyAlignment="1" applyProtection="1">
      <alignment horizontal="right" vertical="center"/>
      <protection hidden="1"/>
    </xf>
    <xf numFmtId="1" fontId="41" fillId="0" borderId="14" xfId="0" applyNumberFormat="1" applyFont="1" applyBorder="1" applyAlignment="1" applyProtection="1">
      <alignment horizontal="left" vertical="center"/>
      <protection hidden="1"/>
    </xf>
    <xf numFmtId="1" fontId="41" fillId="0" borderId="14" xfId="0" applyNumberFormat="1" applyFont="1" applyBorder="1" applyAlignment="1" applyProtection="1">
      <alignment horizontal="right" vertical="center"/>
      <protection hidden="1"/>
    </xf>
    <xf numFmtId="0" fontId="2" fillId="0" borderId="14" xfId="0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14" borderId="14" xfId="0" applyFill="1" applyBorder="1" applyProtection="1"/>
    <xf numFmtId="0" fontId="113" fillId="3" borderId="14" xfId="0" applyFont="1" applyFill="1" applyBorder="1" applyAlignment="1" applyProtection="1">
      <alignment horizontal="left" vertical="center" wrapText="1"/>
      <protection hidden="1"/>
    </xf>
    <xf numFmtId="0" fontId="5" fillId="32" borderId="14" xfId="0" applyNumberFormat="1" applyFont="1" applyFill="1" applyBorder="1" applyAlignment="1" applyProtection="1">
      <alignment horizontal="left" vertical="center"/>
      <protection hidden="1"/>
    </xf>
    <xf numFmtId="0" fontId="5" fillId="14" borderId="14" xfId="0" applyFont="1" applyFill="1" applyBorder="1" applyAlignment="1" applyProtection="1">
      <alignment horizontal="left" vertical="center"/>
      <protection hidden="1"/>
    </xf>
    <xf numFmtId="0" fontId="7" fillId="15" borderId="0" xfId="0" applyFont="1" applyFill="1" applyAlignment="1" applyProtection="1">
      <alignment horizontal="left"/>
      <protection hidden="1"/>
    </xf>
    <xf numFmtId="0" fontId="5" fillId="15" borderId="14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90" fillId="3" borderId="14" xfId="0" applyFont="1" applyFill="1" applyBorder="1" applyAlignment="1" applyProtection="1">
      <alignment horizontal="left" vertical="center" wrapText="1"/>
      <protection hidden="1"/>
    </xf>
    <xf numFmtId="0" fontId="8" fillId="15" borderId="0" xfId="0" applyFont="1" applyFill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20" fontId="0" fillId="0" borderId="14" xfId="0" applyNumberFormat="1" applyBorder="1"/>
    <xf numFmtId="0" fontId="0" fillId="15" borderId="0" xfId="0" applyFill="1" applyAlignment="1" applyProtection="1">
      <alignment horizontal="center"/>
      <protection locked="0"/>
    </xf>
    <xf numFmtId="0" fontId="5" fillId="14" borderId="1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32" fillId="0" borderId="14" xfId="0" applyNumberFormat="1" applyFont="1" applyFill="1" applyBorder="1" applyAlignment="1" applyProtection="1">
      <alignment horizontal="center" vertical="center"/>
      <protection locked="0"/>
    </xf>
    <xf numFmtId="0" fontId="114" fillId="3" borderId="14" xfId="0" applyFont="1" applyFill="1" applyBorder="1" applyAlignment="1" applyProtection="1">
      <alignment horizontal="center" vertical="center" wrapText="1"/>
      <protection locked="0"/>
    </xf>
    <xf numFmtId="0" fontId="32" fillId="15" borderId="0" xfId="0" applyFont="1" applyFill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43" fillId="15" borderId="25" xfId="0" applyFont="1" applyFill="1" applyBorder="1" applyAlignment="1" applyProtection="1">
      <alignment horizontal="left" vertical="center"/>
    </xf>
    <xf numFmtId="0" fontId="4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/>
    <xf numFmtId="0" fontId="2" fillId="13" borderId="0" xfId="0" applyFont="1" applyFill="1" applyProtection="1"/>
    <xf numFmtId="0" fontId="1" fillId="0" borderId="1" xfId="0" applyNumberFormat="1" applyFont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NumberFormat="1" applyFont="1" applyFill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4" fillId="10" borderId="37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9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49" fontId="7" fillId="5" borderId="41" xfId="0" applyNumberFormat="1" applyFont="1" applyFill="1" applyBorder="1" applyAlignment="1" applyProtection="1">
      <alignment horizontal="center"/>
      <protection locked="0"/>
    </xf>
    <xf numFmtId="0" fontId="0" fillId="0" borderId="43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30" xfId="0" applyNumberFormat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0" fillId="0" borderId="46" xfId="0" applyNumberFormat="1" applyBorder="1" applyProtection="1">
      <protection locked="0"/>
    </xf>
    <xf numFmtId="0" fontId="0" fillId="0" borderId="47" xfId="0" applyNumberFormat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2" borderId="47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0" fillId="0" borderId="26" xfId="0" applyNumberFormat="1" applyBorder="1" applyProtection="1">
      <protection locked="0"/>
    </xf>
    <xf numFmtId="0" fontId="0" fillId="0" borderId="35" xfId="0" applyNumberFormat="1" applyBorder="1" applyProtection="1">
      <protection locked="0"/>
    </xf>
    <xf numFmtId="0" fontId="0" fillId="0" borderId="48" xfId="0" applyNumberFormat="1" applyBorder="1" applyProtection="1">
      <protection locked="0"/>
    </xf>
    <xf numFmtId="0" fontId="0" fillId="0" borderId="45" xfId="0" applyNumberFormat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/>
      <protection locked="0"/>
    </xf>
    <xf numFmtId="0" fontId="7" fillId="2" borderId="49" xfId="0" applyNumberFormat="1" applyFont="1" applyFill="1" applyBorder="1" applyAlignment="1" applyProtection="1">
      <alignment horizontal="center" vertical="center"/>
      <protection locked="0"/>
    </xf>
    <xf numFmtId="0" fontId="2" fillId="5" borderId="49" xfId="0" applyNumberFormat="1" applyFont="1" applyFill="1" applyBorder="1" applyAlignment="1" applyProtection="1">
      <alignment horizontal="center" vertical="center"/>
      <protection locked="0"/>
    </xf>
    <xf numFmtId="0" fontId="5" fillId="2" borderId="49" xfId="0" applyNumberFormat="1" applyFont="1" applyFill="1" applyBorder="1" applyAlignment="1" applyProtection="1">
      <alignment horizontal="center" vertical="center"/>
      <protection locked="0"/>
    </xf>
    <xf numFmtId="0" fontId="20" fillId="10" borderId="49" xfId="0" applyNumberFormat="1" applyFont="1" applyFill="1" applyBorder="1" applyAlignment="1" applyProtection="1">
      <alignment horizontal="center" vertical="center"/>
    </xf>
    <xf numFmtId="0" fontId="21" fillId="10" borderId="49" xfId="0" applyNumberFormat="1" applyFont="1" applyFill="1" applyBorder="1" applyAlignment="1" applyProtection="1">
      <alignment horizontal="center" vertical="center"/>
    </xf>
    <xf numFmtId="0" fontId="19" fillId="10" borderId="49" xfId="0" applyNumberFormat="1" applyFont="1" applyFill="1" applyBorder="1" applyAlignment="1" applyProtection="1">
      <alignment horizontal="center" vertical="center"/>
    </xf>
    <xf numFmtId="0" fontId="2" fillId="2" borderId="49" xfId="0" applyNumberFormat="1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49" fontId="6" fillId="5" borderId="49" xfId="0" applyNumberFormat="1" applyFont="1" applyFill="1" applyBorder="1" applyAlignment="1" applyProtection="1">
      <alignment horizontal="center"/>
      <protection locked="0"/>
    </xf>
    <xf numFmtId="49" fontId="7" fillId="5" borderId="49" xfId="0" applyNumberFormat="1" applyFont="1" applyFill="1" applyBorder="1" applyAlignment="1" applyProtection="1">
      <alignment horizontal="center"/>
      <protection locked="0"/>
    </xf>
    <xf numFmtId="0" fontId="0" fillId="0" borderId="51" xfId="0" applyNumberFormat="1" applyBorder="1" applyProtection="1"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0" fontId="24" fillId="10" borderId="10" xfId="0" applyNumberFormat="1" applyFont="1" applyFill="1" applyBorder="1" applyAlignment="1" applyProtection="1">
      <alignment horizontal="center" vertical="center"/>
    </xf>
    <xf numFmtId="0" fontId="24" fillId="10" borderId="52" xfId="0" applyNumberFormat="1" applyFont="1" applyFill="1" applyBorder="1" applyAlignment="1" applyProtection="1">
      <alignment horizontal="center" vertical="center"/>
    </xf>
    <xf numFmtId="0" fontId="24" fillId="10" borderId="53" xfId="0" applyNumberFormat="1" applyFont="1" applyFill="1" applyBorder="1" applyAlignment="1" applyProtection="1">
      <alignment horizontal="center" vertical="center"/>
    </xf>
    <xf numFmtId="0" fontId="24" fillId="0" borderId="9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2" fillId="10" borderId="49" xfId="0" applyFont="1" applyFill="1" applyBorder="1" applyAlignment="1" applyProtection="1">
      <alignment horizontal="center" vertical="center"/>
    </xf>
    <xf numFmtId="0" fontId="23" fillId="10" borderId="49" xfId="0" applyNumberFormat="1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Protection="1">
      <protection locked="0"/>
    </xf>
    <xf numFmtId="49" fontId="6" fillId="5" borderId="42" xfId="0" applyNumberFormat="1" applyFont="1" applyFill="1" applyBorder="1" applyAlignment="1" applyProtection="1">
      <alignment horizontal="center"/>
      <protection locked="0"/>
    </xf>
    <xf numFmtId="0" fontId="19" fillId="10" borderId="54" xfId="0" applyNumberFormat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/>
      <protection locked="0"/>
    </xf>
    <xf numFmtId="0" fontId="0" fillId="2" borderId="51" xfId="0" applyNumberFormat="1" applyFill="1" applyBorder="1" applyProtection="1"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Protection="1"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0" fillId="0" borderId="24" xfId="0" applyNumberFormat="1" applyBorder="1" applyProtection="1">
      <protection locked="0"/>
    </xf>
    <xf numFmtId="0" fontId="7" fillId="2" borderId="9" xfId="0" applyFont="1" applyFill="1" applyBorder="1" applyProtection="1">
      <protection locked="0"/>
    </xf>
    <xf numFmtId="49" fontId="8" fillId="5" borderId="49" xfId="0" applyNumberFormat="1" applyFont="1" applyFill="1" applyBorder="1" applyAlignment="1" applyProtection="1">
      <alignment horizontal="center" vertical="center"/>
      <protection locked="0"/>
    </xf>
    <xf numFmtId="0" fontId="19" fillId="10" borderId="49" xfId="0" applyNumberFormat="1" applyFont="1" applyFill="1" applyBorder="1" applyAlignment="1" applyProtection="1">
      <alignment horizontal="left" vertical="center"/>
    </xf>
    <xf numFmtId="0" fontId="7" fillId="4" borderId="49" xfId="0" applyFont="1" applyFill="1" applyBorder="1" applyProtection="1">
      <protection locked="0"/>
    </xf>
    <xf numFmtId="0" fontId="15" fillId="4" borderId="49" xfId="0" applyNumberFormat="1" applyFont="1" applyFill="1" applyBorder="1" applyAlignment="1" applyProtection="1">
      <alignment horizontal="center" vertical="center"/>
      <protection locked="0"/>
    </xf>
    <xf numFmtId="0" fontId="7" fillId="8" borderId="49" xfId="0" applyFont="1" applyFill="1" applyBorder="1" applyProtection="1">
      <protection locked="0"/>
    </xf>
    <xf numFmtId="0" fontId="15" fillId="8" borderId="49" xfId="0" applyNumberFormat="1" applyFont="1" applyFill="1" applyBorder="1" applyAlignment="1" applyProtection="1">
      <alignment horizontal="center" vertical="center"/>
      <protection locked="0"/>
    </xf>
    <xf numFmtId="0" fontId="7" fillId="9" borderId="49" xfId="0" applyFont="1" applyFill="1" applyBorder="1" applyProtection="1">
      <protection locked="0"/>
    </xf>
    <xf numFmtId="0" fontId="15" fillId="9" borderId="49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Protection="1">
      <protection locked="0"/>
    </xf>
    <xf numFmtId="0" fontId="15" fillId="2" borderId="49" xfId="0" applyNumberFormat="1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0" fillId="2" borderId="37" xfId="0" applyNumberFormat="1" applyFill="1" applyBorder="1" applyProtection="1"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49" fontId="2" fillId="5" borderId="49" xfId="0" applyNumberFormat="1" applyFont="1" applyFill="1" applyBorder="1" applyAlignment="1" applyProtection="1">
      <alignment horizontal="center" vertical="center"/>
      <protection locked="0"/>
    </xf>
    <xf numFmtId="0" fontId="0" fillId="2" borderId="28" xfId="0" applyNumberFormat="1" applyFill="1" applyBorder="1" applyProtection="1">
      <protection locked="0"/>
    </xf>
    <xf numFmtId="0" fontId="0" fillId="0" borderId="28" xfId="0" applyBorder="1" applyProtection="1">
      <protection locked="0"/>
    </xf>
    <xf numFmtId="49" fontId="16" fillId="5" borderId="4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55" fillId="0" borderId="4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0" fillId="0" borderId="9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15" fillId="0" borderId="49" xfId="0" applyFont="1" applyBorder="1" applyAlignment="1" applyProtection="1">
      <alignment horizontal="center"/>
      <protection locked="0"/>
    </xf>
    <xf numFmtId="0" fontId="116" fillId="0" borderId="49" xfId="0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5" fillId="0" borderId="49" xfId="0" applyFont="1" applyFill="1" applyBorder="1" applyAlignment="1" applyProtection="1">
      <alignment horizontal="center"/>
      <protection locked="0"/>
    </xf>
    <xf numFmtId="0" fontId="55" fillId="0" borderId="49" xfId="0" applyFont="1" applyBorder="1" applyAlignment="1" applyProtection="1">
      <alignment horizont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3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 vertical="center"/>
    </xf>
    <xf numFmtId="0" fontId="0" fillId="2" borderId="9" xfId="0" applyNumberFormat="1" applyFill="1" applyBorder="1" applyProtection="1"/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40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0" fillId="2" borderId="39" xfId="0" applyNumberFormat="1" applyFill="1" applyBorder="1" applyProtection="1"/>
    <xf numFmtId="0" fontId="2" fillId="2" borderId="39" xfId="0" applyFont="1" applyFill="1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5" xfId="0" applyNumberFormat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0" fontId="2" fillId="2" borderId="44" xfId="0" applyNumberFormat="1" applyFont="1" applyFill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/>
    </xf>
    <xf numFmtId="0" fontId="5" fillId="6" borderId="49" xfId="0" applyNumberFormat="1" applyFont="1" applyFill="1" applyBorder="1" applyAlignment="1" applyProtection="1">
      <alignment horizontal="center" vertical="center"/>
    </xf>
    <xf numFmtId="0" fontId="2" fillId="6" borderId="49" xfId="0" applyNumberFormat="1" applyFont="1" applyFill="1" applyBorder="1" applyAlignment="1" applyProtection="1">
      <alignment horizontal="center" vertical="center"/>
    </xf>
    <xf numFmtId="0" fontId="7" fillId="7" borderId="49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44" fillId="15" borderId="14" xfId="0" applyFont="1" applyFill="1" applyBorder="1" applyAlignment="1" applyProtection="1">
      <alignment horizontal="center" vertical="center" wrapText="1"/>
      <protection hidden="1"/>
    </xf>
    <xf numFmtId="0" fontId="44" fillId="15" borderId="14" xfId="0" applyFont="1" applyFill="1" applyBorder="1" applyAlignment="1" applyProtection="1">
      <alignment horizontal="center" vertical="center" wrapText="1"/>
      <protection locked="0"/>
    </xf>
    <xf numFmtId="0" fontId="44" fillId="15" borderId="24" xfId="0" applyFont="1" applyFill="1" applyBorder="1" applyAlignment="1" applyProtection="1">
      <alignment horizontal="center" vertical="center" wrapText="1"/>
      <protection hidden="1"/>
    </xf>
    <xf numFmtId="0" fontId="54" fillId="15" borderId="24" xfId="0" applyFont="1" applyFill="1" applyBorder="1" applyAlignment="1" applyProtection="1">
      <alignment horizontal="center" vertical="center" wrapText="1"/>
      <protection locked="0"/>
    </xf>
    <xf numFmtId="0" fontId="83" fillId="15" borderId="0" xfId="0" applyFont="1" applyFill="1" applyAlignment="1" applyProtection="1">
      <alignment horizontal="center" vertical="center"/>
      <protection hidden="1"/>
    </xf>
    <xf numFmtId="0" fontId="83" fillId="15" borderId="0" xfId="0" applyFont="1" applyFill="1" applyProtection="1">
      <protection hidden="1"/>
    </xf>
    <xf numFmtId="167" fontId="5" fillId="15" borderId="14" xfId="0" applyNumberFormat="1" applyFont="1" applyFill="1" applyBorder="1" applyAlignment="1" applyProtection="1">
      <alignment horizontal="center" vertical="center"/>
      <protection locked="0"/>
    </xf>
    <xf numFmtId="169" fontId="5" fillId="15" borderId="14" xfId="0" applyNumberFormat="1" applyFont="1" applyFill="1" applyBorder="1" applyAlignment="1" applyProtection="1">
      <alignment horizontal="center" vertical="center"/>
      <protection locked="0"/>
    </xf>
    <xf numFmtId="170" fontId="5" fillId="15" borderId="14" xfId="0" applyNumberFormat="1" applyFont="1" applyFill="1" applyBorder="1" applyAlignment="1" applyProtection="1">
      <alignment horizontal="center" vertical="center"/>
      <protection locked="0"/>
    </xf>
    <xf numFmtId="0" fontId="2" fillId="15" borderId="14" xfId="0" applyFont="1" applyFill="1" applyBorder="1" applyAlignment="1" applyProtection="1">
      <alignment horizontal="center" vertical="center"/>
      <protection hidden="1"/>
    </xf>
    <xf numFmtId="0" fontId="5" fillId="15" borderId="14" xfId="0" applyFont="1" applyFill="1" applyBorder="1" applyAlignment="1" applyProtection="1">
      <alignment horizontal="center" vertical="center"/>
      <protection locked="0"/>
    </xf>
    <xf numFmtId="0" fontId="31" fillId="15" borderId="0" xfId="0" applyNumberFormat="1" applyFont="1" applyFill="1" applyAlignment="1" applyProtection="1">
      <alignment horizontal="center"/>
      <protection locked="0"/>
    </xf>
    <xf numFmtId="0" fontId="0" fillId="15" borderId="0" xfId="0" applyFill="1" applyProtection="1">
      <protection locked="0"/>
    </xf>
    <xf numFmtId="0" fontId="7" fillId="15" borderId="0" xfId="0" applyFont="1" applyFill="1" applyProtection="1">
      <protection locked="0"/>
    </xf>
    <xf numFmtId="0" fontId="0" fillId="15" borderId="14" xfId="0" applyFill="1" applyBorder="1" applyAlignment="1" applyProtection="1">
      <alignment horizontal="center"/>
      <protection locked="0"/>
    </xf>
    <xf numFmtId="0" fontId="0" fillId="15" borderId="14" xfId="0" applyFill="1" applyBorder="1" applyProtection="1">
      <protection locked="0"/>
    </xf>
    <xf numFmtId="0" fontId="5" fillId="15" borderId="14" xfId="0" applyFont="1" applyFill="1" applyBorder="1" applyAlignment="1" applyProtection="1">
      <alignment horizontal="center" vertical="center"/>
      <protection hidden="1"/>
    </xf>
    <xf numFmtId="0" fontId="83" fillId="15" borderId="14" xfId="0" applyFont="1" applyFill="1" applyBorder="1" applyAlignment="1" applyProtection="1">
      <alignment horizontal="center" vertical="center"/>
      <protection hidden="1"/>
    </xf>
    <xf numFmtId="0" fontId="118" fillId="15" borderId="14" xfId="0" applyFont="1" applyFill="1" applyBorder="1" applyAlignment="1" applyProtection="1">
      <alignment horizontal="left" vertical="center" wrapText="1"/>
      <protection hidden="1"/>
    </xf>
    <xf numFmtId="0" fontId="119" fillId="15" borderId="14" xfId="0" applyFont="1" applyFill="1" applyBorder="1" applyAlignment="1" applyProtection="1">
      <alignment horizontal="center" vertical="center" wrapText="1"/>
      <protection hidden="1"/>
    </xf>
    <xf numFmtId="0" fontId="95" fillId="15" borderId="14" xfId="0" applyNumberFormat="1" applyFont="1" applyFill="1" applyBorder="1" applyAlignment="1" applyProtection="1">
      <alignment horizontal="left" vertical="center"/>
      <protection hidden="1"/>
    </xf>
    <xf numFmtId="0" fontId="83" fillId="15" borderId="14" xfId="0" applyNumberFormat="1" applyFont="1" applyFill="1" applyBorder="1" applyAlignment="1" applyProtection="1">
      <alignment horizontal="center" vertical="center"/>
      <protection hidden="1"/>
    </xf>
    <xf numFmtId="0" fontId="95" fillId="15" borderId="14" xfId="0" applyFont="1" applyFill="1" applyBorder="1" applyAlignment="1" applyProtection="1">
      <alignment horizontal="left" vertical="center"/>
      <protection hidden="1"/>
    </xf>
    <xf numFmtId="0" fontId="95" fillId="15" borderId="0" xfId="0" applyFont="1" applyFill="1" applyAlignment="1" applyProtection="1">
      <alignment horizontal="left"/>
      <protection hidden="1"/>
    </xf>
    <xf numFmtId="0" fontId="44" fillId="15" borderId="14" xfId="0" applyFont="1" applyFill="1" applyBorder="1" applyAlignment="1" applyProtection="1">
      <alignment horizontal="center" vertical="center" textRotation="90" wrapText="1"/>
      <protection hidden="1"/>
    </xf>
    <xf numFmtId="0" fontId="9" fillId="15" borderId="14" xfId="0" applyFont="1" applyFill="1" applyBorder="1" applyAlignment="1" applyProtection="1">
      <alignment horizontal="center" vertical="center" textRotation="90"/>
      <protection hidden="1"/>
    </xf>
    <xf numFmtId="0" fontId="0" fillId="15" borderId="0" xfId="0" applyFill="1" applyAlignment="1" applyProtection="1">
      <alignment textRotation="90"/>
      <protection hidden="1"/>
    </xf>
    <xf numFmtId="0" fontId="120" fillId="15" borderId="24" xfId="0" applyFont="1" applyFill="1" applyBorder="1" applyAlignment="1" applyProtection="1">
      <alignment horizontal="left" vertical="center" wrapText="1"/>
      <protection hidden="1"/>
    </xf>
    <xf numFmtId="0" fontId="121" fillId="15" borderId="24" xfId="0" applyFont="1" applyFill="1" applyBorder="1" applyAlignment="1" applyProtection="1">
      <alignment horizontal="center" vertical="center" wrapText="1"/>
      <protection hidden="1"/>
    </xf>
    <xf numFmtId="0" fontId="120" fillId="15" borderId="24" xfId="0" applyFont="1" applyFill="1" applyBorder="1" applyAlignment="1" applyProtection="1">
      <alignment horizontal="center" vertical="center" wrapText="1"/>
      <protection locked="0"/>
    </xf>
    <xf numFmtId="0" fontId="54" fillId="15" borderId="55" xfId="0" applyFont="1" applyFill="1" applyBorder="1" applyAlignment="1" applyProtection="1">
      <alignment horizontal="center" vertical="center" wrapText="1"/>
      <protection locked="0"/>
    </xf>
    <xf numFmtId="0" fontId="122" fillId="15" borderId="17" xfId="0" applyFont="1" applyFill="1" applyBorder="1" applyAlignment="1" applyProtection="1">
      <alignment horizontal="left" vertical="center"/>
      <protection hidden="1"/>
    </xf>
    <xf numFmtId="0" fontId="123" fillId="15" borderId="17" xfId="0" applyNumberFormat="1" applyFont="1" applyFill="1" applyBorder="1" applyAlignment="1" applyProtection="1">
      <alignment vertical="center"/>
      <protection hidden="1"/>
    </xf>
    <xf numFmtId="0" fontId="125" fillId="15" borderId="9" xfId="0" applyNumberFormat="1" applyFont="1" applyFill="1" applyBorder="1" applyAlignment="1" applyProtection="1">
      <alignment horizontal="left" vertical="center"/>
      <protection hidden="1"/>
    </xf>
    <xf numFmtId="0" fontId="123" fillId="15" borderId="9" xfId="0" applyNumberFormat="1" applyFont="1" applyFill="1" applyBorder="1" applyAlignment="1" applyProtection="1">
      <alignment horizontal="center" vertical="center" wrapText="1"/>
      <protection hidden="1"/>
    </xf>
    <xf numFmtId="0" fontId="117" fillId="15" borderId="0" xfId="0" applyFont="1" applyFill="1" applyProtection="1">
      <protection hidden="1"/>
    </xf>
    <xf numFmtId="0" fontId="9" fillId="15" borderId="0" xfId="0" applyFont="1" applyFill="1" applyProtection="1">
      <protection locked="0"/>
    </xf>
    <xf numFmtId="0" fontId="28" fillId="15" borderId="0" xfId="0" applyFont="1" applyFill="1" applyProtection="1">
      <protection hidden="1"/>
    </xf>
    <xf numFmtId="0" fontId="28" fillId="15" borderId="0" xfId="0" applyFont="1" applyFill="1" applyProtection="1">
      <protection locked="0"/>
    </xf>
    <xf numFmtId="0" fontId="25" fillId="15" borderId="14" xfId="0" applyFont="1" applyFill="1" applyBorder="1" applyAlignment="1" applyProtection="1">
      <alignment horizontal="center" vertical="center" wrapText="1"/>
      <protection hidden="1"/>
    </xf>
    <xf numFmtId="0" fontId="9" fillId="15" borderId="14" xfId="0" applyFont="1" applyFill="1" applyBorder="1" applyAlignment="1" applyProtection="1">
      <alignment horizontal="center" vertical="center"/>
      <protection locked="0"/>
    </xf>
    <xf numFmtId="0" fontId="103" fillId="15" borderId="14" xfId="0" applyFont="1" applyFill="1" applyBorder="1" applyAlignment="1" applyProtection="1">
      <alignment horizontal="center" vertical="center" textRotation="90" wrapText="1"/>
      <protection hidden="1"/>
    </xf>
    <xf numFmtId="0" fontId="41" fillId="15" borderId="0" xfId="0" applyFont="1" applyFill="1" applyAlignment="1" applyProtection="1">
      <alignment textRotation="90" wrapText="1"/>
      <protection hidden="1"/>
    </xf>
    <xf numFmtId="0" fontId="44" fillId="15" borderId="24" xfId="0" applyFont="1" applyFill="1" applyBorder="1" applyAlignment="1" applyProtection="1">
      <alignment horizontal="center" vertical="center" wrapText="1"/>
      <protection locked="0"/>
    </xf>
    <xf numFmtId="0" fontId="28" fillId="15" borderId="14" xfId="0" applyFont="1" applyFill="1" applyBorder="1" applyAlignment="1" applyProtection="1">
      <alignment vertical="center"/>
      <protection hidden="1"/>
    </xf>
    <xf numFmtId="0" fontId="28" fillId="15" borderId="14" xfId="0" applyFont="1" applyFill="1" applyBorder="1" applyAlignment="1" applyProtection="1">
      <alignment vertical="center"/>
      <protection locked="0"/>
    </xf>
    <xf numFmtId="45" fontId="100" fillId="15" borderId="14" xfId="0" applyNumberFormat="1" applyFont="1" applyFill="1" applyBorder="1" applyAlignment="1" applyProtection="1">
      <alignment vertical="center"/>
      <protection locked="0"/>
    </xf>
    <xf numFmtId="0" fontId="99" fillId="15" borderId="24" xfId="0" applyFont="1" applyFill="1" applyBorder="1" applyAlignment="1" applyProtection="1">
      <alignment vertical="center"/>
      <protection hidden="1"/>
    </xf>
    <xf numFmtId="0" fontId="114" fillId="15" borderId="14" xfId="0" applyFont="1" applyFill="1" applyBorder="1" applyAlignment="1" applyProtection="1">
      <alignment horizontal="center" vertical="center" textRotation="90" wrapText="1"/>
      <protection hidden="1"/>
    </xf>
    <xf numFmtId="0" fontId="127" fillId="15" borderId="17" xfId="0" applyNumberFormat="1" applyFont="1" applyFill="1" applyBorder="1" applyAlignment="1" applyProtection="1">
      <alignment horizontal="left" vertical="center"/>
      <protection hidden="1"/>
    </xf>
    <xf numFmtId="0" fontId="127" fillId="15" borderId="9" xfId="0" applyNumberFormat="1" applyFont="1" applyFill="1" applyBorder="1" applyAlignment="1" applyProtection="1">
      <alignment horizontal="left" vertical="center" wrapText="1"/>
      <protection hidden="1"/>
    </xf>
    <xf numFmtId="0" fontId="128" fillId="15" borderId="14" xfId="0" applyFont="1" applyFill="1" applyBorder="1" applyAlignment="1" applyProtection="1">
      <alignment horizontal="left" vertical="center" wrapText="1"/>
      <protection locked="0"/>
    </xf>
    <xf numFmtId="0" fontId="129" fillId="15" borderId="14" xfId="0" applyNumberFormat="1" applyFont="1" applyFill="1" applyBorder="1" applyAlignment="1" applyProtection="1">
      <alignment horizontal="left" vertical="center"/>
      <protection locked="0"/>
    </xf>
    <xf numFmtId="0" fontId="129" fillId="15" borderId="0" xfId="0" applyFont="1" applyFill="1" applyAlignment="1" applyProtection="1">
      <alignment horizontal="left" vertical="center"/>
      <protection locked="0"/>
    </xf>
    <xf numFmtId="0" fontId="130" fillId="15" borderId="14" xfId="0" applyFont="1" applyFill="1" applyBorder="1" applyAlignment="1" applyProtection="1">
      <alignment horizontal="left" vertical="center" wrapText="1"/>
      <protection locked="0"/>
    </xf>
    <xf numFmtId="0" fontId="129" fillId="15" borderId="14" xfId="0" applyFont="1" applyFill="1" applyBorder="1" applyAlignment="1" applyProtection="1">
      <alignment horizontal="left" vertical="center"/>
      <protection locked="0"/>
    </xf>
    <xf numFmtId="0" fontId="124" fillId="15" borderId="17" xfId="0" applyNumberFormat="1" applyFont="1" applyFill="1" applyBorder="1" applyAlignment="1" applyProtection="1">
      <alignment horizontal="left" vertical="center"/>
      <protection hidden="1"/>
    </xf>
    <xf numFmtId="0" fontId="124" fillId="15" borderId="9" xfId="0" applyNumberFormat="1" applyFont="1" applyFill="1" applyBorder="1" applyAlignment="1" applyProtection="1">
      <alignment horizontal="left" vertical="center" wrapText="1"/>
      <protection hidden="1"/>
    </xf>
    <xf numFmtId="0" fontId="119" fillId="15" borderId="14" xfId="0" applyFont="1" applyFill="1" applyBorder="1" applyAlignment="1" applyProtection="1">
      <alignment horizontal="left" vertical="center" wrapText="1"/>
      <protection hidden="1"/>
    </xf>
    <xf numFmtId="0" fontId="83" fillId="15" borderId="14" xfId="0" applyNumberFormat="1" applyFont="1" applyFill="1" applyBorder="1" applyAlignment="1" applyProtection="1">
      <alignment horizontal="left" vertical="center"/>
      <protection hidden="1"/>
    </xf>
    <xf numFmtId="0" fontId="83" fillId="15" borderId="0" xfId="0" applyFont="1" applyFill="1" applyAlignment="1" applyProtection="1">
      <alignment horizontal="left"/>
      <protection hidden="1"/>
    </xf>
    <xf numFmtId="0" fontId="41" fillId="14" borderId="14" xfId="0" applyFont="1" applyFill="1" applyBorder="1" applyAlignment="1" applyProtection="1">
      <alignment horizontal="center" vertical="center" textRotation="90" wrapText="1"/>
      <protection hidden="1"/>
    </xf>
    <xf numFmtId="0" fontId="129" fillId="14" borderId="14" xfId="0" applyFont="1" applyFill="1" applyBorder="1" applyAlignment="1" applyProtection="1">
      <alignment horizontal="left" vertical="center"/>
      <protection hidden="1"/>
    </xf>
    <xf numFmtId="0" fontId="95" fillId="14" borderId="14" xfId="0" applyFont="1" applyFill="1" applyBorder="1" applyAlignment="1" applyProtection="1">
      <alignment horizontal="left" vertical="center"/>
      <protection hidden="1"/>
    </xf>
    <xf numFmtId="0" fontId="83" fillId="14" borderId="14" xfId="0" applyFont="1" applyFill="1" applyBorder="1" applyAlignment="1" applyProtection="1">
      <alignment horizontal="left" vertical="center"/>
      <protection hidden="1"/>
    </xf>
    <xf numFmtId="45" fontId="100" fillId="14" borderId="14" xfId="0" applyNumberFormat="1" applyFont="1" applyFill="1" applyBorder="1" applyAlignment="1" applyProtection="1">
      <alignment vertical="center"/>
      <protection locked="0"/>
    </xf>
    <xf numFmtId="0" fontId="131" fillId="15" borderId="14" xfId="0" applyFont="1" applyFill="1" applyBorder="1" applyAlignment="1" applyProtection="1">
      <alignment horizontal="center" vertical="center" wrapText="1"/>
      <protection hidden="1"/>
    </xf>
    <xf numFmtId="0" fontId="114" fillId="15" borderId="14" xfId="0" applyFont="1" applyFill="1" applyBorder="1" applyAlignment="1" applyProtection="1">
      <alignment horizontal="center" vertical="center" wrapText="1"/>
      <protection locked="0"/>
    </xf>
    <xf numFmtId="0" fontId="99" fillId="15" borderId="14" xfId="0" applyFont="1" applyFill="1" applyBorder="1" applyAlignment="1" applyProtection="1">
      <alignment vertical="center"/>
      <protection hidden="1"/>
    </xf>
    <xf numFmtId="0" fontId="132" fillId="15" borderId="17" xfId="0" applyNumberFormat="1" applyFont="1" applyFill="1" applyBorder="1" applyAlignment="1" applyProtection="1">
      <alignment vertical="center" textRotation="90"/>
      <protection hidden="1"/>
    </xf>
    <xf numFmtId="0" fontId="132" fillId="15" borderId="9" xfId="0" applyNumberFormat="1" applyFont="1" applyFill="1" applyBorder="1" applyAlignment="1" applyProtection="1">
      <alignment horizontal="center" vertical="center" textRotation="90" wrapText="1"/>
      <protection hidden="1"/>
    </xf>
    <xf numFmtId="0" fontId="35" fillId="15" borderId="0" xfId="0" applyFont="1" applyFill="1" applyAlignment="1" applyProtection="1">
      <alignment textRotation="90" wrapText="1"/>
      <protection hidden="1"/>
    </xf>
    <xf numFmtId="0" fontId="123" fillId="15" borderId="9" xfId="0" applyNumberFormat="1" applyFont="1" applyFill="1" applyBorder="1" applyAlignment="1" applyProtection="1">
      <alignment vertical="center"/>
      <protection hidden="1"/>
    </xf>
    <xf numFmtId="0" fontId="132" fillId="15" borderId="9" xfId="0" applyNumberFormat="1" applyFont="1" applyFill="1" applyBorder="1" applyAlignment="1" applyProtection="1">
      <alignment vertical="center" textRotation="90"/>
      <protection hidden="1"/>
    </xf>
    <xf numFmtId="0" fontId="127" fillId="15" borderId="9" xfId="0" applyNumberFormat="1" applyFont="1" applyFill="1" applyBorder="1" applyAlignment="1" applyProtection="1">
      <alignment horizontal="left" vertical="center"/>
      <protection hidden="1"/>
    </xf>
    <xf numFmtId="0" fontId="124" fillId="15" borderId="9" xfId="0" applyNumberFormat="1" applyFont="1" applyFill="1" applyBorder="1" applyAlignment="1" applyProtection="1">
      <alignment horizontal="left" vertical="center"/>
      <protection hidden="1"/>
    </xf>
    <xf numFmtId="0" fontId="83" fillId="15" borderId="9" xfId="0" applyFont="1" applyFill="1" applyBorder="1" applyAlignment="1" applyProtection="1">
      <alignment horizontal="left"/>
      <protection hidden="1"/>
    </xf>
    <xf numFmtId="0" fontId="0" fillId="15" borderId="9" xfId="0" applyFill="1" applyBorder="1" applyProtection="1">
      <protection hidden="1"/>
    </xf>
    <xf numFmtId="0" fontId="9" fillId="15" borderId="9" xfId="0" applyFont="1" applyFill="1" applyBorder="1" applyProtection="1">
      <protection locked="0"/>
    </xf>
    <xf numFmtId="0" fontId="0" fillId="15" borderId="9" xfId="0" applyFill="1" applyBorder="1" applyProtection="1">
      <protection locked="0"/>
    </xf>
    <xf numFmtId="0" fontId="28" fillId="15" borderId="9" xfId="0" applyFont="1" applyFill="1" applyBorder="1" applyProtection="1">
      <protection hidden="1"/>
    </xf>
    <xf numFmtId="0" fontId="28" fillId="15" borderId="9" xfId="0" applyFont="1" applyFill="1" applyBorder="1" applyProtection="1">
      <protection locked="0"/>
    </xf>
    <xf numFmtId="0" fontId="123" fillId="15" borderId="16" xfId="0" applyNumberFormat="1" applyFont="1" applyFill="1" applyBorder="1" applyAlignment="1" applyProtection="1">
      <alignment vertical="center"/>
      <protection hidden="1"/>
    </xf>
    <xf numFmtId="0" fontId="83" fillId="15" borderId="17" xfId="0" applyFont="1" applyFill="1" applyBorder="1" applyAlignment="1" applyProtection="1">
      <alignment horizontal="left"/>
      <protection hidden="1"/>
    </xf>
    <xf numFmtId="0" fontId="0" fillId="15" borderId="17" xfId="0" applyFill="1" applyBorder="1" applyProtection="1">
      <protection hidden="1"/>
    </xf>
    <xf numFmtId="0" fontId="9" fillId="15" borderId="17" xfId="0" applyFont="1" applyFill="1" applyBorder="1" applyProtection="1">
      <protection locked="0"/>
    </xf>
    <xf numFmtId="0" fontId="0" fillId="15" borderId="17" xfId="0" applyFill="1" applyBorder="1" applyProtection="1">
      <protection locked="0"/>
    </xf>
    <xf numFmtId="0" fontId="28" fillId="15" borderId="17" xfId="0" applyFont="1" applyFill="1" applyBorder="1" applyProtection="1">
      <protection hidden="1"/>
    </xf>
    <xf numFmtId="0" fontId="28" fillId="15" borderId="17" xfId="0" applyFont="1" applyFill="1" applyBorder="1" applyProtection="1">
      <protection locked="0"/>
    </xf>
    <xf numFmtId="0" fontId="0" fillId="15" borderId="18" xfId="0" applyFill="1" applyBorder="1" applyProtection="1">
      <protection hidden="1"/>
    </xf>
    <xf numFmtId="0" fontId="125" fillId="15" borderId="56" xfId="0" applyNumberFormat="1" applyFont="1" applyFill="1" applyBorder="1" applyAlignment="1" applyProtection="1">
      <alignment horizontal="left" vertical="center"/>
      <protection hidden="1"/>
    </xf>
    <xf numFmtId="0" fontId="0" fillId="15" borderId="57" xfId="0" applyFill="1" applyBorder="1" applyProtection="1">
      <protection hidden="1"/>
    </xf>
    <xf numFmtId="0" fontId="117" fillId="15" borderId="56" xfId="0" applyFont="1" applyFill="1" applyBorder="1" applyProtection="1">
      <protection hidden="1"/>
    </xf>
    <xf numFmtId="0" fontId="1" fillId="15" borderId="56" xfId="0" applyFont="1" applyFill="1" applyBorder="1" applyAlignment="1" applyProtection="1">
      <alignment textRotation="90" wrapText="1"/>
      <protection hidden="1"/>
    </xf>
    <xf numFmtId="0" fontId="44" fillId="15" borderId="55" xfId="0" applyFont="1" applyFill="1" applyBorder="1" applyAlignment="1" applyProtection="1">
      <alignment horizontal="center" vertical="center" wrapText="1"/>
      <protection locked="0"/>
    </xf>
    <xf numFmtId="0" fontId="28" fillId="14" borderId="59" xfId="0" applyFont="1" applyFill="1" applyBorder="1" applyProtection="1">
      <protection hidden="1"/>
    </xf>
    <xf numFmtId="0" fontId="2" fillId="15" borderId="61" xfId="0" applyNumberFormat="1" applyFont="1" applyFill="1" applyBorder="1" applyAlignment="1" applyProtection="1">
      <alignment horizontal="center" vertical="center"/>
      <protection hidden="1"/>
    </xf>
    <xf numFmtId="0" fontId="129" fillId="15" borderId="61" xfId="0" applyNumberFormat="1" applyFont="1" applyFill="1" applyBorder="1" applyAlignment="1" applyProtection="1">
      <alignment horizontal="left" vertical="center"/>
      <protection locked="0"/>
    </xf>
    <xf numFmtId="0" fontId="95" fillId="15" borderId="61" xfId="0" applyNumberFormat="1" applyFont="1" applyFill="1" applyBorder="1" applyAlignment="1" applyProtection="1">
      <alignment horizontal="left" vertical="center"/>
      <protection hidden="1"/>
    </xf>
    <xf numFmtId="0" fontId="83" fillId="15" borderId="61" xfId="0" applyNumberFormat="1" applyFont="1" applyFill="1" applyBorder="1" applyAlignment="1" applyProtection="1">
      <alignment horizontal="left" vertical="center"/>
      <protection hidden="1"/>
    </xf>
    <xf numFmtId="0" fontId="11" fillId="15" borderId="61" xfId="0" applyFont="1" applyFill="1" applyBorder="1" applyAlignment="1" applyProtection="1">
      <alignment horizontal="center" vertical="center"/>
      <protection hidden="1"/>
    </xf>
    <xf numFmtId="0" fontId="9" fillId="15" borderId="61" xfId="0" applyFont="1" applyFill="1" applyBorder="1" applyAlignment="1" applyProtection="1">
      <alignment horizontal="center" vertical="center"/>
      <protection locked="0"/>
    </xf>
    <xf numFmtId="45" fontId="100" fillId="15" borderId="61" xfId="0" applyNumberFormat="1" applyFont="1" applyFill="1" applyBorder="1" applyAlignment="1" applyProtection="1">
      <alignment vertical="center"/>
      <protection locked="0"/>
    </xf>
    <xf numFmtId="0" fontId="28" fillId="15" borderId="61" xfId="0" applyFont="1" applyFill="1" applyBorder="1" applyAlignment="1" applyProtection="1">
      <alignment vertical="center"/>
      <protection hidden="1"/>
    </xf>
    <xf numFmtId="0" fontId="99" fillId="15" borderId="59" xfId="0" applyFont="1" applyFill="1" applyBorder="1" applyAlignment="1" applyProtection="1">
      <alignment vertical="center"/>
      <protection hidden="1"/>
    </xf>
    <xf numFmtId="0" fontId="28" fillId="15" borderId="61" xfId="0" applyFont="1" applyFill="1" applyBorder="1" applyAlignment="1" applyProtection="1">
      <alignment vertical="center"/>
      <protection locked="0"/>
    </xf>
    <xf numFmtId="0" fontId="99" fillId="15" borderId="62" xfId="0" applyFont="1" applyFill="1" applyBorder="1" applyAlignment="1" applyProtection="1">
      <alignment vertical="center"/>
      <protection hidden="1"/>
    </xf>
    <xf numFmtId="0" fontId="2" fillId="15" borderId="24" xfId="0" applyNumberFormat="1" applyFont="1" applyFill="1" applyBorder="1" applyAlignment="1" applyProtection="1">
      <alignment horizontal="center" vertical="center"/>
      <protection hidden="1"/>
    </xf>
    <xf numFmtId="0" fontId="129" fillId="15" borderId="24" xfId="0" applyNumberFormat="1" applyFont="1" applyFill="1" applyBorder="1" applyAlignment="1" applyProtection="1">
      <alignment horizontal="left" vertical="center"/>
      <protection locked="0"/>
    </xf>
    <xf numFmtId="0" fontId="95" fillId="15" borderId="24" xfId="0" applyNumberFormat="1" applyFont="1" applyFill="1" applyBorder="1" applyAlignment="1" applyProtection="1">
      <alignment horizontal="left" vertical="center"/>
      <protection hidden="1"/>
    </xf>
    <xf numFmtId="0" fontId="83" fillId="15" borderId="24" xfId="0" applyNumberFormat="1" applyFont="1" applyFill="1" applyBorder="1" applyAlignment="1" applyProtection="1">
      <alignment horizontal="left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9" fillId="15" borderId="24" xfId="0" applyFont="1" applyFill="1" applyBorder="1" applyAlignment="1" applyProtection="1">
      <alignment horizontal="center" vertical="center"/>
      <protection locked="0"/>
    </xf>
    <xf numFmtId="45" fontId="100" fillId="15" borderId="24" xfId="0" applyNumberFormat="1" applyFont="1" applyFill="1" applyBorder="1" applyAlignment="1" applyProtection="1">
      <alignment vertical="center"/>
      <protection locked="0"/>
    </xf>
    <xf numFmtId="0" fontId="28" fillId="15" borderId="24" xfId="0" applyFont="1" applyFill="1" applyBorder="1" applyAlignment="1" applyProtection="1">
      <alignment vertical="center"/>
      <protection hidden="1"/>
    </xf>
    <xf numFmtId="0" fontId="28" fillId="15" borderId="24" xfId="0" applyFont="1" applyFill="1" applyBorder="1" applyAlignment="1" applyProtection="1">
      <alignment vertical="center"/>
      <protection locked="0"/>
    </xf>
    <xf numFmtId="0" fontId="99" fillId="15" borderId="55" xfId="0" applyFont="1" applyFill="1" applyBorder="1" applyAlignment="1" applyProtection="1">
      <alignment vertical="center"/>
      <protection hidden="1"/>
    </xf>
    <xf numFmtId="0" fontId="129" fillId="15" borderId="61" xfId="0" applyFont="1" applyFill="1" applyBorder="1" applyAlignment="1" applyProtection="1">
      <alignment horizontal="left" vertical="center"/>
      <protection locked="0"/>
    </xf>
    <xf numFmtId="0" fontId="133" fillId="15" borderId="9" xfId="0" applyNumberFormat="1" applyFont="1" applyFill="1" applyBorder="1" applyAlignment="1" applyProtection="1">
      <alignment horizontal="left" vertical="center"/>
      <protection hidden="1"/>
    </xf>
    <xf numFmtId="0" fontId="135" fillId="15" borderId="9" xfId="0" applyNumberFormat="1" applyFont="1" applyFill="1" applyBorder="1" applyAlignment="1" applyProtection="1">
      <alignment horizontal="center" vertical="center" wrapText="1"/>
      <protection hidden="1"/>
    </xf>
    <xf numFmtId="0" fontId="136" fillId="15" borderId="0" xfId="0" applyFont="1" applyFill="1" applyProtection="1">
      <protection hidden="1"/>
    </xf>
    <xf numFmtId="0" fontId="67" fillId="15" borderId="0" xfId="0" applyFont="1" applyFill="1" applyProtection="1">
      <protection hidden="1"/>
    </xf>
    <xf numFmtId="0" fontId="34" fillId="15" borderId="17" xfId="0" applyFont="1" applyFill="1" applyBorder="1" applyAlignment="1" applyProtection="1">
      <alignment horizontal="left" vertical="center"/>
      <protection hidden="1"/>
    </xf>
    <xf numFmtId="0" fontId="42" fillId="0" borderId="14" xfId="0" applyFont="1" applyBorder="1" applyAlignment="1" applyProtection="1">
      <alignment horizontal="center" vertical="center"/>
    </xf>
    <xf numFmtId="0" fontId="76" fillId="25" borderId="24" xfId="0" applyFont="1" applyFill="1" applyBorder="1" applyAlignment="1" applyProtection="1">
      <alignment horizontal="center" vertical="center" textRotation="90"/>
    </xf>
    <xf numFmtId="0" fontId="76" fillId="25" borderId="25" xfId="0" applyFont="1" applyFill="1" applyBorder="1" applyAlignment="1" applyProtection="1">
      <alignment horizontal="center" vertical="center" textRotation="90"/>
    </xf>
    <xf numFmtId="0" fontId="76" fillId="25" borderId="26" xfId="0" applyFont="1" applyFill="1" applyBorder="1" applyAlignment="1" applyProtection="1">
      <alignment horizontal="center" vertical="center" textRotation="90"/>
    </xf>
    <xf numFmtId="0" fontId="76" fillId="0" borderId="14" xfId="0" applyFont="1" applyBorder="1" applyAlignment="1" applyProtection="1">
      <alignment horizontal="center" vertical="center" textRotation="90"/>
    </xf>
    <xf numFmtId="0" fontId="15" fillId="0" borderId="14" xfId="0" applyFont="1" applyBorder="1" applyAlignment="1" applyProtection="1">
      <alignment horizontal="center" vertical="center"/>
    </xf>
    <xf numFmtId="0" fontId="0" fillId="14" borderId="14" xfId="0" applyFill="1" applyBorder="1" applyProtection="1"/>
    <xf numFmtId="0" fontId="76" fillId="24" borderId="24" xfId="0" applyFont="1" applyFill="1" applyBorder="1" applyAlignment="1" applyProtection="1">
      <alignment horizontal="center" vertical="center" textRotation="90"/>
    </xf>
    <xf numFmtId="0" fontId="76" fillId="24" borderId="25" xfId="0" applyFont="1" applyFill="1" applyBorder="1" applyAlignment="1" applyProtection="1">
      <alignment horizontal="center" vertical="center" textRotation="90"/>
    </xf>
    <xf numFmtId="0" fontId="76" fillId="24" borderId="26" xfId="0" applyFont="1" applyFill="1" applyBorder="1" applyAlignment="1" applyProtection="1">
      <alignment horizontal="center" vertical="center" textRotation="90"/>
    </xf>
    <xf numFmtId="0" fontId="77" fillId="26" borderId="34" xfId="0" applyFont="1" applyFill="1" applyBorder="1" applyAlignment="1" applyProtection="1">
      <alignment horizontal="center" vertical="center"/>
    </xf>
    <xf numFmtId="0" fontId="76" fillId="13" borderId="24" xfId="0" applyFont="1" applyFill="1" applyBorder="1" applyAlignment="1" applyProtection="1">
      <alignment horizontal="center" vertical="center" textRotation="90"/>
    </xf>
    <xf numFmtId="0" fontId="76" fillId="13" borderId="25" xfId="0" applyFont="1" applyFill="1" applyBorder="1" applyAlignment="1" applyProtection="1">
      <alignment horizontal="center" vertical="center" textRotation="90"/>
    </xf>
    <xf numFmtId="0" fontId="76" fillId="13" borderId="26" xfId="0" applyFont="1" applyFill="1" applyBorder="1" applyAlignment="1" applyProtection="1">
      <alignment horizontal="center" vertical="center" textRotation="90"/>
    </xf>
    <xf numFmtId="0" fontId="76" fillId="0" borderId="14" xfId="0" applyFont="1" applyBorder="1" applyAlignment="1" applyProtection="1">
      <alignment horizontal="center" vertical="center" textRotation="90" wrapText="1"/>
    </xf>
    <xf numFmtId="0" fontId="9" fillId="5" borderId="49" xfId="0" applyNumberFormat="1" applyFont="1" applyFill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4" fillId="3" borderId="49" xfId="0" applyNumberFormat="1" applyFont="1" applyFill="1" applyBorder="1" applyAlignment="1" applyProtection="1">
      <alignment horizontal="center" vertical="center"/>
      <protection locked="0"/>
    </xf>
    <xf numFmtId="0" fontId="94" fillId="3" borderId="49" xfId="0" applyFont="1" applyFill="1" applyBorder="1" applyAlignment="1" applyProtection="1">
      <alignment horizontal="center" vertical="center"/>
      <protection locked="0"/>
    </xf>
    <xf numFmtId="49" fontId="13" fillId="4" borderId="49" xfId="0" applyNumberFormat="1" applyFont="1" applyFill="1" applyBorder="1" applyAlignment="1" applyProtection="1">
      <alignment horizontal="center" vertical="center"/>
      <protection locked="0"/>
    </xf>
    <xf numFmtId="0" fontId="13" fillId="4" borderId="49" xfId="0" applyFont="1" applyFill="1" applyBorder="1" applyAlignment="1" applyProtection="1">
      <alignment horizontal="center" vertical="center"/>
      <protection locked="0"/>
    </xf>
    <xf numFmtId="49" fontId="17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3" borderId="49" xfId="0" applyFont="1" applyFill="1" applyBorder="1" applyAlignment="1" applyProtection="1">
      <alignment horizontal="center" vertical="center"/>
      <protection locked="0"/>
    </xf>
    <xf numFmtId="49" fontId="9" fillId="5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49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49" fontId="3" fillId="3" borderId="49" xfId="0" applyNumberFormat="1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89" fillId="24" borderId="30" xfId="0" applyFont="1" applyFill="1" applyBorder="1" applyAlignment="1" applyProtection="1">
      <alignment horizontal="center" vertical="center" wrapText="1"/>
      <protection hidden="1"/>
    </xf>
    <xf numFmtId="0" fontId="89" fillId="24" borderId="31" xfId="0" applyFont="1" applyFill="1" applyBorder="1" applyAlignment="1" applyProtection="1">
      <alignment horizontal="center" vertical="center" wrapText="1"/>
      <protection hidden="1"/>
    </xf>
    <xf numFmtId="0" fontId="89" fillId="24" borderId="28" xfId="0" applyFont="1" applyFill="1" applyBorder="1" applyAlignment="1" applyProtection="1">
      <alignment horizontal="center" vertical="center" wrapText="1"/>
      <protection hidden="1"/>
    </xf>
    <xf numFmtId="0" fontId="34" fillId="32" borderId="14" xfId="0" applyFont="1" applyFill="1" applyBorder="1" applyAlignment="1" applyProtection="1">
      <alignment horizontal="center" vertical="center"/>
      <protection hidden="1"/>
    </xf>
    <xf numFmtId="0" fontId="79" fillId="32" borderId="14" xfId="0" applyFont="1" applyFill="1" applyBorder="1" applyAlignment="1" applyProtection="1">
      <alignment horizontal="center" vertical="center" textRotation="90" wrapText="1"/>
      <protection hidden="1"/>
    </xf>
    <xf numFmtId="0" fontId="41" fillId="32" borderId="14" xfId="0" applyNumberFormat="1" applyFont="1" applyFill="1" applyBorder="1" applyAlignment="1" applyProtection="1">
      <alignment horizontal="center" vertical="center" wrapText="1"/>
      <protection hidden="1"/>
    </xf>
    <xf numFmtId="0" fontId="41" fillId="32" borderId="14" xfId="0" applyFont="1" applyFill="1" applyBorder="1" applyAlignment="1" applyProtection="1">
      <alignment horizontal="center" vertical="center" wrapText="1"/>
      <protection hidden="1"/>
    </xf>
    <xf numFmtId="0" fontId="0" fillId="10" borderId="14" xfId="0" applyFill="1" applyBorder="1" applyProtection="1">
      <protection hidden="1"/>
    </xf>
    <xf numFmtId="45" fontId="100" fillId="0" borderId="14" xfId="0" applyNumberFormat="1" applyFont="1" applyBorder="1" applyAlignment="1" applyProtection="1">
      <alignment horizontal="center" vertical="center"/>
      <protection locked="0"/>
    </xf>
    <xf numFmtId="0" fontId="28" fillId="32" borderId="14" xfId="0" applyFont="1" applyFill="1" applyBorder="1" applyAlignment="1" applyProtection="1">
      <alignment horizontal="center" vertical="center"/>
      <protection hidden="1"/>
    </xf>
    <xf numFmtId="0" fontId="98" fillId="32" borderId="14" xfId="0" applyNumberFormat="1" applyFont="1" applyFill="1" applyBorder="1" applyAlignment="1" applyProtection="1">
      <alignment horizontal="right" vertical="center"/>
      <protection hidden="1"/>
    </xf>
    <xf numFmtId="0" fontId="28" fillId="0" borderId="14" xfId="0" applyFont="1" applyBorder="1" applyAlignment="1" applyProtection="1">
      <alignment horizontal="center" vertical="center"/>
      <protection locked="0"/>
    </xf>
    <xf numFmtId="0" fontId="99" fillId="32" borderId="24" xfId="0" applyFont="1" applyFill="1" applyBorder="1" applyAlignment="1" applyProtection="1">
      <alignment horizontal="center" vertical="center"/>
      <protection hidden="1"/>
    </xf>
    <xf numFmtId="0" fontId="99" fillId="32" borderId="25" xfId="0" applyFont="1" applyFill="1" applyBorder="1" applyAlignment="1" applyProtection="1">
      <alignment horizontal="center" vertical="center"/>
      <protection hidden="1"/>
    </xf>
    <xf numFmtId="0" fontId="99" fillId="32" borderId="26" xfId="0" applyFont="1" applyFill="1" applyBorder="1" applyAlignment="1" applyProtection="1">
      <alignment horizontal="center" vertical="center"/>
      <protection hidden="1"/>
    </xf>
    <xf numFmtId="0" fontId="104" fillId="16" borderId="32" xfId="0" applyFont="1" applyFill="1" applyBorder="1" applyAlignment="1" applyProtection="1">
      <alignment horizontal="center" vertical="center"/>
      <protection hidden="1"/>
    </xf>
    <xf numFmtId="0" fontId="104" fillId="16" borderId="29" xfId="0" applyFont="1" applyFill="1" applyBorder="1" applyAlignment="1" applyProtection="1">
      <alignment horizontal="center" vertical="center"/>
      <protection hidden="1"/>
    </xf>
    <xf numFmtId="0" fontId="104" fillId="16" borderId="35" xfId="0" applyFont="1" applyFill="1" applyBorder="1" applyAlignment="1" applyProtection="1">
      <alignment horizontal="center" vertical="center"/>
      <protection hidden="1"/>
    </xf>
    <xf numFmtId="0" fontId="104" fillId="16" borderId="33" xfId="0" applyFont="1" applyFill="1" applyBorder="1" applyAlignment="1" applyProtection="1">
      <alignment horizontal="center" vertical="center"/>
      <protection hidden="1"/>
    </xf>
    <xf numFmtId="0" fontId="104" fillId="13" borderId="32" xfId="0" applyFont="1" applyFill="1" applyBorder="1" applyAlignment="1" applyProtection="1">
      <alignment horizontal="center" vertical="center"/>
      <protection hidden="1"/>
    </xf>
    <xf numFmtId="0" fontId="104" fillId="13" borderId="29" xfId="0" applyFont="1" applyFill="1" applyBorder="1" applyAlignment="1" applyProtection="1">
      <alignment horizontal="center" vertical="center"/>
      <protection hidden="1"/>
    </xf>
    <xf numFmtId="0" fontId="104" fillId="13" borderId="35" xfId="0" applyFont="1" applyFill="1" applyBorder="1" applyAlignment="1" applyProtection="1">
      <alignment horizontal="center" vertical="center"/>
      <protection hidden="1"/>
    </xf>
    <xf numFmtId="0" fontId="104" fillId="13" borderId="33" xfId="0" applyFont="1" applyFill="1" applyBorder="1" applyAlignment="1" applyProtection="1">
      <alignment horizontal="center" vertical="center"/>
      <protection hidden="1"/>
    </xf>
    <xf numFmtId="45" fontId="97" fillId="32" borderId="14" xfId="0" applyNumberFormat="1" applyFont="1" applyFill="1" applyBorder="1" applyAlignment="1" applyProtection="1">
      <alignment horizontal="center" vertical="center"/>
      <protection hidden="1"/>
    </xf>
    <xf numFmtId="45" fontId="96" fillId="32" borderId="14" xfId="0" applyNumberFormat="1" applyFont="1" applyFill="1" applyBorder="1" applyAlignment="1" applyProtection="1">
      <alignment horizontal="center" vertical="center"/>
      <protection hidden="1"/>
    </xf>
    <xf numFmtId="45" fontId="80" fillId="32" borderId="14" xfId="0" applyNumberFormat="1" applyFont="1" applyFill="1" applyBorder="1" applyAlignment="1" applyProtection="1">
      <alignment horizontal="center" vertical="center"/>
      <protection hidden="1"/>
    </xf>
    <xf numFmtId="0" fontId="33" fillId="24" borderId="14" xfId="0" applyNumberFormat="1" applyFont="1" applyFill="1" applyBorder="1" applyAlignment="1" applyProtection="1">
      <alignment horizontal="center" vertical="center"/>
      <protection hidden="1"/>
    </xf>
    <xf numFmtId="0" fontId="0" fillId="24" borderId="14" xfId="0" applyNumberFormat="1" applyFill="1" applyBorder="1" applyAlignment="1" applyProtection="1">
      <alignment horizontal="center" vertical="center"/>
      <protection hidden="1"/>
    </xf>
    <xf numFmtId="1" fontId="33" fillId="27" borderId="14" xfId="0" applyNumberFormat="1" applyFont="1" applyFill="1" applyBorder="1" applyAlignment="1" applyProtection="1">
      <alignment horizontal="center" vertical="center"/>
      <protection hidden="1"/>
    </xf>
    <xf numFmtId="0" fontId="0" fillId="27" borderId="14" xfId="0" applyFill="1" applyBorder="1" applyAlignment="1" applyProtection="1">
      <alignment horizontal="center" vertical="center"/>
      <protection hidden="1"/>
    </xf>
    <xf numFmtId="0" fontId="33" fillId="27" borderId="14" xfId="0" applyNumberFormat="1" applyFont="1" applyFill="1" applyBorder="1" applyAlignment="1" applyProtection="1">
      <alignment horizontal="center" vertical="center"/>
      <protection hidden="1"/>
    </xf>
    <xf numFmtId="0" fontId="0" fillId="27" borderId="14" xfId="0" applyNumberFormat="1" applyFill="1" applyBorder="1" applyAlignment="1" applyProtection="1">
      <alignment horizontal="center" vertical="center"/>
      <protection hidden="1"/>
    </xf>
    <xf numFmtId="0" fontId="33" fillId="13" borderId="14" xfId="0" applyNumberFormat="1" applyFont="1" applyFill="1" applyBorder="1" applyAlignment="1" applyProtection="1">
      <alignment horizontal="center" vertical="center"/>
      <protection hidden="1"/>
    </xf>
    <xf numFmtId="0" fontId="0" fillId="13" borderId="14" xfId="0" applyFill="1" applyBorder="1" applyAlignment="1" applyProtection="1">
      <alignment horizontal="center" vertical="center"/>
      <protection hidden="1"/>
    </xf>
    <xf numFmtId="1" fontId="101" fillId="10" borderId="14" xfId="0" applyNumberFormat="1" applyFont="1" applyFill="1" applyBorder="1" applyAlignment="1" applyProtection="1">
      <alignment horizontal="center" vertical="center"/>
      <protection hidden="1"/>
    </xf>
    <xf numFmtId="0" fontId="101" fillId="10" borderId="14" xfId="0" applyFont="1" applyFill="1" applyBorder="1" applyAlignment="1" applyProtection="1">
      <alignment horizontal="center" vertical="center"/>
      <protection hidden="1"/>
    </xf>
    <xf numFmtId="0" fontId="96" fillId="22" borderId="32" xfId="0" applyFont="1" applyFill="1" applyBorder="1" applyAlignment="1" applyProtection="1">
      <alignment horizontal="center" vertical="center"/>
      <protection hidden="1"/>
    </xf>
    <xf numFmtId="0" fontId="96" fillId="22" borderId="29" xfId="0" applyFont="1" applyFill="1" applyBorder="1" applyAlignment="1" applyProtection="1">
      <alignment horizontal="center" vertical="center"/>
      <protection hidden="1"/>
    </xf>
    <xf numFmtId="0" fontId="96" fillId="22" borderId="35" xfId="0" applyFont="1" applyFill="1" applyBorder="1" applyAlignment="1" applyProtection="1">
      <alignment horizontal="center" vertical="center"/>
      <protection hidden="1"/>
    </xf>
    <xf numFmtId="0" fontId="96" fillId="22" borderId="33" xfId="0" applyFont="1" applyFill="1" applyBorder="1" applyAlignment="1" applyProtection="1">
      <alignment horizontal="center" vertical="center"/>
      <protection hidden="1"/>
    </xf>
    <xf numFmtId="45" fontId="28" fillId="32" borderId="14" xfId="0" applyNumberFormat="1" applyFont="1" applyFill="1" applyBorder="1" applyAlignment="1" applyProtection="1">
      <alignment horizontal="center" vertical="center"/>
      <protection hidden="1"/>
    </xf>
    <xf numFmtId="0" fontId="95" fillId="16" borderId="30" xfId="0" applyFont="1" applyFill="1" applyBorder="1" applyAlignment="1" applyProtection="1">
      <alignment horizontal="center" vertical="center"/>
      <protection hidden="1"/>
    </xf>
    <xf numFmtId="0" fontId="95" fillId="16" borderId="31" xfId="0" applyFont="1" applyFill="1" applyBorder="1" applyAlignment="1" applyProtection="1">
      <alignment horizontal="center" vertical="center"/>
      <protection hidden="1"/>
    </xf>
    <xf numFmtId="0" fontId="95" fillId="16" borderId="28" xfId="0" applyFont="1" applyFill="1" applyBorder="1" applyAlignment="1" applyProtection="1">
      <alignment horizontal="center" vertical="center"/>
      <protection hidden="1"/>
    </xf>
    <xf numFmtId="45" fontId="97" fillId="13" borderId="14" xfId="0" applyNumberFormat="1" applyFont="1" applyFill="1" applyBorder="1" applyAlignment="1" applyProtection="1">
      <alignment horizontal="center" vertical="center"/>
      <protection hidden="1"/>
    </xf>
    <xf numFmtId="45" fontId="96" fillId="27" borderId="14" xfId="0" applyNumberFormat="1" applyFont="1" applyFill="1" applyBorder="1" applyAlignment="1" applyProtection="1">
      <alignment horizontal="center" vertical="center"/>
      <protection hidden="1"/>
    </xf>
    <xf numFmtId="45" fontId="80" fillId="10" borderId="14" xfId="0" applyNumberFormat="1" applyFont="1" applyFill="1" applyBorder="1" applyAlignment="1" applyProtection="1">
      <alignment horizontal="center" vertical="center"/>
      <protection hidden="1"/>
    </xf>
    <xf numFmtId="0" fontId="98" fillId="0" borderId="14" xfId="0" applyNumberFormat="1" applyFont="1" applyBorder="1" applyAlignment="1" applyProtection="1">
      <alignment horizontal="right" vertical="center"/>
      <protection hidden="1"/>
    </xf>
    <xf numFmtId="0" fontId="99" fillId="0" borderId="24" xfId="0" applyFont="1" applyBorder="1" applyAlignment="1" applyProtection="1">
      <alignment horizontal="center" vertical="center"/>
      <protection hidden="1"/>
    </xf>
    <xf numFmtId="0" fontId="99" fillId="0" borderId="25" xfId="0" applyFont="1" applyBorder="1" applyAlignment="1" applyProtection="1">
      <alignment horizontal="center" vertical="center"/>
      <protection hidden="1"/>
    </xf>
    <xf numFmtId="0" fontId="99" fillId="0" borderId="26" xfId="0" applyFont="1" applyBorder="1" applyAlignment="1" applyProtection="1">
      <alignment horizontal="center" vertical="center"/>
      <protection hidden="1"/>
    </xf>
    <xf numFmtId="0" fontId="98" fillId="15" borderId="14" xfId="0" applyNumberFormat="1" applyFont="1" applyFill="1" applyBorder="1" applyAlignment="1" applyProtection="1">
      <alignment horizontal="right" vertical="center"/>
      <protection hidden="1"/>
    </xf>
    <xf numFmtId="45" fontId="28" fillId="24" borderId="14" xfId="0" applyNumberFormat="1" applyFont="1" applyFill="1" applyBorder="1" applyAlignment="1" applyProtection="1">
      <alignment horizontal="center" vertical="center"/>
      <protection hidden="1"/>
    </xf>
    <xf numFmtId="0" fontId="34" fillId="0" borderId="14" xfId="0" applyFont="1" applyBorder="1" applyAlignment="1" applyProtection="1">
      <alignment horizontal="center" vertical="center"/>
      <protection hidden="1"/>
    </xf>
    <xf numFmtId="0" fontId="79" fillId="0" borderId="14" xfId="0" applyFont="1" applyBorder="1" applyAlignment="1" applyProtection="1">
      <alignment horizontal="center" vertical="center" textRotation="90" wrapText="1"/>
      <protection hidden="1"/>
    </xf>
    <xf numFmtId="0" fontId="41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41" fillId="5" borderId="14" xfId="0" applyFont="1" applyFill="1" applyBorder="1" applyAlignment="1" applyProtection="1">
      <alignment horizontal="center" vertical="center" wrapText="1"/>
      <protection hidden="1"/>
    </xf>
    <xf numFmtId="0" fontId="0" fillId="11" borderId="14" xfId="0" applyFill="1" applyBorder="1" applyProtection="1"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84" fillId="22" borderId="30" xfId="0" applyFont="1" applyFill="1" applyBorder="1" applyAlignment="1" applyProtection="1">
      <alignment horizontal="center" vertical="center"/>
      <protection hidden="1"/>
    </xf>
    <xf numFmtId="0" fontId="84" fillId="22" borderId="31" xfId="0" applyFont="1" applyFill="1" applyBorder="1" applyAlignment="1" applyProtection="1">
      <alignment horizontal="center" vertical="center"/>
      <protection hidden="1"/>
    </xf>
    <xf numFmtId="0" fontId="84" fillId="22" borderId="28" xfId="0" applyFont="1" applyFill="1" applyBorder="1" applyAlignment="1" applyProtection="1">
      <alignment horizontal="center" vertical="center"/>
      <protection hidden="1"/>
    </xf>
    <xf numFmtId="0" fontId="84" fillId="16" borderId="30" xfId="0" applyFont="1" applyFill="1" applyBorder="1" applyAlignment="1" applyProtection="1">
      <alignment horizontal="center" vertical="center"/>
      <protection hidden="1"/>
    </xf>
    <xf numFmtId="0" fontId="84" fillId="16" borderId="31" xfId="0" applyFont="1" applyFill="1" applyBorder="1" applyAlignment="1" applyProtection="1">
      <alignment horizontal="center" vertical="center"/>
      <protection hidden="1"/>
    </xf>
    <xf numFmtId="0" fontId="84" fillId="16" borderId="28" xfId="0" applyFont="1" applyFill="1" applyBorder="1" applyAlignment="1" applyProtection="1">
      <alignment horizontal="center" vertical="center"/>
      <protection hidden="1"/>
    </xf>
    <xf numFmtId="0" fontId="84" fillId="13" borderId="30" xfId="0" applyFont="1" applyFill="1" applyBorder="1" applyAlignment="1" applyProtection="1">
      <alignment horizontal="center" vertical="center"/>
      <protection hidden="1"/>
    </xf>
    <xf numFmtId="0" fontId="84" fillId="13" borderId="31" xfId="0" applyFont="1" applyFill="1" applyBorder="1" applyAlignment="1" applyProtection="1">
      <alignment horizontal="center" vertical="center"/>
      <protection hidden="1"/>
    </xf>
    <xf numFmtId="0" fontId="84" fillId="13" borderId="28" xfId="0" applyFont="1" applyFill="1" applyBorder="1" applyAlignment="1" applyProtection="1">
      <alignment horizontal="center" vertical="center"/>
      <protection hidden="1"/>
    </xf>
    <xf numFmtId="0" fontId="46" fillId="10" borderId="24" xfId="0" applyFont="1" applyFill="1" applyBorder="1" applyAlignment="1" applyProtection="1">
      <alignment horizontal="center" vertical="center"/>
      <protection hidden="1"/>
    </xf>
    <xf numFmtId="0" fontId="24" fillId="10" borderId="25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1" fontId="89" fillId="15" borderId="14" xfId="0" applyNumberFormat="1" applyFont="1" applyFill="1" applyBorder="1" applyAlignment="1" applyProtection="1">
      <alignment horizontal="center" vertical="center"/>
      <protection hidden="1"/>
    </xf>
    <xf numFmtId="0" fontId="89" fillId="15" borderId="14" xfId="0" applyFont="1" applyFill="1" applyBorder="1" applyAlignment="1" applyProtection="1">
      <alignment horizontal="center" vertical="center"/>
      <protection hidden="1"/>
    </xf>
    <xf numFmtId="1" fontId="88" fillId="31" borderId="14" xfId="0" applyNumberFormat="1" applyFont="1" applyFill="1" applyBorder="1" applyAlignment="1" applyProtection="1">
      <alignment horizontal="center" vertical="center"/>
      <protection hidden="1"/>
    </xf>
    <xf numFmtId="0" fontId="34" fillId="31" borderId="14" xfId="0" applyFont="1" applyFill="1" applyBorder="1" applyAlignment="1" applyProtection="1">
      <alignment horizontal="center" vertical="center"/>
      <protection hidden="1"/>
    </xf>
    <xf numFmtId="0" fontId="88" fillId="12" borderId="14" xfId="0" applyFont="1" applyFill="1" applyBorder="1" applyAlignment="1" applyProtection="1">
      <alignment horizontal="center" vertical="center"/>
      <protection hidden="1"/>
    </xf>
    <xf numFmtId="0" fontId="34" fillId="12" borderId="14" xfId="0" applyFont="1" applyFill="1" applyBorder="1" applyAlignment="1" applyProtection="1">
      <alignment horizontal="center" vertical="center"/>
      <protection hidden="1"/>
    </xf>
    <xf numFmtId="0" fontId="0" fillId="12" borderId="14" xfId="0" applyFill="1" applyBorder="1" applyProtection="1">
      <protection hidden="1"/>
    </xf>
    <xf numFmtId="1" fontId="80" fillId="12" borderId="24" xfId="0" applyNumberFormat="1" applyFont="1" applyFill="1" applyBorder="1" applyAlignment="1" applyProtection="1">
      <alignment horizontal="center" vertical="center"/>
      <protection hidden="1"/>
    </xf>
    <xf numFmtId="0" fontId="87" fillId="12" borderId="25" xfId="0" applyFont="1" applyFill="1" applyBorder="1" applyAlignment="1" applyProtection="1">
      <alignment horizontal="center" vertical="center"/>
      <protection hidden="1"/>
    </xf>
    <xf numFmtId="0" fontId="87" fillId="12" borderId="26" xfId="0" applyFont="1" applyFill="1" applyBorder="1" applyAlignment="1" applyProtection="1">
      <alignment horizontal="center" vertical="center"/>
      <protection hidden="1"/>
    </xf>
    <xf numFmtId="0" fontId="9" fillId="5" borderId="14" xfId="0" applyNumberFormat="1" applyFont="1" applyFill="1" applyBorder="1" applyAlignment="1" applyProtection="1">
      <alignment horizontal="center" vertical="center"/>
      <protection hidden="1"/>
    </xf>
    <xf numFmtId="0" fontId="9" fillId="5" borderId="14" xfId="0" applyFont="1" applyFill="1" applyBorder="1" applyAlignment="1" applyProtection="1">
      <alignment horizontal="center" vertical="center"/>
      <protection hidden="1"/>
    </xf>
    <xf numFmtId="0" fontId="0" fillId="13" borderId="14" xfId="0" applyFill="1" applyBorder="1" applyProtection="1">
      <protection hidden="1"/>
    </xf>
    <xf numFmtId="1" fontId="80" fillId="31" borderId="24" xfId="0" applyNumberFormat="1" applyFont="1" applyFill="1" applyBorder="1" applyAlignment="1" applyProtection="1">
      <alignment horizontal="center" vertical="center"/>
      <protection hidden="1"/>
    </xf>
    <xf numFmtId="1" fontId="87" fillId="31" borderId="25" xfId="0" applyNumberFormat="1" applyFont="1" applyFill="1" applyBorder="1" applyAlignment="1" applyProtection="1">
      <alignment horizontal="center" vertical="center"/>
      <protection hidden="1"/>
    </xf>
    <xf numFmtId="1" fontId="87" fillId="31" borderId="26" xfId="0" applyNumberFormat="1" applyFont="1" applyFill="1" applyBorder="1" applyAlignment="1" applyProtection="1">
      <alignment horizontal="center" vertical="center"/>
      <protection hidden="1"/>
    </xf>
    <xf numFmtId="169" fontId="27" fillId="0" borderId="24" xfId="0" applyNumberFormat="1" applyFont="1" applyBorder="1" applyAlignment="1" applyProtection="1">
      <alignment horizontal="center" vertical="center"/>
      <protection locked="0"/>
    </xf>
    <xf numFmtId="169" fontId="27" fillId="0" borderId="25" xfId="0" applyNumberFormat="1" applyFont="1" applyBorder="1" applyAlignment="1" applyProtection="1">
      <alignment horizontal="center" vertical="center"/>
      <protection locked="0"/>
    </xf>
    <xf numFmtId="169" fontId="27" fillId="0" borderId="26" xfId="0" applyNumberFormat="1" applyFont="1" applyBorder="1" applyAlignment="1" applyProtection="1">
      <alignment horizontal="center" vertical="center"/>
      <protection locked="0"/>
    </xf>
    <xf numFmtId="1" fontId="58" fillId="18" borderId="24" xfId="0" applyNumberFormat="1" applyFont="1" applyFill="1" applyBorder="1" applyAlignment="1" applyProtection="1">
      <alignment horizontal="center" vertical="center"/>
      <protection hidden="1"/>
    </xf>
    <xf numFmtId="1" fontId="58" fillId="18" borderId="25" xfId="0" applyNumberFormat="1" applyFont="1" applyFill="1" applyBorder="1" applyAlignment="1" applyProtection="1">
      <alignment horizontal="center" vertical="center"/>
      <protection hidden="1"/>
    </xf>
    <xf numFmtId="1" fontId="58" fillId="18" borderId="26" xfId="0" applyNumberFormat="1" applyFont="1" applyFill="1" applyBorder="1" applyAlignment="1" applyProtection="1">
      <alignment horizontal="center" vertical="center"/>
      <protection hidden="1"/>
    </xf>
    <xf numFmtId="0" fontId="0" fillId="25" borderId="14" xfId="0" applyFill="1" applyBorder="1" applyProtection="1">
      <protection hidden="1"/>
    </xf>
    <xf numFmtId="0" fontId="35" fillId="0" borderId="14" xfId="0" applyFont="1" applyBorder="1" applyAlignment="1" applyProtection="1">
      <alignment vertical="center"/>
      <protection hidden="1"/>
    </xf>
    <xf numFmtId="20" fontId="82" fillId="5" borderId="24" xfId="0" applyNumberFormat="1" applyFont="1" applyFill="1" applyBorder="1" applyAlignment="1" applyProtection="1">
      <alignment horizontal="center" vertical="center" textRotation="90" wrapText="1"/>
      <protection hidden="1"/>
    </xf>
    <xf numFmtId="20" fontId="82" fillId="5" borderId="25" xfId="0" applyNumberFormat="1" applyFont="1" applyFill="1" applyBorder="1" applyAlignment="1" applyProtection="1">
      <alignment horizontal="center" vertical="center" textRotation="90" wrapText="1"/>
      <protection hidden="1"/>
    </xf>
    <xf numFmtId="20" fontId="82" fillId="5" borderId="26" xfId="0" applyNumberFormat="1" applyFont="1" applyFill="1" applyBorder="1" applyAlignment="1" applyProtection="1">
      <alignment horizontal="center" vertical="center" textRotation="90" wrapText="1"/>
      <protection hidden="1"/>
    </xf>
    <xf numFmtId="20" fontId="82" fillId="32" borderId="24" xfId="0" applyNumberFormat="1" applyFont="1" applyFill="1" applyBorder="1" applyAlignment="1" applyProtection="1">
      <alignment horizontal="center" vertical="center" textRotation="90" wrapText="1"/>
      <protection hidden="1"/>
    </xf>
    <xf numFmtId="20" fontId="82" fillId="32" borderId="25" xfId="0" applyNumberFormat="1" applyFont="1" applyFill="1" applyBorder="1" applyAlignment="1" applyProtection="1">
      <alignment horizontal="center" vertical="center" textRotation="90" wrapText="1"/>
      <protection hidden="1"/>
    </xf>
    <xf numFmtId="20" fontId="82" fillId="32" borderId="26" xfId="0" applyNumberFormat="1" applyFont="1" applyFill="1" applyBorder="1" applyAlignment="1" applyProtection="1">
      <alignment horizontal="center" vertical="center" textRotation="90" wrapText="1"/>
      <protection hidden="1"/>
    </xf>
    <xf numFmtId="0" fontId="9" fillId="32" borderId="14" xfId="0" applyNumberFormat="1" applyFont="1" applyFill="1" applyBorder="1" applyAlignment="1" applyProtection="1">
      <alignment horizontal="center" vertical="center"/>
      <protection hidden="1"/>
    </xf>
    <xf numFmtId="0" fontId="9" fillId="32" borderId="14" xfId="0" applyFont="1" applyFill="1" applyBorder="1" applyAlignment="1" applyProtection="1">
      <alignment horizontal="center" vertical="center"/>
      <protection hidden="1"/>
    </xf>
    <xf numFmtId="1" fontId="58" fillId="32" borderId="24" xfId="0" applyNumberFormat="1" applyFont="1" applyFill="1" applyBorder="1" applyAlignment="1" applyProtection="1">
      <alignment horizontal="center" vertical="center"/>
      <protection hidden="1"/>
    </xf>
    <xf numFmtId="1" fontId="58" fillId="32" borderId="25" xfId="0" applyNumberFormat="1" applyFont="1" applyFill="1" applyBorder="1" applyAlignment="1" applyProtection="1">
      <alignment horizontal="center" vertical="center"/>
      <protection hidden="1"/>
    </xf>
    <xf numFmtId="1" fontId="58" fillId="32" borderId="26" xfId="0" applyNumberFormat="1" applyFont="1" applyFill="1" applyBorder="1" applyAlignment="1" applyProtection="1">
      <alignment horizontal="center" vertical="center"/>
      <protection hidden="1"/>
    </xf>
    <xf numFmtId="0" fontId="52" fillId="0" borderId="9" xfId="4"/>
    <xf numFmtId="0" fontId="0" fillId="10" borderId="24" xfId="0" applyFill="1" applyBorder="1" applyAlignment="1" applyProtection="1">
      <alignment horizontal="center"/>
      <protection hidden="1"/>
    </xf>
    <xf numFmtId="0" fontId="0" fillId="10" borderId="25" xfId="0" applyFill="1" applyBorder="1" applyAlignment="1" applyProtection="1">
      <alignment horizontal="center"/>
      <protection hidden="1"/>
    </xf>
    <xf numFmtId="0" fontId="0" fillId="10" borderId="26" xfId="0" applyFill="1" applyBorder="1" applyAlignment="1" applyProtection="1">
      <alignment horizontal="center"/>
      <protection hidden="1"/>
    </xf>
    <xf numFmtId="0" fontId="0" fillId="25" borderId="24" xfId="0" applyFill="1" applyBorder="1" applyAlignment="1" applyProtection="1">
      <alignment horizontal="center"/>
      <protection hidden="1"/>
    </xf>
    <xf numFmtId="0" fontId="0" fillId="25" borderId="25" xfId="0" applyFill="1" applyBorder="1" applyAlignment="1" applyProtection="1">
      <alignment horizontal="center"/>
      <protection hidden="1"/>
    </xf>
    <xf numFmtId="0" fontId="0" fillId="25" borderId="26" xfId="0" applyFill="1" applyBorder="1" applyAlignment="1" applyProtection="1">
      <alignment horizont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46" fillId="10" borderId="14" xfId="0" applyFont="1" applyFill="1" applyBorder="1" applyAlignment="1" applyProtection="1">
      <alignment horizontal="center" vertical="center"/>
      <protection hidden="1"/>
    </xf>
    <xf numFmtId="0" fontId="24" fillId="10" borderId="14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5" fillId="20" borderId="26" xfId="0" applyFont="1" applyFill="1" applyBorder="1" applyAlignment="1" applyProtection="1">
      <alignment horizontal="center" vertical="center"/>
      <protection hidden="1"/>
    </xf>
    <xf numFmtId="0" fontId="15" fillId="22" borderId="26" xfId="0" applyFont="1" applyFill="1" applyBorder="1" applyAlignment="1" applyProtection="1">
      <alignment horizontal="center" vertical="center"/>
      <protection hidden="1"/>
    </xf>
    <xf numFmtId="0" fontId="15" fillId="30" borderId="26" xfId="0" applyFont="1" applyFill="1" applyBorder="1" applyAlignment="1" applyProtection="1">
      <alignment horizontal="center" vertical="center"/>
      <protection hidden="1"/>
    </xf>
    <xf numFmtId="0" fontId="15" fillId="29" borderId="26" xfId="0" applyFont="1" applyFill="1" applyBorder="1" applyAlignment="1" applyProtection="1">
      <alignment horizontal="center" vertical="center"/>
      <protection hidden="1"/>
    </xf>
    <xf numFmtId="0" fontId="45" fillId="16" borderId="26" xfId="0" applyFont="1" applyFill="1" applyBorder="1" applyAlignment="1" applyProtection="1">
      <alignment horizontal="center" vertical="center"/>
      <protection hidden="1"/>
    </xf>
    <xf numFmtId="0" fontId="45" fillId="13" borderId="26" xfId="0" applyFont="1" applyFill="1" applyBorder="1" applyAlignment="1" applyProtection="1">
      <alignment horizontal="center" vertical="center"/>
      <protection hidden="1"/>
    </xf>
    <xf numFmtId="0" fontId="84" fillId="20" borderId="30" xfId="0" applyFont="1" applyFill="1" applyBorder="1" applyAlignment="1" applyProtection="1">
      <alignment horizontal="center" vertical="center"/>
      <protection hidden="1"/>
    </xf>
    <xf numFmtId="0" fontId="84" fillId="20" borderId="31" xfId="0" applyFont="1" applyFill="1" applyBorder="1" applyAlignment="1" applyProtection="1">
      <alignment horizontal="center" vertical="center"/>
      <protection hidden="1"/>
    </xf>
    <xf numFmtId="0" fontId="84" fillId="20" borderId="28" xfId="0" applyFont="1" applyFill="1" applyBorder="1" applyAlignment="1" applyProtection="1">
      <alignment horizontal="center" vertical="center"/>
      <protection hidden="1"/>
    </xf>
    <xf numFmtId="0" fontId="84" fillId="28" borderId="30" xfId="0" applyFont="1" applyFill="1" applyBorder="1" applyAlignment="1" applyProtection="1">
      <alignment horizontal="center" vertical="center"/>
      <protection hidden="1"/>
    </xf>
    <xf numFmtId="0" fontId="84" fillId="28" borderId="31" xfId="0" applyFont="1" applyFill="1" applyBorder="1" applyAlignment="1" applyProtection="1">
      <alignment horizontal="center" vertical="center"/>
      <protection hidden="1"/>
    </xf>
    <xf numFmtId="0" fontId="84" fillId="28" borderId="28" xfId="0" applyFont="1" applyFill="1" applyBorder="1" applyAlignment="1" applyProtection="1">
      <alignment horizontal="center" vertical="center"/>
      <protection hidden="1"/>
    </xf>
    <xf numFmtId="0" fontId="84" fillId="29" borderId="30" xfId="0" applyFont="1" applyFill="1" applyBorder="1" applyAlignment="1" applyProtection="1">
      <alignment horizontal="center" vertical="center"/>
      <protection hidden="1"/>
    </xf>
    <xf numFmtId="0" fontId="84" fillId="29" borderId="31" xfId="0" applyFont="1" applyFill="1" applyBorder="1" applyAlignment="1" applyProtection="1">
      <alignment horizontal="center" vertical="center"/>
      <protection hidden="1"/>
    </xf>
    <xf numFmtId="0" fontId="84" fillId="29" borderId="28" xfId="0" applyFont="1" applyFill="1" applyBorder="1" applyAlignment="1" applyProtection="1">
      <alignment horizontal="center" vertical="center"/>
      <protection hidden="1"/>
    </xf>
    <xf numFmtId="0" fontId="45" fillId="16" borderId="14" xfId="0" applyFont="1" applyFill="1" applyBorder="1" applyAlignment="1" applyProtection="1">
      <alignment horizontal="center" vertical="center"/>
      <protection hidden="1"/>
    </xf>
    <xf numFmtId="0" fontId="45" fillId="13" borderId="14" xfId="0" applyFont="1" applyFill="1" applyBorder="1" applyAlignment="1" applyProtection="1">
      <alignment horizontal="center" vertical="center"/>
      <protection hidden="1"/>
    </xf>
    <xf numFmtId="0" fontId="45" fillId="16" borderId="14" xfId="0" applyFont="1" applyFill="1" applyBorder="1" applyAlignment="1">
      <alignment horizontal="center" vertical="center"/>
    </xf>
    <xf numFmtId="0" fontId="70" fillId="23" borderId="14" xfId="0" applyFont="1" applyFill="1" applyBorder="1" applyAlignment="1">
      <alignment horizontal="center"/>
    </xf>
    <xf numFmtId="0" fontId="0" fillId="23" borderId="14" xfId="0" applyFill="1" applyBorder="1" applyAlignment="1">
      <alignment horizontal="center"/>
    </xf>
    <xf numFmtId="0" fontId="93" fillId="11" borderId="14" xfId="0" applyFont="1" applyFill="1" applyBorder="1" applyAlignment="1">
      <alignment horizontal="center" vertical="center"/>
    </xf>
    <xf numFmtId="0" fontId="86" fillId="11" borderId="14" xfId="0" applyFont="1" applyFill="1" applyBorder="1" applyAlignment="1">
      <alignment horizontal="center" vertical="center"/>
    </xf>
    <xf numFmtId="0" fontId="92" fillId="21" borderId="14" xfId="0" applyFont="1" applyFill="1" applyBorder="1" applyAlignment="1">
      <alignment horizontal="center" vertical="center"/>
    </xf>
    <xf numFmtId="0" fontId="43" fillId="20" borderId="14" xfId="0" applyFont="1" applyFill="1" applyBorder="1" applyAlignment="1">
      <alignment horizontal="center" vertical="center"/>
    </xf>
    <xf numFmtId="0" fontId="43" fillId="17" borderId="14" xfId="0" applyFont="1" applyFill="1" applyBorder="1" applyAlignment="1">
      <alignment horizontal="center" vertical="center"/>
    </xf>
    <xf numFmtId="0" fontId="43" fillId="19" borderId="14" xfId="0" applyFont="1" applyFill="1" applyBorder="1" applyAlignment="1">
      <alignment horizontal="center" vertical="center"/>
    </xf>
    <xf numFmtId="0" fontId="43" fillId="16" borderId="14" xfId="0" applyFont="1" applyFill="1" applyBorder="1" applyAlignment="1">
      <alignment horizontal="center" vertical="center"/>
    </xf>
    <xf numFmtId="0" fontId="91" fillId="13" borderId="30" xfId="0" applyFont="1" applyFill="1" applyBorder="1" applyAlignment="1">
      <alignment horizontal="center" vertical="center"/>
    </xf>
    <xf numFmtId="0" fontId="91" fillId="13" borderId="31" xfId="0" applyFont="1" applyFill="1" applyBorder="1" applyAlignment="1">
      <alignment horizontal="center" vertical="center"/>
    </xf>
    <xf numFmtId="0" fontId="91" fillId="13" borderId="28" xfId="0" applyFont="1" applyFill="1" applyBorder="1" applyAlignment="1">
      <alignment horizontal="center" vertical="center"/>
    </xf>
    <xf numFmtId="0" fontId="43" fillId="22" borderId="30" xfId="0" applyFont="1" applyFill="1" applyBorder="1" applyAlignment="1">
      <alignment horizontal="center" vertical="center"/>
    </xf>
    <xf numFmtId="0" fontId="43" fillId="22" borderId="31" xfId="0" applyFont="1" applyFill="1" applyBorder="1" applyAlignment="1">
      <alignment horizontal="center" vertical="center"/>
    </xf>
    <xf numFmtId="0" fontId="43" fillId="22" borderId="28" xfId="0" applyFont="1" applyFill="1" applyBorder="1" applyAlignment="1">
      <alignment horizontal="center" vertical="center"/>
    </xf>
    <xf numFmtId="0" fontId="9" fillId="15" borderId="14" xfId="0" applyNumberFormat="1" applyFont="1" applyFill="1" applyBorder="1" applyAlignment="1" applyProtection="1">
      <alignment horizontal="center" vertical="center" textRotation="90"/>
      <protection hidden="1"/>
    </xf>
    <xf numFmtId="0" fontId="9" fillId="15" borderId="14" xfId="0" applyFont="1" applyFill="1" applyBorder="1" applyAlignment="1" applyProtection="1">
      <alignment horizontal="center" vertical="center" textRotation="90"/>
      <protection hidden="1"/>
    </xf>
    <xf numFmtId="0" fontId="34" fillId="15" borderId="14" xfId="0" applyFont="1" applyFill="1" applyBorder="1" applyAlignment="1" applyProtection="1">
      <alignment horizontal="center" vertical="center"/>
      <protection hidden="1"/>
    </xf>
    <xf numFmtId="0" fontId="35" fillId="15" borderId="14" xfId="0" applyFont="1" applyFill="1" applyBorder="1" applyAlignment="1" applyProtection="1">
      <alignment vertical="center"/>
      <protection hidden="1"/>
    </xf>
    <xf numFmtId="20" fontId="137" fillId="15" borderId="24" xfId="0" applyNumberFormat="1" applyFont="1" applyFill="1" applyBorder="1" applyAlignment="1" applyProtection="1">
      <alignment horizontal="center" vertical="center" textRotation="90" wrapText="1"/>
      <protection hidden="1"/>
    </xf>
    <xf numFmtId="20" fontId="137" fillId="15" borderId="25" xfId="0" applyNumberFormat="1" applyFont="1" applyFill="1" applyBorder="1" applyAlignment="1" applyProtection="1">
      <alignment horizontal="center" vertical="center" textRotation="90" wrapText="1"/>
      <protection hidden="1"/>
    </xf>
    <xf numFmtId="0" fontId="52" fillId="15" borderId="25" xfId="4" applyFill="1" applyBorder="1"/>
    <xf numFmtId="0" fontId="52" fillId="15" borderId="26" xfId="4" applyFill="1" applyBorder="1"/>
    <xf numFmtId="169" fontId="27" fillId="15" borderId="24" xfId="0" applyNumberFormat="1" applyFont="1" applyFill="1" applyBorder="1" applyAlignment="1" applyProtection="1">
      <alignment horizontal="center" vertical="center"/>
      <protection locked="0"/>
    </xf>
    <xf numFmtId="169" fontId="27" fillId="15" borderId="25" xfId="0" applyNumberFormat="1" applyFont="1" applyFill="1" applyBorder="1" applyAlignment="1" applyProtection="1">
      <alignment horizontal="center" vertical="center"/>
      <protection locked="0"/>
    </xf>
    <xf numFmtId="169" fontId="27" fillId="15" borderId="26" xfId="0" applyNumberFormat="1" applyFont="1" applyFill="1" applyBorder="1" applyAlignment="1" applyProtection="1">
      <alignment horizontal="center" vertical="center"/>
      <protection locked="0"/>
    </xf>
    <xf numFmtId="20" fontId="82" fillId="15" borderId="24" xfId="0" applyNumberFormat="1" applyFont="1" applyFill="1" applyBorder="1" applyAlignment="1" applyProtection="1">
      <alignment horizontal="center" vertical="center" textRotation="90" wrapText="1"/>
      <protection hidden="1"/>
    </xf>
    <xf numFmtId="20" fontId="82" fillId="15" borderId="25" xfId="0" applyNumberFormat="1" applyFont="1" applyFill="1" applyBorder="1" applyAlignment="1" applyProtection="1">
      <alignment horizontal="center" vertical="center" textRotation="90" wrapText="1"/>
      <protection hidden="1"/>
    </xf>
    <xf numFmtId="20" fontId="82" fillId="15" borderId="26" xfId="0" applyNumberFormat="1" applyFont="1" applyFill="1" applyBorder="1" applyAlignment="1" applyProtection="1">
      <alignment horizontal="center" vertical="center" textRotation="90" wrapText="1"/>
      <protection hidden="1"/>
    </xf>
    <xf numFmtId="20" fontId="137" fillId="15" borderId="26" xfId="0" applyNumberFormat="1" applyFont="1" applyFill="1" applyBorder="1" applyAlignment="1" applyProtection="1">
      <alignment horizontal="center" vertical="center" textRotation="90" wrapText="1"/>
      <protection hidden="1"/>
    </xf>
    <xf numFmtId="0" fontId="98" fillId="15" borderId="24" xfId="0" applyNumberFormat="1" applyFont="1" applyFill="1" applyBorder="1" applyAlignment="1" applyProtection="1">
      <alignment horizontal="center" vertical="center"/>
      <protection hidden="1"/>
    </xf>
    <xf numFmtId="0" fontId="98" fillId="15" borderId="25" xfId="0" applyNumberFormat="1" applyFont="1" applyFill="1" applyBorder="1" applyAlignment="1" applyProtection="1">
      <alignment horizontal="center" vertical="center"/>
      <protection hidden="1"/>
    </xf>
    <xf numFmtId="0" fontId="98" fillId="15" borderId="26" xfId="0" applyNumberFormat="1" applyFont="1" applyFill="1" applyBorder="1" applyAlignment="1" applyProtection="1">
      <alignment horizontal="center" vertical="center"/>
      <protection hidden="1"/>
    </xf>
    <xf numFmtId="0" fontId="98" fillId="15" borderId="63" xfId="0" applyNumberFormat="1" applyFont="1" applyFill="1" applyBorder="1" applyAlignment="1" applyProtection="1">
      <alignment horizontal="center" vertical="center"/>
      <protection hidden="1"/>
    </xf>
    <xf numFmtId="0" fontId="41" fillId="15" borderId="14" xfId="0" applyNumberFormat="1" applyFont="1" applyFill="1" applyBorder="1" applyAlignment="1" applyProtection="1">
      <alignment horizontal="center" vertical="center" textRotation="90" wrapText="1"/>
      <protection hidden="1"/>
    </xf>
    <xf numFmtId="0" fontId="41" fillId="15" borderId="14" xfId="0" applyFont="1" applyFill="1" applyBorder="1" applyAlignment="1" applyProtection="1">
      <alignment horizontal="center" vertical="center" textRotation="90" wrapText="1"/>
      <protection hidden="1"/>
    </xf>
    <xf numFmtId="0" fontId="41" fillId="15" borderId="61" xfId="0" applyFont="1" applyFill="1" applyBorder="1" applyAlignment="1" applyProtection="1">
      <alignment horizontal="center" vertical="center" textRotation="90" wrapText="1"/>
      <protection hidden="1"/>
    </xf>
    <xf numFmtId="0" fontId="34" fillId="15" borderId="58" xfId="0" applyFont="1" applyFill="1" applyBorder="1" applyAlignment="1" applyProtection="1">
      <alignment horizontal="center" vertical="center"/>
      <protection hidden="1"/>
    </xf>
    <xf numFmtId="0" fontId="34" fillId="15" borderId="60" xfId="0" applyFont="1" applyFill="1" applyBorder="1" applyAlignment="1" applyProtection="1">
      <alignment horizontal="center" vertical="center"/>
      <protection hidden="1"/>
    </xf>
    <xf numFmtId="0" fontId="34" fillId="15" borderId="14" xfId="0" applyFont="1" applyFill="1" applyBorder="1" applyAlignment="1" applyProtection="1">
      <alignment horizontal="center" vertical="center" textRotation="90" wrapText="1"/>
      <protection hidden="1"/>
    </xf>
    <xf numFmtId="0" fontId="34" fillId="15" borderId="61" xfId="0" applyFont="1" applyFill="1" applyBorder="1" applyAlignment="1" applyProtection="1">
      <alignment horizontal="center" vertical="center" textRotation="90" wrapText="1"/>
      <protection hidden="1"/>
    </xf>
    <xf numFmtId="0" fontId="41" fillId="15" borderId="24" xfId="0" applyFont="1" applyFill="1" applyBorder="1" applyAlignment="1" applyProtection="1">
      <alignment horizontal="center" vertical="center" textRotation="90" wrapText="1"/>
      <protection hidden="1"/>
    </xf>
    <xf numFmtId="0" fontId="34" fillId="15" borderId="24" xfId="0" applyFont="1" applyFill="1" applyBorder="1" applyAlignment="1" applyProtection="1">
      <alignment horizontal="center" vertical="center"/>
      <protection hidden="1"/>
    </xf>
    <xf numFmtId="0" fontId="34" fillId="15" borderId="24" xfId="0" applyFont="1" applyFill="1" applyBorder="1" applyAlignment="1" applyProtection="1">
      <alignment horizontal="center" vertical="center" textRotation="90" wrapText="1"/>
      <protection hidden="1"/>
    </xf>
    <xf numFmtId="0" fontId="87" fillId="15" borderId="14" xfId="0" applyFont="1" applyFill="1" applyBorder="1" applyAlignment="1" applyProtection="1">
      <alignment horizontal="center" vertical="center" textRotation="90" wrapText="1"/>
      <protection hidden="1"/>
    </xf>
    <xf numFmtId="0" fontId="87" fillId="15" borderId="61" xfId="0" applyFont="1" applyFill="1" applyBorder="1" applyAlignment="1" applyProtection="1">
      <alignment horizontal="center" vertical="center" textRotation="90" wrapText="1"/>
      <protection hidden="1"/>
    </xf>
  </cellXfs>
  <cellStyles count="7">
    <cellStyle name="Milliers" xfId="5" builtinId="3"/>
    <cellStyle name="Milliers 2" xfId="2" xr:uid="{00000000-0005-0000-0000-000001000000}"/>
    <cellStyle name="Normal" xfId="0" builtinId="0"/>
    <cellStyle name="Normal 2" xfId="1" xr:uid="{00000000-0005-0000-0000-000003000000}"/>
    <cellStyle name="Normal 2 3" xfId="3" xr:uid="{00000000-0005-0000-0000-000004000000}"/>
    <cellStyle name="Normal 3" xfId="4" xr:uid="{00000000-0005-0000-0000-000005000000}"/>
    <cellStyle name="Normal 4" xfId="6" xr:uid="{00000000-0005-0000-0000-000006000000}"/>
  </cellStyles>
  <dxfs count="6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color rgb="FFDD0806"/>
      </font>
      <fill>
        <patternFill patternType="solid">
          <fgColor indexed="19"/>
          <bgColor indexed="20"/>
        </patternFill>
      </fill>
    </dxf>
    <dxf>
      <font>
        <b/>
        <color rgb="FFDD0806"/>
      </font>
      <fill>
        <patternFill patternType="solid">
          <fgColor indexed="19"/>
          <bgColor indexed="20"/>
        </patternFill>
      </fill>
    </dxf>
    <dxf>
      <font>
        <b/>
        <color rgb="FFDD0806"/>
      </font>
      <fill>
        <patternFill patternType="solid">
          <fgColor indexed="19"/>
          <bgColor indexed="20"/>
        </patternFill>
      </fill>
    </dxf>
    <dxf>
      <font>
        <b/>
        <color rgb="FFDD0806"/>
      </font>
      <fill>
        <patternFill patternType="solid">
          <fgColor indexed="19"/>
          <bgColor indexed="2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00FFFF"/>
      <rgbColor rgb="FFFFFF00"/>
      <rgbColor rgb="FF1FB714"/>
      <rgbColor rgb="FF969696"/>
      <rgbColor rgb="FFFAD2D0"/>
      <rgbColor rgb="00000000"/>
      <rgbColor rgb="FFFFFF99"/>
      <rgbColor rgb="FFDD0806"/>
      <rgbColor rgb="FFA7A7A7"/>
      <rgbColor rgb="FFC0C0C0"/>
      <rgbColor rgb="FFFF6600"/>
      <rgbColor rgb="FFBFBFBF"/>
      <rgbColor rgb="FF515151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FEF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1-%20SERVEUR%20COORDO.%20UNSS%202017/1.0-%20SPORTS/4-%20Cross/cross%202018/Kuendu%202018/1-prog%20classement%20cross%20KUENDU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ignes"/>
      <sheetName val="Listing import 19.07.18"/>
      <sheetName val="Class 3-1er"/>
      <sheetName val="BF"/>
      <sheetName val="Affichage BF"/>
      <sheetName val="BG"/>
      <sheetName val="Affichage BG"/>
      <sheetName val="MF"/>
      <sheetName val="Affichage MF"/>
      <sheetName val="MG"/>
      <sheetName val="Affichage MG"/>
      <sheetName val="CF"/>
      <sheetName val="Affichage CF"/>
      <sheetName val="CG"/>
      <sheetName val="Affichage CG"/>
      <sheetName val="JF.SF"/>
      <sheetName val="Affichage JF SF"/>
      <sheetName val="JG.SG"/>
      <sheetName val="Affichage JG SG"/>
      <sheetName val="partagé"/>
      <sheetName val="Affichage partagé"/>
      <sheetName val="AS Participations"/>
      <sheetName val="Feuil1"/>
    </sheetNames>
    <sheetDataSet>
      <sheetData sheetId="0" refreshError="1"/>
      <sheetData sheetId="1"/>
      <sheetData sheetId="2" refreshError="1"/>
      <sheetData sheetId="3">
        <row r="5">
          <cell r="S5">
            <v>7</v>
          </cell>
          <cell r="Y5">
            <v>145.04499999999999</v>
          </cell>
        </row>
        <row r="6">
          <cell r="S6">
            <v>0</v>
          </cell>
          <cell r="Y6" t="str">
            <v/>
          </cell>
        </row>
        <row r="7">
          <cell r="S7">
            <v>12</v>
          </cell>
          <cell r="Y7">
            <v>83.034000000000006</v>
          </cell>
        </row>
        <row r="8">
          <cell r="S8">
            <v>0</v>
          </cell>
          <cell r="Y8" t="str">
            <v/>
          </cell>
        </row>
        <row r="9">
          <cell r="S9">
            <v>14</v>
          </cell>
          <cell r="Y9">
            <v>164.04599999999999</v>
          </cell>
        </row>
        <row r="10">
          <cell r="S10">
            <v>0</v>
          </cell>
          <cell r="Y10" t="str">
            <v/>
          </cell>
        </row>
        <row r="11">
          <cell r="S11">
            <v>7</v>
          </cell>
          <cell r="Y11">
            <v>649.15899999999999</v>
          </cell>
        </row>
        <row r="12">
          <cell r="S12">
            <v>0</v>
          </cell>
          <cell r="Y12" t="str">
            <v/>
          </cell>
        </row>
        <row r="13">
          <cell r="S13">
            <v>0</v>
          </cell>
          <cell r="Y13" t="str">
            <v/>
          </cell>
        </row>
        <row r="14">
          <cell r="S14">
            <v>0</v>
          </cell>
          <cell r="Y14" t="str">
            <v/>
          </cell>
        </row>
        <row r="15">
          <cell r="S15">
            <v>0</v>
          </cell>
          <cell r="Y15" t="str">
            <v/>
          </cell>
        </row>
        <row r="16">
          <cell r="S16">
            <v>17</v>
          </cell>
          <cell r="Y16">
            <v>305.10700000000003</v>
          </cell>
        </row>
        <row r="17">
          <cell r="S17">
            <v>0</v>
          </cell>
          <cell r="Y17" t="str">
            <v/>
          </cell>
        </row>
        <row r="18">
          <cell r="S18">
            <v>15</v>
          </cell>
          <cell r="Y18">
            <v>261.07499999999999</v>
          </cell>
        </row>
        <row r="19">
          <cell r="S19">
            <v>0</v>
          </cell>
          <cell r="Y19" t="str">
            <v/>
          </cell>
        </row>
        <row r="20">
          <cell r="S20">
            <v>7</v>
          </cell>
          <cell r="Y20">
            <v>529.12400000000002</v>
          </cell>
        </row>
        <row r="21">
          <cell r="S21">
            <v>0</v>
          </cell>
          <cell r="Y21" t="str">
            <v/>
          </cell>
        </row>
        <row r="22">
          <cell r="S22">
            <v>0</v>
          </cell>
          <cell r="Y22" t="str">
            <v/>
          </cell>
        </row>
        <row r="23">
          <cell r="S23">
            <v>0</v>
          </cell>
          <cell r="Y23" t="str">
            <v/>
          </cell>
        </row>
        <row r="24">
          <cell r="S24">
            <v>0</v>
          </cell>
          <cell r="Y24" t="str">
            <v/>
          </cell>
        </row>
        <row r="25">
          <cell r="S25">
            <v>0</v>
          </cell>
          <cell r="Y25" t="str">
            <v/>
          </cell>
        </row>
        <row r="26">
          <cell r="S26">
            <v>6</v>
          </cell>
          <cell r="Y26">
            <v>550.19000000000005</v>
          </cell>
        </row>
        <row r="27">
          <cell r="S27">
            <v>6</v>
          </cell>
          <cell r="Y27">
            <v>532.20699999999999</v>
          </cell>
        </row>
        <row r="28">
          <cell r="S28">
            <v>0</v>
          </cell>
          <cell r="Y28" t="str">
            <v/>
          </cell>
        </row>
        <row r="29">
          <cell r="S29">
            <v>1</v>
          </cell>
          <cell r="Y29" t="str">
            <v/>
          </cell>
        </row>
        <row r="30">
          <cell r="S30">
            <v>0</v>
          </cell>
          <cell r="Y30" t="str">
            <v/>
          </cell>
        </row>
        <row r="31">
          <cell r="S31">
            <v>1</v>
          </cell>
          <cell r="Y31" t="str">
            <v/>
          </cell>
        </row>
        <row r="32">
          <cell r="S32">
            <v>0</v>
          </cell>
          <cell r="Y32" t="str">
            <v/>
          </cell>
        </row>
        <row r="33">
          <cell r="S33">
            <v>0</v>
          </cell>
          <cell r="Y33" t="str">
            <v/>
          </cell>
        </row>
        <row r="34">
          <cell r="S34">
            <v>8</v>
          </cell>
          <cell r="Y34">
            <v>604.16899999999998</v>
          </cell>
        </row>
        <row r="35">
          <cell r="S35">
            <v>0</v>
          </cell>
          <cell r="Y35" t="str">
            <v/>
          </cell>
        </row>
        <row r="36">
          <cell r="S36">
            <v>4</v>
          </cell>
          <cell r="Y36" t="str">
            <v/>
          </cell>
        </row>
        <row r="37">
          <cell r="S37">
            <v>19</v>
          </cell>
          <cell r="Y37">
            <v>76.031999999999996</v>
          </cell>
        </row>
        <row r="38">
          <cell r="S38">
            <v>10</v>
          </cell>
          <cell r="Y38">
            <v>508.18799999999999</v>
          </cell>
        </row>
        <row r="39">
          <cell r="S39">
            <v>0</v>
          </cell>
          <cell r="Y39" t="str">
            <v/>
          </cell>
        </row>
        <row r="40">
          <cell r="S40">
            <v>12</v>
          </cell>
          <cell r="Y40">
            <v>302.101</v>
          </cell>
        </row>
        <row r="41">
          <cell r="S41">
            <v>0</v>
          </cell>
          <cell r="Y41" t="str">
            <v/>
          </cell>
        </row>
        <row r="42">
          <cell r="S42">
            <v>0</v>
          </cell>
          <cell r="Y42" t="str">
            <v/>
          </cell>
        </row>
        <row r="43">
          <cell r="S43">
            <v>15</v>
          </cell>
          <cell r="Y43">
            <v>182.06</v>
          </cell>
        </row>
        <row r="44">
          <cell r="S44">
            <v>15</v>
          </cell>
          <cell r="Y44">
            <v>802.18200000000002</v>
          </cell>
        </row>
        <row r="45">
          <cell r="S45">
            <v>0</v>
          </cell>
          <cell r="Y45" t="str">
            <v/>
          </cell>
        </row>
        <row r="46">
          <cell r="S46">
            <v>18</v>
          </cell>
          <cell r="Y46">
            <v>422.11399999999998</v>
          </cell>
        </row>
        <row r="47">
          <cell r="S47">
            <v>0</v>
          </cell>
          <cell r="Y47" t="str">
            <v/>
          </cell>
        </row>
        <row r="48">
          <cell r="S48">
            <v>0</v>
          </cell>
          <cell r="Y48" t="str">
            <v/>
          </cell>
        </row>
        <row r="49">
          <cell r="S49">
            <v>0</v>
          </cell>
          <cell r="Y49" t="str">
            <v/>
          </cell>
        </row>
        <row r="50">
          <cell r="S50">
            <v>0</v>
          </cell>
          <cell r="Y50" t="str">
            <v/>
          </cell>
        </row>
        <row r="51">
          <cell r="S51">
            <v>10</v>
          </cell>
          <cell r="Y51">
            <v>225.095</v>
          </cell>
        </row>
        <row r="52">
          <cell r="S52">
            <v>0</v>
          </cell>
          <cell r="Y52" t="str">
            <v/>
          </cell>
        </row>
        <row r="53">
          <cell r="S53">
            <v>0</v>
          </cell>
          <cell r="Y53" t="str">
            <v/>
          </cell>
        </row>
        <row r="54">
          <cell r="S54">
            <v>0</v>
          </cell>
          <cell r="Y54" t="str">
            <v/>
          </cell>
        </row>
        <row r="55">
          <cell r="S55">
            <v>0</v>
          </cell>
          <cell r="Y55" t="str">
            <v/>
          </cell>
        </row>
        <row r="56">
          <cell r="S56">
            <v>7</v>
          </cell>
          <cell r="Y56">
            <v>259.08699999999999</v>
          </cell>
        </row>
        <row r="57">
          <cell r="S57">
            <v>0</v>
          </cell>
          <cell r="Y57" t="str">
            <v/>
          </cell>
        </row>
        <row r="58">
          <cell r="S58">
            <v>2</v>
          </cell>
          <cell r="Y58" t="str">
            <v/>
          </cell>
        </row>
        <row r="59">
          <cell r="S59">
            <v>0</v>
          </cell>
          <cell r="Y59" t="str">
            <v/>
          </cell>
        </row>
        <row r="60">
          <cell r="S60">
            <v>0</v>
          </cell>
          <cell r="Y60" t="str">
            <v/>
          </cell>
        </row>
        <row r="61">
          <cell r="S61">
            <v>0</v>
          </cell>
          <cell r="Y61" t="str">
            <v/>
          </cell>
        </row>
        <row r="62">
          <cell r="S62">
            <v>0</v>
          </cell>
          <cell r="Y62" t="str">
            <v/>
          </cell>
        </row>
        <row r="63">
          <cell r="S63">
            <v>0</v>
          </cell>
          <cell r="Y63" t="str">
            <v/>
          </cell>
        </row>
        <row r="64">
          <cell r="S64">
            <v>0</v>
          </cell>
          <cell r="Y64" t="str">
            <v/>
          </cell>
        </row>
        <row r="65">
          <cell r="S65">
            <v>0</v>
          </cell>
          <cell r="Y65" t="str">
            <v/>
          </cell>
        </row>
        <row r="66">
          <cell r="S66">
            <v>0</v>
          </cell>
          <cell r="Y66" t="str">
            <v/>
          </cell>
        </row>
        <row r="67">
          <cell r="S67">
            <v>0</v>
          </cell>
          <cell r="Y67" t="str">
            <v/>
          </cell>
        </row>
        <row r="68">
          <cell r="S68">
            <v>0</v>
          </cell>
          <cell r="Y68" t="str">
            <v/>
          </cell>
        </row>
        <row r="69">
          <cell r="S69">
            <v>0</v>
          </cell>
          <cell r="Y69" t="str">
            <v/>
          </cell>
        </row>
        <row r="70">
          <cell r="S70">
            <v>0</v>
          </cell>
          <cell r="Y70" t="str">
            <v/>
          </cell>
        </row>
        <row r="71">
          <cell r="S71">
            <v>0</v>
          </cell>
          <cell r="Y71" t="str">
            <v/>
          </cell>
        </row>
        <row r="72">
          <cell r="S72">
            <v>0</v>
          </cell>
          <cell r="Y72" t="str">
            <v/>
          </cell>
        </row>
        <row r="73">
          <cell r="S73">
            <v>0</v>
          </cell>
          <cell r="Y73" t="str">
            <v/>
          </cell>
        </row>
        <row r="74">
          <cell r="S74">
            <v>0</v>
          </cell>
          <cell r="Y74" t="str">
            <v/>
          </cell>
        </row>
        <row r="75">
          <cell r="S75">
            <v>1</v>
          </cell>
          <cell r="Y75" t="str">
            <v/>
          </cell>
        </row>
        <row r="76">
          <cell r="S76">
            <v>0</v>
          </cell>
          <cell r="Y76" t="str">
            <v/>
          </cell>
        </row>
        <row r="77">
          <cell r="S77">
            <v>1</v>
          </cell>
          <cell r="Y77" t="str">
            <v/>
          </cell>
        </row>
        <row r="78">
          <cell r="S78">
            <v>0</v>
          </cell>
          <cell r="Y78" t="str">
            <v/>
          </cell>
        </row>
        <row r="79">
          <cell r="S79">
            <v>0</v>
          </cell>
          <cell r="Y79" t="str">
            <v/>
          </cell>
        </row>
        <row r="80">
          <cell r="S80">
            <v>1</v>
          </cell>
          <cell r="Y80" t="str">
            <v/>
          </cell>
        </row>
        <row r="81">
          <cell r="S81">
            <v>0</v>
          </cell>
          <cell r="Y81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209"/>
  <sheetViews>
    <sheetView topLeftCell="A49" zoomScale="50" zoomScaleNormal="50" workbookViewId="0">
      <selection activeCell="E87" sqref="E87:E91"/>
    </sheetView>
  </sheetViews>
  <sheetFormatPr baseColWidth="10" defaultColWidth="11.42578125" defaultRowHeight="23.25" x14ac:dyDescent="0.35"/>
  <cols>
    <col min="1" max="1" width="11.42578125" style="160"/>
    <col min="2" max="2" width="16" style="160" customWidth="1"/>
    <col min="3" max="3" width="12.42578125" style="160" bestFit="1" customWidth="1"/>
    <col min="4" max="4" width="24" style="161" customWidth="1"/>
    <col min="5" max="5" width="26.28515625" style="168" customWidth="1"/>
    <col min="6" max="7" width="30.7109375" style="160" customWidth="1"/>
    <col min="8" max="8" width="23.5703125" style="160" customWidth="1"/>
    <col min="9" max="9" width="5.28515625" style="160" customWidth="1"/>
    <col min="10" max="10" width="11.42578125" style="160"/>
    <col min="11" max="13" width="20.28515625" style="329" customWidth="1"/>
    <col min="14" max="16384" width="11.42578125" style="160"/>
  </cols>
  <sheetData>
    <row r="1" spans="1:13" ht="60" x14ac:dyDescent="0.8">
      <c r="B1" s="603" t="s">
        <v>0</v>
      </c>
      <c r="C1" s="603"/>
      <c r="D1" s="603"/>
      <c r="E1" s="603"/>
      <c r="F1" s="603"/>
      <c r="G1" s="603"/>
      <c r="H1" s="603"/>
      <c r="I1" s="170"/>
    </row>
    <row r="2" spans="1:13" s="182" customFormat="1" ht="56.25" customHeight="1" x14ac:dyDescent="0.3">
      <c r="A2" s="179"/>
      <c r="B2" s="180" t="s">
        <v>1</v>
      </c>
      <c r="C2" s="180" t="s">
        <v>2</v>
      </c>
      <c r="D2" s="180" t="s">
        <v>3</v>
      </c>
      <c r="E2" s="180" t="s">
        <v>4</v>
      </c>
      <c r="F2" s="181" t="s">
        <v>5</v>
      </c>
      <c r="G2" s="181" t="s">
        <v>6</v>
      </c>
      <c r="H2" s="181" t="s">
        <v>7</v>
      </c>
      <c r="K2" s="330"/>
      <c r="L2" s="330"/>
      <c r="M2" s="330"/>
    </row>
    <row r="3" spans="1:13" ht="19.5" customHeight="1" x14ac:dyDescent="0.35">
      <c r="A3" s="593">
        <v>1</v>
      </c>
      <c r="B3" s="604" t="s">
        <v>8</v>
      </c>
      <c r="C3" s="597" t="str">
        <f>IF(E3="","",VLOOKUP(E3,'Listing import 29.10.24'!$A$2:$J$7000,8,FALSE))</f>
        <v>CLG.KAMERE</v>
      </c>
      <c r="D3" s="598" t="s">
        <v>9</v>
      </c>
      <c r="E3" s="175">
        <v>24248155</v>
      </c>
      <c r="F3" s="176" t="str">
        <f>IF(E3="","",VLOOKUP(E3,'Listing import 29.10.24'!$A$2:$J$7000,2,FALSE))</f>
        <v>CAROINE</v>
      </c>
      <c r="G3" s="177" t="str">
        <f>IF(E3="","",VLOOKUP(E3,'Listing import 29.10.24'!$A$2:$J$7000,3,FALSE))</f>
        <v>Yolande</v>
      </c>
      <c r="H3" s="169" t="str">
        <f>IF(E3="","",VLOOKUP(E3,'Listing import 29.10.24'!$A$2:$J$7000,4,FALSE))</f>
        <v>BF</v>
      </c>
    </row>
    <row r="4" spans="1:13" ht="19.5" customHeight="1" x14ac:dyDescent="0.35">
      <c r="A4" s="593"/>
      <c r="B4" s="605"/>
      <c r="C4" s="597"/>
      <c r="D4" s="598"/>
      <c r="E4" s="175">
        <v>24248186</v>
      </c>
      <c r="F4" s="176" t="str">
        <f>IF(E4="","",VLOOKUP(E4,'Listing import 29.10.24'!$A$2:$J$7000,2,FALSE))</f>
        <v>CASSIER</v>
      </c>
      <c r="G4" s="177" t="str">
        <f>IF(E4="","",VLOOKUP(E4,'Listing import 29.10.24'!$A$2:$J$7000,3,FALSE))</f>
        <v>Enrick</v>
      </c>
      <c r="H4" s="169" t="str">
        <f>IF(E4="","",VLOOKUP(E4,'Listing import 29.10.24'!$A$2:$J$7000,4,FALSE))</f>
        <v>BF</v>
      </c>
    </row>
    <row r="5" spans="1:13" ht="19.5" customHeight="1" x14ac:dyDescent="0.35">
      <c r="A5" s="593"/>
      <c r="B5" s="605"/>
      <c r="C5" s="597"/>
      <c r="D5" s="598"/>
      <c r="E5" s="175">
        <v>24249090</v>
      </c>
      <c r="F5" s="176" t="str">
        <f>IF(E5="","",VLOOKUP(E5,'Listing import 29.10.24'!$A$2:$J$7000,2,FALSE))</f>
        <v>Lavigne</v>
      </c>
      <c r="G5" s="177" t="str">
        <f>IF(E5="","",VLOOKUP(E5,'Listing import 29.10.24'!$A$2:$J$7000,3,FALSE))</f>
        <v>Lana</v>
      </c>
      <c r="H5" s="169" t="str">
        <f>IF(E5="","",VLOOKUP(E5,'Listing import 29.10.24'!$A$2:$J$7000,4,FALSE))</f>
        <v>BF</v>
      </c>
    </row>
    <row r="6" spans="1:13" ht="19.5" customHeight="1" x14ac:dyDescent="0.35">
      <c r="A6" s="593"/>
      <c r="B6" s="605"/>
      <c r="C6" s="597"/>
      <c r="D6" s="598"/>
      <c r="E6" s="175">
        <v>24248150</v>
      </c>
      <c r="F6" s="176" t="str">
        <f>IF(E6="","",VLOOKUP(E6,'Listing import 29.10.24'!$A$2:$J$7000,2,FALSE))</f>
        <v>UHINIMA</v>
      </c>
      <c r="G6" s="177" t="str">
        <f>IF(E6="","",VLOOKUP(E6,'Listing import 29.10.24'!$A$2:$J$7000,3,FALSE))</f>
        <v>Katalia</v>
      </c>
      <c r="H6" s="169" t="str">
        <f>IF(E6="","",VLOOKUP(E6,'Listing import 29.10.24'!$A$2:$J$7000,4,FALSE))</f>
        <v>BF</v>
      </c>
    </row>
    <row r="7" spans="1:13" ht="19.5" customHeight="1" x14ac:dyDescent="0.35">
      <c r="A7" s="593"/>
      <c r="B7" s="605"/>
      <c r="C7" s="597"/>
      <c r="D7" s="598"/>
      <c r="E7" s="175">
        <v>24248341</v>
      </c>
      <c r="F7" s="176" t="str">
        <f>IF(E7="","",VLOOKUP(E7,'Listing import 29.10.24'!$A$2:$J$7000,2,FALSE))</f>
        <v>WEA</v>
      </c>
      <c r="G7" s="177" t="str">
        <f>IF(E7="","",VLOOKUP(E7,'Listing import 29.10.24'!$A$2:$J$7000,3,FALSE))</f>
        <v>Serra</v>
      </c>
      <c r="H7" s="169" t="str">
        <f>IF(E7="","",VLOOKUP(E7,'Listing import 29.10.24'!$A$2:$J$7000,4,FALSE))</f>
        <v>BF</v>
      </c>
    </row>
    <row r="8" spans="1:13" ht="19.5" customHeight="1" x14ac:dyDescent="0.3">
      <c r="A8" s="593"/>
      <c r="B8" s="605"/>
      <c r="C8" s="597"/>
      <c r="D8" s="308"/>
      <c r="E8" s="308"/>
      <c r="F8" s="308"/>
      <c r="G8" s="308"/>
      <c r="H8" s="178"/>
    </row>
    <row r="9" spans="1:13" ht="19.5" customHeight="1" x14ac:dyDescent="0.35">
      <c r="A9" s="593"/>
      <c r="B9" s="605"/>
      <c r="C9" s="597"/>
      <c r="D9" s="598" t="s">
        <v>10</v>
      </c>
      <c r="E9" s="175">
        <v>24248782</v>
      </c>
      <c r="F9" s="176" t="str">
        <f>IF(E9="","",VLOOKUP(E9,'Listing import 29.10.24'!$A$2:$J$7000,2,FALSE))</f>
        <v>HAEWEGENE</v>
      </c>
      <c r="G9" s="177" t="str">
        <f>IF(E9="","",VLOOKUP(E9,'Listing import 29.10.24'!$A$2:$J$7000,3,FALSE))</f>
        <v>Landa</v>
      </c>
      <c r="H9" s="169" t="str">
        <f>IF(E9="","",VLOOKUP(E9,'Listing import 29.10.24'!$A$2:$J$7000,4,FALSE))</f>
        <v>BG</v>
      </c>
    </row>
    <row r="10" spans="1:13" ht="19.5" customHeight="1" x14ac:dyDescent="0.35">
      <c r="A10" s="593"/>
      <c r="B10" s="605"/>
      <c r="C10" s="597"/>
      <c r="D10" s="598"/>
      <c r="E10" s="175">
        <v>24248144</v>
      </c>
      <c r="F10" s="176" t="str">
        <f>IF(E10="","",VLOOKUP(E10,'Listing import 29.10.24'!$A$2:$J$7000,2,FALSE))</f>
        <v>HNAMANO</v>
      </c>
      <c r="G10" s="177" t="str">
        <f>IF(E10="","",VLOOKUP(E10,'Listing import 29.10.24'!$A$2:$J$7000,3,FALSE))</f>
        <v>Timaley</v>
      </c>
      <c r="H10" s="169" t="str">
        <f>IF(E10="","",VLOOKUP(E10,'Listing import 29.10.24'!$A$2:$J$7000,4,FALSE))</f>
        <v>BG</v>
      </c>
    </row>
    <row r="11" spans="1:13" ht="19.5" customHeight="1" x14ac:dyDescent="0.35">
      <c r="A11" s="593"/>
      <c r="B11" s="605"/>
      <c r="C11" s="597"/>
      <c r="D11" s="598"/>
      <c r="E11" s="175">
        <v>24248339</v>
      </c>
      <c r="F11" s="176" t="str">
        <f>IF(E11="","",VLOOKUP(E11,'Listing import 29.10.24'!$A$2:$J$7000,2,FALSE))</f>
        <v>HNASSIL</v>
      </c>
      <c r="G11" s="177" t="str">
        <f>IF(E11="","",VLOOKUP(E11,'Listing import 29.10.24'!$A$2:$J$7000,3,FALSE))</f>
        <v>Nene</v>
      </c>
      <c r="H11" s="169" t="str">
        <f>IF(E11="","",VLOOKUP(E11,'Listing import 29.10.24'!$A$2:$J$7000,4,FALSE))</f>
        <v>BG</v>
      </c>
    </row>
    <row r="12" spans="1:13" ht="19.5" customHeight="1" x14ac:dyDescent="0.35">
      <c r="A12" s="593"/>
      <c r="B12" s="605"/>
      <c r="C12" s="597"/>
      <c r="D12" s="598"/>
      <c r="E12" s="175">
        <v>24233705</v>
      </c>
      <c r="F12" s="176" t="str">
        <f>IF(E12="","",VLOOKUP(E12,'Listing import 29.10.24'!$A$2:$J$7000,2,FALSE))</f>
        <v>SOULARD</v>
      </c>
      <c r="G12" s="177" t="str">
        <f>IF(E12="","",VLOOKUP(E12,'Listing import 29.10.24'!$A$2:$J$7000,3,FALSE))</f>
        <v>MARCELIN</v>
      </c>
      <c r="H12" s="169" t="str">
        <f>IF(E12="","",VLOOKUP(E12,'Listing import 29.10.24'!$A$2:$J$7000,4,FALSE))</f>
        <v>BG</v>
      </c>
    </row>
    <row r="13" spans="1:13" ht="19.5" customHeight="1" x14ac:dyDescent="0.35">
      <c r="A13" s="593"/>
      <c r="B13" s="606"/>
      <c r="C13" s="597"/>
      <c r="D13" s="598"/>
      <c r="E13" s="175">
        <v>24248145</v>
      </c>
      <c r="F13" s="176" t="str">
        <f>IF(E13="","",VLOOKUP(E13,'Listing import 29.10.24'!$A$2:$J$7000,2,FALSE))</f>
        <v>BRAY</v>
      </c>
      <c r="G13" s="177" t="str">
        <f>IF(E13="","",VLOOKUP(E13,'Listing import 29.10.24'!$A$2:$J$7000,3,FALSE))</f>
        <v>Leeroy</v>
      </c>
      <c r="H13" s="169" t="str">
        <f>IF(E13="","",VLOOKUP(E13,'Listing import 29.10.24'!$A$2:$J$7000,4,FALSE))</f>
        <v>BG</v>
      </c>
    </row>
    <row r="14" spans="1:13" ht="19.5" customHeight="1" x14ac:dyDescent="0.35"/>
    <row r="15" spans="1:13" ht="19.5" customHeight="1" x14ac:dyDescent="0.3">
      <c r="A15" s="171"/>
      <c r="B15" s="172" t="s">
        <v>1</v>
      </c>
      <c r="C15" s="172" t="s">
        <v>2</v>
      </c>
      <c r="D15" s="172" t="s">
        <v>3</v>
      </c>
      <c r="E15" s="173" t="s">
        <v>4</v>
      </c>
      <c r="F15" s="174" t="s">
        <v>5</v>
      </c>
      <c r="G15" s="174" t="s">
        <v>6</v>
      </c>
      <c r="H15" s="174" t="s">
        <v>7</v>
      </c>
    </row>
    <row r="16" spans="1:13" ht="19.5" customHeight="1" x14ac:dyDescent="0.35">
      <c r="A16" s="593">
        <v>2</v>
      </c>
      <c r="B16" s="604" t="s">
        <v>11</v>
      </c>
      <c r="C16" s="597" t="str">
        <f>IF(E16="","",VLOOKUP(E16,'Listing import 29.10.24'!$A$2:$J$7000,8,FALSE))</f>
        <v>CLG.PLUM</v>
      </c>
      <c r="D16" s="598" t="s">
        <v>9</v>
      </c>
      <c r="E16" s="175">
        <v>24245691</v>
      </c>
      <c r="F16" s="176" t="str">
        <f>IF(E16="","",VLOOKUP(E16,'Listing import 29.10.24'!$A$2:$J$7000,2,FALSE))</f>
        <v>Poareu</v>
      </c>
      <c r="G16" s="177" t="str">
        <f>IF(E16="","",VLOOKUP(E16,'Listing import 29.10.24'!$A$2:$J$7000,3,FALSE))</f>
        <v>Leylana</v>
      </c>
      <c r="H16" s="169" t="str">
        <f>IF(E16="","",VLOOKUP(E16,'Listing import 29.10.24'!$A$2:$J$7000,4,FALSE))</f>
        <v>BF</v>
      </c>
    </row>
    <row r="17" spans="1:8" ht="19.5" customHeight="1" x14ac:dyDescent="0.35">
      <c r="A17" s="593"/>
      <c r="B17" s="605"/>
      <c r="C17" s="597"/>
      <c r="D17" s="598"/>
      <c r="E17" s="175">
        <v>24245731</v>
      </c>
      <c r="F17" s="176" t="str">
        <f>IF(E17="","",VLOOKUP(E17,'Listing import 29.10.24'!$A$2:$J$7000,2,FALSE))</f>
        <v>DEVIN</v>
      </c>
      <c r="G17" s="177" t="str">
        <f>IF(E17="","",VLOOKUP(E17,'Listing import 29.10.24'!$A$2:$J$7000,3,FALSE))</f>
        <v>Thyfène</v>
      </c>
      <c r="H17" s="169" t="str">
        <f>IF(E17="","",VLOOKUP(E17,'Listing import 29.10.24'!$A$2:$J$7000,4,FALSE))</f>
        <v>BF</v>
      </c>
    </row>
    <row r="18" spans="1:8" ht="19.5" customHeight="1" x14ac:dyDescent="0.35">
      <c r="A18" s="593"/>
      <c r="B18" s="605"/>
      <c r="C18" s="597"/>
      <c r="D18" s="598"/>
      <c r="E18" s="175">
        <v>24233636</v>
      </c>
      <c r="F18" s="176" t="str">
        <f>IF(E18="","",VLOOKUP(E18,'Listing import 29.10.24'!$A$2:$J$7000,2,FALSE))</f>
        <v>BERTRAND-MALLA</v>
      </c>
      <c r="G18" s="177" t="str">
        <f>IF(E18="","",VLOOKUP(E18,'Listing import 29.10.24'!$A$2:$J$7000,3,FALSE))</f>
        <v>Abéna</v>
      </c>
      <c r="H18" s="169" t="str">
        <f>IF(E18="","",VLOOKUP(E18,'Listing import 29.10.24'!$A$2:$J$7000,4,FALSE))</f>
        <v>BF</v>
      </c>
    </row>
    <row r="19" spans="1:8" ht="19.5" customHeight="1" x14ac:dyDescent="0.35">
      <c r="A19" s="593"/>
      <c r="B19" s="605"/>
      <c r="C19" s="597"/>
      <c r="D19" s="598"/>
      <c r="E19" s="175">
        <v>24237514</v>
      </c>
      <c r="F19" s="176" t="str">
        <f>IF(E19="","",VLOOKUP(E19,'Listing import 29.10.24'!$A$2:$J$7000,2,FALSE))</f>
        <v>MALARDE</v>
      </c>
      <c r="G19" s="177" t="str">
        <f>IF(E19="","",VLOOKUP(E19,'Listing import 29.10.24'!$A$2:$J$7000,3,FALSE))</f>
        <v>EDEN</v>
      </c>
      <c r="H19" s="169" t="str">
        <f>IF(E19="","",VLOOKUP(E19,'Listing import 29.10.24'!$A$2:$J$7000,4,FALSE))</f>
        <v>BF</v>
      </c>
    </row>
    <row r="20" spans="1:8" ht="19.5" customHeight="1" x14ac:dyDescent="0.35">
      <c r="A20" s="593"/>
      <c r="B20" s="605"/>
      <c r="C20" s="597"/>
      <c r="D20" s="598"/>
      <c r="E20" s="175">
        <v>24237512</v>
      </c>
      <c r="F20" s="176" t="str">
        <f>IF(E20="","",VLOOKUP(E20,'Listing import 29.10.24'!$A$2:$J$7000,2,FALSE))</f>
        <v>MANIULUA</v>
      </c>
      <c r="G20" s="177" t="str">
        <f>IF(E20="","",VLOOKUP(E20,'Listing import 29.10.24'!$A$2:$J$7000,3,FALSE))</f>
        <v>Indira</v>
      </c>
      <c r="H20" s="169" t="str">
        <f>IF(E20="","",VLOOKUP(E20,'Listing import 29.10.24'!$A$2:$J$7000,4,FALSE))</f>
        <v>BF</v>
      </c>
    </row>
    <row r="21" spans="1:8" ht="19.5" customHeight="1" x14ac:dyDescent="0.3">
      <c r="A21" s="593"/>
      <c r="B21" s="605"/>
      <c r="C21" s="597"/>
      <c r="D21" s="308"/>
      <c r="E21" s="308"/>
      <c r="F21" s="308"/>
      <c r="G21" s="308"/>
      <c r="H21" s="178"/>
    </row>
    <row r="22" spans="1:8" ht="19.5" customHeight="1" x14ac:dyDescent="0.35">
      <c r="A22" s="593"/>
      <c r="B22" s="605"/>
      <c r="C22" s="597"/>
      <c r="D22" s="598" t="s">
        <v>10</v>
      </c>
      <c r="E22" s="175">
        <v>24236534</v>
      </c>
      <c r="F22" s="176" t="str">
        <f>IF(E22="","",VLOOKUP(E22,'Listing import 29.10.24'!$A$2:$J$7000,2,FALSE))</f>
        <v>MOLEANA</v>
      </c>
      <c r="G22" s="177" t="str">
        <f>IF(E22="","",VLOOKUP(E22,'Listing import 29.10.24'!$A$2:$J$7000,3,FALSE))</f>
        <v>Joshua</v>
      </c>
      <c r="H22" s="169" t="str">
        <f>IF(E22="","",VLOOKUP(E22,'Listing import 29.10.24'!$A$2:$J$7000,4,FALSE))</f>
        <v>BG</v>
      </c>
    </row>
    <row r="23" spans="1:8" ht="19.5" customHeight="1" x14ac:dyDescent="0.35">
      <c r="A23" s="593"/>
      <c r="B23" s="605"/>
      <c r="C23" s="597"/>
      <c r="D23" s="598"/>
      <c r="E23" s="175">
        <v>24245735</v>
      </c>
      <c r="F23" s="176" t="str">
        <f>IF(E23="","",VLOOKUP(E23,'Listing import 29.10.24'!$A$2:$J$7000,2,FALSE))</f>
        <v>LE ROUX SANDES</v>
      </c>
      <c r="G23" s="177" t="str">
        <f>IF(E23="","",VLOOKUP(E23,'Listing import 29.10.24'!$A$2:$J$7000,3,FALSE))</f>
        <v>Joao</v>
      </c>
      <c r="H23" s="169" t="str">
        <f>IF(E23="","",VLOOKUP(E23,'Listing import 29.10.24'!$A$2:$J$7000,4,FALSE))</f>
        <v>BG</v>
      </c>
    </row>
    <row r="24" spans="1:8" ht="19.5" customHeight="1" x14ac:dyDescent="0.35">
      <c r="A24" s="593"/>
      <c r="B24" s="605"/>
      <c r="C24" s="597"/>
      <c r="D24" s="598"/>
      <c r="E24" s="175">
        <v>24245682</v>
      </c>
      <c r="F24" s="176" t="str">
        <f>IF(E24="","",VLOOKUP(E24,'Listing import 29.10.24'!$A$2:$J$7000,2,FALSE))</f>
        <v>Nézée</v>
      </c>
      <c r="G24" s="177" t="str">
        <f>IF(E24="","",VLOOKUP(E24,'Listing import 29.10.24'!$A$2:$J$7000,3,FALSE))</f>
        <v>Maël</v>
      </c>
      <c r="H24" s="169" t="str">
        <f>IF(E24="","",VLOOKUP(E24,'Listing import 29.10.24'!$A$2:$J$7000,4,FALSE))</f>
        <v>BG</v>
      </c>
    </row>
    <row r="25" spans="1:8" ht="19.5" customHeight="1" x14ac:dyDescent="0.35">
      <c r="A25" s="593"/>
      <c r="B25" s="605"/>
      <c r="C25" s="597"/>
      <c r="D25" s="598"/>
      <c r="E25" s="175">
        <v>24236633</v>
      </c>
      <c r="F25" s="176" t="str">
        <f>IF(E25="","",VLOOKUP(E25,'Listing import 29.10.24'!$A$2:$J$7000,2,FALSE))</f>
        <v>TEAMBOUEON</v>
      </c>
      <c r="G25" s="177" t="str">
        <f>IF(E25="","",VLOOKUP(E25,'Listing import 29.10.24'!$A$2:$J$7000,3,FALSE))</f>
        <v>Hubert</v>
      </c>
      <c r="H25" s="169" t="str">
        <f>IF(E25="","",VLOOKUP(E25,'Listing import 29.10.24'!$A$2:$J$7000,4,FALSE))</f>
        <v>BG</v>
      </c>
    </row>
    <row r="26" spans="1:8" ht="19.5" customHeight="1" x14ac:dyDescent="0.35">
      <c r="A26" s="593"/>
      <c r="B26" s="606"/>
      <c r="C26" s="597"/>
      <c r="D26" s="598"/>
      <c r="E26" s="175">
        <v>24245732</v>
      </c>
      <c r="F26" s="176" t="str">
        <f>IF(E26="","",VLOOKUP(E26,'Listing import 29.10.24'!$A$2:$J$7000,2,FALSE))</f>
        <v>POROU</v>
      </c>
      <c r="G26" s="177" t="str">
        <f>IF(E26="","",VLOOKUP(E26,'Listing import 29.10.24'!$A$2:$J$7000,3,FALSE))</f>
        <v>Kovat</v>
      </c>
      <c r="H26" s="169" t="str">
        <f>IF(E26="","",VLOOKUP(E26,'Listing import 29.10.24'!$A$2:$J$7000,4,FALSE))</f>
        <v>BG</v>
      </c>
    </row>
    <row r="27" spans="1:8" ht="19.5" customHeight="1" x14ac:dyDescent="0.35"/>
    <row r="28" spans="1:8" ht="19.5" customHeight="1" x14ac:dyDescent="0.3">
      <c r="A28" s="171"/>
      <c r="B28" s="172" t="s">
        <v>1</v>
      </c>
      <c r="C28" s="172" t="s">
        <v>2</v>
      </c>
      <c r="D28" s="172" t="s">
        <v>3</v>
      </c>
      <c r="E28" s="173" t="s">
        <v>4</v>
      </c>
      <c r="F28" s="174" t="s">
        <v>5</v>
      </c>
      <c r="G28" s="174" t="s">
        <v>6</v>
      </c>
      <c r="H28" s="174" t="s">
        <v>7</v>
      </c>
    </row>
    <row r="29" spans="1:8" ht="19.5" customHeight="1" x14ac:dyDescent="0.35">
      <c r="A29" s="593">
        <v>3</v>
      </c>
      <c r="B29" s="604" t="s">
        <v>12</v>
      </c>
      <c r="C29" s="597" t="str">
        <f>IF(E29="","",VLOOKUP(E29,'Listing import 29.10.24'!$A$2:$J$7000,8,FALSE))</f>
        <v>CLG.YATE</v>
      </c>
      <c r="D29" s="598" t="s">
        <v>9</v>
      </c>
      <c r="E29" s="175">
        <v>24248564</v>
      </c>
      <c r="F29" s="176" t="str">
        <f>IF(E29="","",VLOOKUP(E29,'Listing import 29.10.24'!$A$2:$J$7000,2,FALSE))</f>
        <v>ATITI</v>
      </c>
      <c r="G29" s="177" t="str">
        <f>IF(E29="","",VLOOKUP(E29,'Listing import 29.10.24'!$A$2:$J$7000,3,FALSE))</f>
        <v>ZANNAH</v>
      </c>
      <c r="H29" s="169" t="str">
        <f>IF(E29="","",VLOOKUP(E29,'Listing import 29.10.24'!$A$2:$J$7000,4,FALSE))</f>
        <v>BF</v>
      </c>
    </row>
    <row r="30" spans="1:8" ht="19.5" customHeight="1" x14ac:dyDescent="0.35">
      <c r="A30" s="593"/>
      <c r="B30" s="605"/>
      <c r="C30" s="597"/>
      <c r="D30" s="598"/>
      <c r="E30" s="175">
        <v>24248524</v>
      </c>
      <c r="F30" s="176" t="str">
        <f>IF(E30="","",VLOOKUP(E30,'Listing import 29.10.24'!$A$2:$J$7000,2,FALSE))</f>
        <v>ATITI</v>
      </c>
      <c r="G30" s="177" t="str">
        <f>IF(E30="","",VLOOKUP(E30,'Listing import 29.10.24'!$A$2:$J$7000,3,FALSE))</f>
        <v>ZITAH</v>
      </c>
      <c r="H30" s="169" t="str">
        <f>IF(E30="","",VLOOKUP(E30,'Listing import 29.10.24'!$A$2:$J$7000,4,FALSE))</f>
        <v>BF</v>
      </c>
    </row>
    <row r="31" spans="1:8" ht="19.5" customHeight="1" x14ac:dyDescent="0.35">
      <c r="A31" s="593"/>
      <c r="B31" s="605"/>
      <c r="C31" s="597"/>
      <c r="D31" s="598"/>
      <c r="E31" s="175">
        <v>24248526</v>
      </c>
      <c r="F31" s="176" t="str">
        <f>IF(E31="","",VLOOKUP(E31,'Listing import 29.10.24'!$A$2:$J$7000,2,FALSE))</f>
        <v>ATTI-MENARD</v>
      </c>
      <c r="G31" s="177" t="str">
        <f>IF(E31="","",VLOOKUP(E31,'Listing import 29.10.24'!$A$2:$J$7000,3,FALSE))</f>
        <v>SOLEY</v>
      </c>
      <c r="H31" s="169" t="str">
        <f>IF(E31="","",VLOOKUP(E31,'Listing import 29.10.24'!$A$2:$J$7000,4,FALSE))</f>
        <v>BF</v>
      </c>
    </row>
    <row r="32" spans="1:8" ht="19.5" customHeight="1" x14ac:dyDescent="0.35">
      <c r="A32" s="593"/>
      <c r="B32" s="605"/>
      <c r="C32" s="597"/>
      <c r="D32" s="598"/>
      <c r="E32" s="175">
        <v>24248565</v>
      </c>
      <c r="F32" s="176" t="str">
        <f>IF(E32="","",VLOOKUP(E32,'Listing import 29.10.24'!$A$2:$J$7000,2,FALSE))</f>
        <v>KOROMA</v>
      </c>
      <c r="G32" s="177" t="str">
        <f>IF(E32="","",VLOOKUP(E32,'Listing import 29.10.24'!$A$2:$J$7000,3,FALSE))</f>
        <v>LARISSA</v>
      </c>
      <c r="H32" s="169" t="str">
        <f>IF(E32="","",VLOOKUP(E32,'Listing import 29.10.24'!$A$2:$J$7000,4,FALSE))</f>
        <v>BF</v>
      </c>
    </row>
    <row r="33" spans="1:8" ht="19.5" customHeight="1" x14ac:dyDescent="0.35">
      <c r="A33" s="593"/>
      <c r="B33" s="605"/>
      <c r="C33" s="597"/>
      <c r="D33" s="598"/>
      <c r="E33" s="175">
        <v>24248539</v>
      </c>
      <c r="F33" s="176" t="str">
        <f>IF(E33="","",VLOOKUP(E33,'Listing import 29.10.24'!$A$2:$J$7000,2,FALSE))</f>
        <v>KOROMA</v>
      </c>
      <c r="G33" s="177" t="str">
        <f>IF(E33="","",VLOOKUP(E33,'Listing import 29.10.24'!$A$2:$J$7000,3,FALSE))</f>
        <v>RAPHAELLA</v>
      </c>
      <c r="H33" s="169" t="str">
        <f>IF(E33="","",VLOOKUP(E33,'Listing import 29.10.24'!$A$2:$J$7000,4,FALSE))</f>
        <v>BF</v>
      </c>
    </row>
    <row r="34" spans="1:8" ht="19.5" customHeight="1" x14ac:dyDescent="0.3">
      <c r="A34" s="593"/>
      <c r="B34" s="605"/>
      <c r="C34" s="597"/>
      <c r="D34" s="308"/>
      <c r="E34" s="308"/>
      <c r="F34" s="308"/>
      <c r="G34" s="308"/>
      <c r="H34" s="178"/>
    </row>
    <row r="35" spans="1:8" ht="19.5" customHeight="1" x14ac:dyDescent="0.35">
      <c r="A35" s="593"/>
      <c r="B35" s="605"/>
      <c r="C35" s="597"/>
      <c r="D35" s="598" t="s">
        <v>10</v>
      </c>
      <c r="E35" s="175">
        <v>24248531</v>
      </c>
      <c r="F35" s="176" t="str">
        <f>IF(E35="","",VLOOKUP(E35,'Listing import 29.10.24'!$A$2:$J$7000,2,FALSE))</f>
        <v>ATTI</v>
      </c>
      <c r="G35" s="177" t="str">
        <f>IF(E35="","",VLOOKUP(E35,'Listing import 29.10.24'!$A$2:$J$7000,3,FALSE))</f>
        <v>KYLLIAN</v>
      </c>
      <c r="H35" s="169" t="str">
        <f>IF(E35="","",VLOOKUP(E35,'Listing import 29.10.24'!$A$2:$J$7000,4,FALSE))</f>
        <v>BG</v>
      </c>
    </row>
    <row r="36" spans="1:8" ht="19.5" customHeight="1" x14ac:dyDescent="0.35">
      <c r="A36" s="593"/>
      <c r="B36" s="605"/>
      <c r="C36" s="597"/>
      <c r="D36" s="598"/>
      <c r="E36" s="175">
        <v>24248529</v>
      </c>
      <c r="F36" s="176" t="str">
        <f>IF(E36="","",VLOOKUP(E36,'Listing import 29.10.24'!$A$2:$J$7000,2,FALSE))</f>
        <v>ATTI</v>
      </c>
      <c r="G36" s="177" t="str">
        <f>IF(E36="","",VLOOKUP(E36,'Listing import 29.10.24'!$A$2:$J$7000,3,FALSE))</f>
        <v>WARREN</v>
      </c>
      <c r="H36" s="169" t="str">
        <f>IF(E36="","",VLOOKUP(E36,'Listing import 29.10.24'!$A$2:$J$7000,4,FALSE))</f>
        <v>BG</v>
      </c>
    </row>
    <row r="37" spans="1:8" ht="19.5" customHeight="1" x14ac:dyDescent="0.35">
      <c r="A37" s="593"/>
      <c r="B37" s="605"/>
      <c r="C37" s="597"/>
      <c r="D37" s="598"/>
      <c r="E37" s="175">
        <v>24248527</v>
      </c>
      <c r="F37" s="176" t="str">
        <f>IF(E37="","",VLOOKUP(E37,'Listing import 29.10.24'!$A$2:$J$7000,2,FALSE))</f>
        <v>KOROMA</v>
      </c>
      <c r="G37" s="177" t="str">
        <f>IF(E37="","",VLOOKUP(E37,'Listing import 29.10.24'!$A$2:$J$7000,3,FALSE))</f>
        <v>EUGENE</v>
      </c>
      <c r="H37" s="169" t="str">
        <f>IF(E37="","",VLOOKUP(E37,'Listing import 29.10.24'!$A$2:$J$7000,4,FALSE))</f>
        <v>BG</v>
      </c>
    </row>
    <row r="38" spans="1:8" ht="19.5" customHeight="1" x14ac:dyDescent="0.35">
      <c r="A38" s="593"/>
      <c r="B38" s="605"/>
      <c r="C38" s="597"/>
      <c r="D38" s="598"/>
      <c r="E38" s="175">
        <v>24233749</v>
      </c>
      <c r="F38" s="176" t="str">
        <f>IF(E38="","",VLOOKUP(E38,'Listing import 29.10.24'!$A$2:$J$7000,2,FALSE))</f>
        <v>MEI</v>
      </c>
      <c r="G38" s="177" t="str">
        <f>IF(E38="","",VLOOKUP(E38,'Listing import 29.10.24'!$A$2:$J$7000,3,FALSE))</f>
        <v>Mathy</v>
      </c>
      <c r="H38" s="169" t="str">
        <f>IF(E38="","",VLOOKUP(E38,'Listing import 29.10.24'!$A$2:$J$7000,4,FALSE))</f>
        <v>BG</v>
      </c>
    </row>
    <row r="39" spans="1:8" ht="19.5" customHeight="1" x14ac:dyDescent="0.35">
      <c r="A39" s="593"/>
      <c r="B39" s="606"/>
      <c r="C39" s="597"/>
      <c r="D39" s="598"/>
      <c r="E39" s="175">
        <v>24248530</v>
      </c>
      <c r="F39" s="176" t="str">
        <f>IF(E39="","",VLOOKUP(E39,'Listing import 29.10.24'!$A$2:$J$7000,2,FALSE))</f>
        <v>EDE</v>
      </c>
      <c r="G39" s="177" t="str">
        <f>IF(E39="","",VLOOKUP(E39,'Listing import 29.10.24'!$A$2:$J$7000,3,FALSE))</f>
        <v>LOUIS</v>
      </c>
      <c r="H39" s="169" t="str">
        <f>IF(E39="","",VLOOKUP(E39,'Listing import 29.10.24'!$A$2:$J$7000,4,FALSE))</f>
        <v>BG</v>
      </c>
    </row>
    <row r="40" spans="1:8" ht="19.5" customHeight="1" x14ac:dyDescent="0.35"/>
    <row r="41" spans="1:8" ht="19.5" customHeight="1" x14ac:dyDescent="0.3">
      <c r="A41" s="171"/>
      <c r="B41" s="172" t="s">
        <v>1</v>
      </c>
      <c r="C41" s="172" t="s">
        <v>2</v>
      </c>
      <c r="D41" s="172" t="s">
        <v>3</v>
      </c>
      <c r="E41" s="173" t="s">
        <v>4</v>
      </c>
      <c r="F41" s="174" t="s">
        <v>5</v>
      </c>
      <c r="G41" s="174" t="s">
        <v>6</v>
      </c>
      <c r="H41" s="174" t="s">
        <v>7</v>
      </c>
    </row>
    <row r="42" spans="1:8" ht="19.5" customHeight="1" x14ac:dyDescent="0.35">
      <c r="A42" s="593">
        <v>4</v>
      </c>
      <c r="B42" s="604" t="s">
        <v>13</v>
      </c>
      <c r="C42" s="597" t="str">
        <f>IF(E42="","",VLOOKUP(E42,'Listing import 29.10.24'!$A$2:$J$7000,8,FALSE))</f>
        <v/>
      </c>
      <c r="D42" s="598" t="s">
        <v>9</v>
      </c>
      <c r="E42" s="175"/>
      <c r="F42" s="176" t="str">
        <f>IF(E42="","",VLOOKUP(E42,'Listing import 29.10.24'!$A$2:$J$7000,2,FALSE))</f>
        <v/>
      </c>
      <c r="G42" s="177" t="str">
        <f>IF(E42="","",VLOOKUP(E42,'Listing import 29.10.24'!$A$2:$J$7000,3,FALSE))</f>
        <v/>
      </c>
      <c r="H42" s="169" t="str">
        <f>IF(E42="","",VLOOKUP(E42,'Listing import 29.10.24'!$A$2:$J$7000,4,FALSE))</f>
        <v/>
      </c>
    </row>
    <row r="43" spans="1:8" ht="19.5" customHeight="1" x14ac:dyDescent="0.35">
      <c r="A43" s="593"/>
      <c r="B43" s="605"/>
      <c r="C43" s="597"/>
      <c r="D43" s="598"/>
      <c r="E43" s="175"/>
      <c r="F43" s="176" t="str">
        <f>IF(E43="","",VLOOKUP(E43,'Listing import 29.10.24'!$A$2:$J$7000,2,FALSE))</f>
        <v/>
      </c>
      <c r="G43" s="177" t="str">
        <f>IF(E43="","",VLOOKUP(E43,'Listing import 29.10.24'!$A$2:$J$7000,3,FALSE))</f>
        <v/>
      </c>
      <c r="H43" s="169" t="str">
        <f>IF(E43="","",VLOOKUP(E43,'Listing import 29.10.24'!$A$2:$J$7000,4,FALSE))</f>
        <v/>
      </c>
    </row>
    <row r="44" spans="1:8" ht="19.5" customHeight="1" x14ac:dyDescent="0.35">
      <c r="A44" s="593"/>
      <c r="B44" s="605"/>
      <c r="C44" s="597"/>
      <c r="D44" s="598"/>
      <c r="E44" s="175"/>
      <c r="F44" s="176" t="str">
        <f>IF(E44="","",VLOOKUP(E44,'Listing import 29.10.24'!$A$2:$J$7000,2,FALSE))</f>
        <v/>
      </c>
      <c r="G44" s="177" t="str">
        <f>IF(E44="","",VLOOKUP(E44,'Listing import 29.10.24'!$A$2:$J$7000,3,FALSE))</f>
        <v/>
      </c>
      <c r="H44" s="169" t="str">
        <f>IF(E44="","",VLOOKUP(E44,'Listing import 29.10.24'!$A$2:$J$7000,4,FALSE))</f>
        <v/>
      </c>
    </row>
    <row r="45" spans="1:8" ht="19.5" customHeight="1" x14ac:dyDescent="0.35">
      <c r="A45" s="593"/>
      <c r="B45" s="605"/>
      <c r="C45" s="597"/>
      <c r="D45" s="598"/>
      <c r="E45" s="175"/>
      <c r="F45" s="176" t="str">
        <f>IF(E45="","",VLOOKUP(E45,'Listing import 29.10.24'!$A$2:$J$7000,2,FALSE))</f>
        <v/>
      </c>
      <c r="G45" s="177" t="str">
        <f>IF(E45="","",VLOOKUP(E45,'Listing import 29.10.24'!$A$2:$J$7000,3,FALSE))</f>
        <v/>
      </c>
      <c r="H45" s="169" t="str">
        <f>IF(E45="","",VLOOKUP(E45,'Listing import 29.10.24'!$A$2:$J$7000,4,FALSE))</f>
        <v/>
      </c>
    </row>
    <row r="46" spans="1:8" ht="19.5" customHeight="1" x14ac:dyDescent="0.35">
      <c r="A46" s="593"/>
      <c r="B46" s="605"/>
      <c r="C46" s="597"/>
      <c r="D46" s="598"/>
      <c r="E46" s="175"/>
      <c r="F46" s="176" t="str">
        <f>IF(E46="","",VLOOKUP(E46,'Listing import 29.10.24'!$A$2:$J$7000,2,FALSE))</f>
        <v/>
      </c>
      <c r="G46" s="177" t="str">
        <f>IF(E46="","",VLOOKUP(E46,'Listing import 29.10.24'!$A$2:$J$7000,3,FALSE))</f>
        <v/>
      </c>
      <c r="H46" s="169" t="str">
        <f>IF(E46="","",VLOOKUP(E46,'Listing import 29.10.24'!$A$2:$J$7000,4,FALSE))</f>
        <v/>
      </c>
    </row>
    <row r="47" spans="1:8" ht="19.5" customHeight="1" x14ac:dyDescent="0.3">
      <c r="A47" s="593"/>
      <c r="B47" s="605"/>
      <c r="C47" s="597"/>
      <c r="D47" s="308"/>
      <c r="E47" s="308"/>
      <c r="F47" s="308"/>
      <c r="G47" s="308"/>
      <c r="H47" s="178"/>
    </row>
    <row r="48" spans="1:8" ht="19.5" customHeight="1" x14ac:dyDescent="0.35">
      <c r="A48" s="593"/>
      <c r="B48" s="605"/>
      <c r="C48" s="597"/>
      <c r="D48" s="598" t="s">
        <v>10</v>
      </c>
      <c r="E48" s="175"/>
      <c r="F48" s="176" t="str">
        <f>IF(E48="","",VLOOKUP(E48,'Listing import 29.10.24'!$A$2:$J$7000,2,FALSE))</f>
        <v/>
      </c>
      <c r="G48" s="177" t="str">
        <f>IF(E48="","",VLOOKUP(E48,'Listing import 29.10.24'!$A$2:$J$7000,3,FALSE))</f>
        <v/>
      </c>
      <c r="H48" s="169" t="str">
        <f>IF(E48="","",VLOOKUP(E48,'Listing import 29.10.24'!$A$2:$J$7000,4,FALSE))</f>
        <v/>
      </c>
    </row>
    <row r="49" spans="1:16" ht="19.5" customHeight="1" x14ac:dyDescent="0.35">
      <c r="A49" s="593"/>
      <c r="B49" s="605"/>
      <c r="C49" s="597"/>
      <c r="D49" s="598"/>
      <c r="E49" s="175"/>
      <c r="F49" s="176" t="str">
        <f>IF(E49="","",VLOOKUP(E49,'Listing import 29.10.24'!$A$2:$J$7000,2,FALSE))</f>
        <v/>
      </c>
      <c r="G49" s="177" t="str">
        <f>IF(E49="","",VLOOKUP(E49,'Listing import 29.10.24'!$A$2:$J$7000,3,FALSE))</f>
        <v/>
      </c>
      <c r="H49" s="169" t="str">
        <f>IF(E49="","",VLOOKUP(E49,'Listing import 29.10.24'!$A$2:$J$7000,4,FALSE))</f>
        <v/>
      </c>
    </row>
    <row r="50" spans="1:16" ht="19.5" customHeight="1" x14ac:dyDescent="0.35">
      <c r="A50" s="593"/>
      <c r="B50" s="605"/>
      <c r="C50" s="597"/>
      <c r="D50" s="598"/>
      <c r="E50" s="175"/>
      <c r="F50" s="176" t="str">
        <f>IF(E50="","",VLOOKUP(E50,'Listing import 29.10.24'!$A$2:$J$7000,2,FALSE))</f>
        <v/>
      </c>
      <c r="G50" s="177" t="str">
        <f>IF(E50="","",VLOOKUP(E50,'Listing import 29.10.24'!$A$2:$J$7000,3,FALSE))</f>
        <v/>
      </c>
      <c r="H50" s="169" t="str">
        <f>IF(E50="","",VLOOKUP(E50,'Listing import 29.10.24'!$A$2:$J$7000,4,FALSE))</f>
        <v/>
      </c>
    </row>
    <row r="51" spans="1:16" ht="19.5" customHeight="1" x14ac:dyDescent="0.35">
      <c r="A51" s="593"/>
      <c r="B51" s="605"/>
      <c r="C51" s="597"/>
      <c r="D51" s="598"/>
      <c r="E51" s="175"/>
      <c r="F51" s="176" t="str">
        <f>IF(E51="","",VLOOKUP(E51,'Listing import 29.10.24'!$A$2:$J$7000,2,FALSE))</f>
        <v/>
      </c>
      <c r="G51" s="177" t="str">
        <f>IF(E51="","",VLOOKUP(E51,'Listing import 29.10.24'!$A$2:$J$7000,3,FALSE))</f>
        <v/>
      </c>
      <c r="H51" s="169" t="str">
        <f>IF(E51="","",VLOOKUP(E51,'Listing import 29.10.24'!$A$2:$J$7000,4,FALSE))</f>
        <v/>
      </c>
    </row>
    <row r="52" spans="1:16" ht="19.5" customHeight="1" x14ac:dyDescent="0.35">
      <c r="A52" s="593"/>
      <c r="B52" s="606"/>
      <c r="C52" s="597"/>
      <c r="D52" s="598"/>
      <c r="E52" s="175"/>
      <c r="F52" s="176" t="str">
        <f>IF(E52="","",VLOOKUP(E52,'Listing import 29.10.24'!$A$2:$J$7000,2,FALSE))</f>
        <v/>
      </c>
      <c r="G52" s="177" t="str">
        <f>IF(E52="","",VLOOKUP(E52,'Listing import 29.10.24'!$A$2:$J$7000,3,FALSE))</f>
        <v/>
      </c>
      <c r="H52" s="169" t="str">
        <f>IF(E52="","",VLOOKUP(E52,'Listing import 29.10.24'!$A$2:$J$7000,4,FALSE))</f>
        <v/>
      </c>
    </row>
    <row r="53" spans="1:16" ht="19.5" customHeight="1" x14ac:dyDescent="0.35"/>
    <row r="54" spans="1:16" ht="19.5" customHeight="1" x14ac:dyDescent="0.3">
      <c r="A54" s="171"/>
      <c r="B54" s="172" t="s">
        <v>1</v>
      </c>
      <c r="C54" s="172" t="s">
        <v>2</v>
      </c>
      <c r="D54" s="172" t="s">
        <v>3</v>
      </c>
      <c r="E54" s="173" t="s">
        <v>4</v>
      </c>
      <c r="F54" s="174" t="s">
        <v>5</v>
      </c>
      <c r="G54" s="174" t="s">
        <v>6</v>
      </c>
      <c r="H54" s="174" t="s">
        <v>7</v>
      </c>
      <c r="K54" s="331"/>
      <c r="L54" s="331"/>
      <c r="M54" s="331"/>
      <c r="N54"/>
      <c r="O54"/>
      <c r="P54"/>
    </row>
    <row r="55" spans="1:16" ht="19.5" customHeight="1" x14ac:dyDescent="0.35">
      <c r="A55" s="593">
        <v>5</v>
      </c>
      <c r="B55" s="604" t="s">
        <v>14</v>
      </c>
      <c r="C55" s="597" t="str">
        <f>IF(E55="","",VLOOKUP(E55,'Listing import 29.10.24'!$A$2:$J$7000,8,FALSE))</f>
        <v>CLG.BOULARI</v>
      </c>
      <c r="D55" s="598" t="s">
        <v>9</v>
      </c>
      <c r="E55" s="175">
        <v>24245747</v>
      </c>
      <c r="F55" s="176" t="str">
        <f>IF(E55="","",VLOOKUP(E55,'Listing import 29.10.24'!$A$2:$J$7000,2,FALSE))</f>
        <v>Bellais</v>
      </c>
      <c r="G55" s="177" t="str">
        <f>IF(E55="","",VLOOKUP(E55,'Listing import 29.10.24'!$A$2:$J$7000,3,FALSE))</f>
        <v>Marania</v>
      </c>
      <c r="H55" s="169" t="str">
        <f>IF(E55="","",VLOOKUP(E55,'Listing import 29.10.24'!$A$2:$J$7000,4,FALSE))</f>
        <v>BF</v>
      </c>
      <c r="K55" s="331"/>
      <c r="L55" s="331"/>
      <c r="M55" s="331"/>
      <c r="N55"/>
      <c r="O55"/>
      <c r="P55"/>
    </row>
    <row r="56" spans="1:16" ht="19.5" customHeight="1" x14ac:dyDescent="0.35">
      <c r="A56" s="593"/>
      <c r="B56" s="605"/>
      <c r="C56" s="597"/>
      <c r="D56" s="598"/>
      <c r="E56" s="175">
        <v>24237513</v>
      </c>
      <c r="F56" s="176" t="str">
        <f>IF(E56="","",VLOOKUP(E56,'Listing import 29.10.24'!$A$2:$J$7000,2,FALSE))</f>
        <v>FILITUULAGA</v>
      </c>
      <c r="G56" s="177" t="str">
        <f>IF(E56="","",VLOOKUP(E56,'Listing import 29.10.24'!$A$2:$J$7000,3,FALSE))</f>
        <v>GABRIELLA</v>
      </c>
      <c r="H56" s="169" t="str">
        <f>IF(E56="","",VLOOKUP(E56,'Listing import 29.10.24'!$A$2:$J$7000,4,FALSE))</f>
        <v>BF</v>
      </c>
      <c r="K56" s="331"/>
      <c r="L56" s="331"/>
      <c r="M56" s="331"/>
      <c r="N56"/>
      <c r="O56"/>
      <c r="P56"/>
    </row>
    <row r="57" spans="1:16" ht="19.5" customHeight="1" x14ac:dyDescent="0.35">
      <c r="A57" s="593"/>
      <c r="B57" s="605"/>
      <c r="C57" s="597"/>
      <c r="D57" s="598"/>
      <c r="E57" s="175">
        <v>24245548</v>
      </c>
      <c r="F57" s="176" t="str">
        <f>IF(E57="","",VLOOKUP(E57,'Listing import 29.10.24'!$A$2:$J$7000,2,FALSE))</f>
        <v>LOUECKOTE</v>
      </c>
      <c r="G57" s="177" t="str">
        <f>IF(E57="","",VLOOKUP(E57,'Listing import 29.10.24'!$A$2:$J$7000,3,FALSE))</f>
        <v>GOGNYALINE</v>
      </c>
      <c r="H57" s="169" t="str">
        <f>IF(E57="","",VLOOKUP(E57,'Listing import 29.10.24'!$A$2:$J$7000,4,FALSE))</f>
        <v>BF</v>
      </c>
      <c r="K57" s="331"/>
      <c r="L57" s="331"/>
      <c r="M57" s="331"/>
      <c r="N57"/>
      <c r="O57"/>
      <c r="P57"/>
    </row>
    <row r="58" spans="1:16" ht="19.5" customHeight="1" x14ac:dyDescent="0.35">
      <c r="A58" s="593"/>
      <c r="B58" s="605"/>
      <c r="C58" s="597"/>
      <c r="D58" s="598"/>
      <c r="E58" s="175">
        <v>24248079</v>
      </c>
      <c r="F58" s="176" t="str">
        <f>IF(E58="","",VLOOKUP(E58,'Listing import 29.10.24'!$A$2:$J$7000,2,FALSE))</f>
        <v>MOKOTAÏ</v>
      </c>
      <c r="G58" s="177" t="str">
        <f>IF(E58="","",VLOOKUP(E58,'Listing import 29.10.24'!$A$2:$J$7000,3,FALSE))</f>
        <v>KETTY</v>
      </c>
      <c r="H58" s="169" t="str">
        <f>IF(E58="","",VLOOKUP(E58,'Listing import 29.10.24'!$A$2:$J$7000,4,FALSE))</f>
        <v>BF</v>
      </c>
      <c r="K58" s="331"/>
      <c r="L58" s="331"/>
      <c r="M58" s="331"/>
      <c r="N58"/>
      <c r="O58"/>
      <c r="P58"/>
    </row>
    <row r="59" spans="1:16" ht="19.5" customHeight="1" x14ac:dyDescent="0.35">
      <c r="A59" s="593"/>
      <c r="B59" s="605"/>
      <c r="C59" s="597"/>
      <c r="D59" s="598"/>
      <c r="E59" s="175">
        <v>24245525</v>
      </c>
      <c r="F59" s="176" t="str">
        <f>IF(E59="","",VLOOKUP(E59,'Listing import 29.10.24'!$A$2:$J$7000,2,FALSE))</f>
        <v>Wamai</v>
      </c>
      <c r="G59" s="177" t="str">
        <f>IF(E59="","",VLOOKUP(E59,'Listing import 29.10.24'!$A$2:$J$7000,3,FALSE))</f>
        <v>Melody</v>
      </c>
      <c r="H59" s="169" t="str">
        <f>IF(E59="","",VLOOKUP(E59,'Listing import 29.10.24'!$A$2:$J$7000,4,FALSE))</f>
        <v>BF</v>
      </c>
      <c r="K59" s="331"/>
      <c r="L59" s="331"/>
      <c r="M59" s="331"/>
      <c r="N59"/>
      <c r="O59"/>
      <c r="P59"/>
    </row>
    <row r="60" spans="1:16" ht="19.5" customHeight="1" x14ac:dyDescent="0.3">
      <c r="A60" s="593"/>
      <c r="B60" s="605"/>
      <c r="C60" s="597"/>
      <c r="D60" s="308"/>
      <c r="E60" s="308"/>
      <c r="F60" s="308"/>
      <c r="G60" s="308"/>
      <c r="H60" s="178"/>
      <c r="K60" s="331"/>
      <c r="L60" s="331"/>
      <c r="M60" s="331"/>
      <c r="N60"/>
      <c r="O60"/>
      <c r="P60"/>
    </row>
    <row r="61" spans="1:16" ht="19.5" customHeight="1" x14ac:dyDescent="0.35">
      <c r="A61" s="593"/>
      <c r="B61" s="605"/>
      <c r="C61" s="597"/>
      <c r="D61" s="598" t="s">
        <v>10</v>
      </c>
      <c r="E61" s="175">
        <v>24247557</v>
      </c>
      <c r="F61" s="176" t="str">
        <f>IF(E61="","",VLOOKUP(E61,'Listing import 29.10.24'!$A$2:$J$7000,2,FALSE))</f>
        <v>ALIKIE</v>
      </c>
      <c r="G61" s="177" t="str">
        <f>IF(E61="","",VLOOKUP(E61,'Listing import 29.10.24'!$A$2:$J$7000,3,FALSE))</f>
        <v>Dayven</v>
      </c>
      <c r="H61" s="169" t="str">
        <f>IF(E61="","",VLOOKUP(E61,'Listing import 29.10.24'!$A$2:$J$7000,4,FALSE))</f>
        <v>BG</v>
      </c>
      <c r="K61" s="331"/>
      <c r="L61" s="331"/>
      <c r="M61" s="331"/>
      <c r="N61"/>
      <c r="O61"/>
      <c r="P61"/>
    </row>
    <row r="62" spans="1:16" ht="19.5" customHeight="1" x14ac:dyDescent="0.35">
      <c r="A62" s="593"/>
      <c r="B62" s="605"/>
      <c r="C62" s="597"/>
      <c r="D62" s="598"/>
      <c r="E62" s="175">
        <v>24245833</v>
      </c>
      <c r="F62" s="176" t="str">
        <f>IF(E62="","",VLOOKUP(E62,'Listing import 29.10.24'!$A$2:$J$7000,2,FALSE))</f>
        <v>CLAUDEL</v>
      </c>
      <c r="G62" s="177" t="str">
        <f>IF(E62="","",VLOOKUP(E62,'Listing import 29.10.24'!$A$2:$J$7000,3,FALSE))</f>
        <v>Marcelin</v>
      </c>
      <c r="H62" s="169" t="str">
        <f>IF(E62="","",VLOOKUP(E62,'Listing import 29.10.24'!$A$2:$J$7000,4,FALSE))</f>
        <v>BG</v>
      </c>
      <c r="K62" s="331"/>
      <c r="L62" s="331"/>
      <c r="M62" s="331"/>
      <c r="N62"/>
      <c r="O62"/>
      <c r="P62"/>
    </row>
    <row r="63" spans="1:16" ht="19.5" customHeight="1" x14ac:dyDescent="0.35">
      <c r="A63" s="593"/>
      <c r="B63" s="605"/>
      <c r="C63" s="597"/>
      <c r="D63" s="598"/>
      <c r="E63" s="175">
        <v>24247500</v>
      </c>
      <c r="F63" s="176" t="str">
        <f>IF(E63="","",VLOOKUP(E63,'Listing import 29.10.24'!$A$2:$J$7000,2,FALSE))</f>
        <v>DHOU</v>
      </c>
      <c r="G63" s="177" t="str">
        <f>IF(E63="","",VLOOKUP(E63,'Listing import 29.10.24'!$A$2:$J$7000,3,FALSE))</f>
        <v>JULIAN</v>
      </c>
      <c r="H63" s="169" t="str">
        <f>IF(E63="","",VLOOKUP(E63,'Listing import 29.10.24'!$A$2:$J$7000,4,FALSE))</f>
        <v>BG</v>
      </c>
      <c r="K63" s="331"/>
      <c r="L63" s="331"/>
      <c r="M63" s="331"/>
      <c r="N63"/>
      <c r="O63"/>
      <c r="P63"/>
    </row>
    <row r="64" spans="1:16" ht="19.5" customHeight="1" x14ac:dyDescent="0.35">
      <c r="A64" s="593"/>
      <c r="B64" s="605"/>
      <c r="C64" s="597"/>
      <c r="D64" s="598"/>
      <c r="E64" s="175">
        <v>24236628</v>
      </c>
      <c r="F64" s="176" t="str">
        <f>IF(E64="","",VLOOKUP(E64,'Listing import 29.10.24'!$A$2:$J$7000,2,FALSE))</f>
        <v>PANI--CHEUNG</v>
      </c>
      <c r="G64" s="177" t="str">
        <f>IF(E64="","",VLOOKUP(E64,'Listing import 29.10.24'!$A$2:$J$7000,3,FALSE))</f>
        <v>LOGAN</v>
      </c>
      <c r="H64" s="169" t="str">
        <f>IF(E64="","",VLOOKUP(E64,'Listing import 29.10.24'!$A$2:$J$7000,4,FALSE))</f>
        <v>BG</v>
      </c>
      <c r="K64" s="331"/>
      <c r="L64" s="331"/>
      <c r="M64" s="331"/>
      <c r="N64"/>
      <c r="O64"/>
      <c r="P64"/>
    </row>
    <row r="65" spans="1:16" ht="19.5" customHeight="1" x14ac:dyDescent="0.35">
      <c r="A65" s="593"/>
      <c r="B65" s="606"/>
      <c r="C65" s="597"/>
      <c r="D65" s="598"/>
      <c r="E65" s="175">
        <v>24238616</v>
      </c>
      <c r="F65" s="176" t="str">
        <f>IF(E65="","",VLOOKUP(E65,'Listing import 29.10.24'!$A$2:$J$7000,2,FALSE))</f>
        <v>XANATRE</v>
      </c>
      <c r="G65" s="177" t="str">
        <f>IF(E65="","",VLOOKUP(E65,'Listing import 29.10.24'!$A$2:$J$7000,3,FALSE))</f>
        <v>RUBEN - WASAMANE</v>
      </c>
      <c r="H65" s="169" t="str">
        <f>IF(E65="","",VLOOKUP(E65,'Listing import 29.10.24'!$A$2:$J$7000,4,FALSE))</f>
        <v>BG</v>
      </c>
      <c r="K65" s="331"/>
      <c r="L65" s="331"/>
      <c r="M65" s="331"/>
      <c r="N65"/>
      <c r="O65"/>
      <c r="P65"/>
    </row>
    <row r="66" spans="1:16" ht="19.5" customHeight="1" x14ac:dyDescent="0.35">
      <c r="K66" s="331"/>
      <c r="L66" s="331"/>
      <c r="M66" s="331"/>
      <c r="N66"/>
      <c r="O66"/>
      <c r="P66"/>
    </row>
    <row r="67" spans="1:16" ht="19.5" customHeight="1" x14ac:dyDescent="0.3">
      <c r="A67" s="171"/>
      <c r="B67" s="172" t="s">
        <v>1</v>
      </c>
      <c r="C67" s="172" t="s">
        <v>2</v>
      </c>
      <c r="D67" s="172" t="s">
        <v>3</v>
      </c>
      <c r="E67" s="173" t="s">
        <v>4</v>
      </c>
      <c r="F67" s="174" t="s">
        <v>5</v>
      </c>
      <c r="G67" s="174" t="s">
        <v>6</v>
      </c>
      <c r="H67" s="174" t="s">
        <v>7</v>
      </c>
      <c r="K67" s="331"/>
      <c r="L67" s="331"/>
      <c r="M67" s="331"/>
      <c r="N67"/>
      <c r="O67"/>
      <c r="P67"/>
    </row>
    <row r="68" spans="1:16" ht="19.5" customHeight="1" x14ac:dyDescent="0.35">
      <c r="A68" s="593">
        <v>6</v>
      </c>
      <c r="B68" s="604" t="s">
        <v>15</v>
      </c>
      <c r="C68" s="597" t="str">
        <f>IF(E68="","",VLOOKUP(E68,'Listing import 29.10.24'!$A$2:$J$7000,8,FALSE))</f>
        <v>CLG.LA FOA</v>
      </c>
      <c r="D68" s="598" t="s">
        <v>9</v>
      </c>
      <c r="E68" s="175">
        <v>24248369</v>
      </c>
      <c r="F68" s="176" t="str">
        <f>IF(E68="","",VLOOKUP(E68,'Listing import 29.10.24'!$A$2:$J$7000,2,FALSE))</f>
        <v>Girold</v>
      </c>
      <c r="G68" s="177" t="str">
        <f>IF(E68="","",VLOOKUP(E68,'Listing import 29.10.24'!$A$2:$J$7000,3,FALSE))</f>
        <v>Blanche</v>
      </c>
      <c r="H68" s="169" t="str">
        <f>IF(E68="","",VLOOKUP(E68,'Listing import 29.10.24'!$A$2:$J$7000,4,FALSE))</f>
        <v>BF</v>
      </c>
      <c r="K68" s="331"/>
      <c r="L68" s="331"/>
      <c r="M68" s="331"/>
      <c r="N68"/>
      <c r="O68"/>
      <c r="P68"/>
    </row>
    <row r="69" spans="1:16" ht="19.5" customHeight="1" x14ac:dyDescent="0.35">
      <c r="A69" s="593"/>
      <c r="B69" s="605"/>
      <c r="C69" s="597"/>
      <c r="D69" s="598"/>
      <c r="E69" s="175">
        <v>24248370</v>
      </c>
      <c r="F69" s="176" t="str">
        <f>IF(E69="","",VLOOKUP(E69,'Listing import 29.10.24'!$A$2:$J$7000,2,FALSE))</f>
        <v>Moindou</v>
      </c>
      <c r="G69" s="177" t="str">
        <f>IF(E69="","",VLOOKUP(E69,'Listing import 29.10.24'!$A$2:$J$7000,3,FALSE))</f>
        <v>Rozalina</v>
      </c>
      <c r="H69" s="169" t="str">
        <f>IF(E69="","",VLOOKUP(E69,'Listing import 29.10.24'!$A$2:$J$7000,4,FALSE))</f>
        <v>BF</v>
      </c>
      <c r="K69" s="331"/>
      <c r="L69" s="331"/>
      <c r="M69" s="331"/>
      <c r="N69"/>
      <c r="O69"/>
      <c r="P69"/>
    </row>
    <row r="70" spans="1:16" ht="19.5" customHeight="1" x14ac:dyDescent="0.35">
      <c r="A70" s="593"/>
      <c r="B70" s="605"/>
      <c r="C70" s="597"/>
      <c r="D70" s="598"/>
      <c r="E70" s="175">
        <v>24239230</v>
      </c>
      <c r="F70" s="176" t="str">
        <f>IF(E70="","",VLOOKUP(E70,'Listing import 29.10.24'!$A$2:$J$7000,2,FALSE))</f>
        <v>Vaoheilala</v>
      </c>
      <c r="G70" s="177" t="str">
        <f>IF(E70="","",VLOOKUP(E70,'Listing import 29.10.24'!$A$2:$J$7000,3,FALSE))</f>
        <v>Gaelle</v>
      </c>
      <c r="H70" s="169" t="str">
        <f>IF(E70="","",VLOOKUP(E70,'Listing import 29.10.24'!$A$2:$J$7000,4,FALSE))</f>
        <v>BF</v>
      </c>
      <c r="K70" s="331"/>
      <c r="L70" s="331"/>
      <c r="M70" s="331"/>
      <c r="N70"/>
      <c r="O70"/>
      <c r="P70"/>
    </row>
    <row r="71" spans="1:16" ht="19.5" customHeight="1" x14ac:dyDescent="0.35">
      <c r="A71" s="593"/>
      <c r="B71" s="605"/>
      <c r="C71" s="597"/>
      <c r="D71" s="598"/>
      <c r="E71" s="175">
        <v>24248364</v>
      </c>
      <c r="F71" s="176" t="str">
        <f>IF(E71="","",VLOOKUP(E71,'Listing import 29.10.24'!$A$2:$J$7000,2,FALSE))</f>
        <v>Mero</v>
      </c>
      <c r="G71" s="177" t="str">
        <f>IF(E71="","",VLOOKUP(E71,'Listing import 29.10.24'!$A$2:$J$7000,3,FALSE))</f>
        <v>Leyla</v>
      </c>
      <c r="H71" s="169" t="str">
        <f>IF(E71="","",VLOOKUP(E71,'Listing import 29.10.24'!$A$2:$J$7000,4,FALSE))</f>
        <v>BF</v>
      </c>
      <c r="K71" s="331"/>
      <c r="L71" s="331"/>
      <c r="M71" s="331"/>
      <c r="N71"/>
      <c r="O71"/>
      <c r="P71"/>
    </row>
    <row r="72" spans="1:16" ht="19.5" customHeight="1" x14ac:dyDescent="0.35">
      <c r="A72" s="593"/>
      <c r="B72" s="605"/>
      <c r="C72" s="597"/>
      <c r="D72" s="598"/>
      <c r="E72" s="175">
        <v>24233854</v>
      </c>
      <c r="F72" s="176" t="str">
        <f>IF(E72="","",VLOOKUP(E72,'Listing import 29.10.24'!$A$2:$J$7000,2,FALSE))</f>
        <v>ONRY</v>
      </c>
      <c r="G72" s="177" t="str">
        <f>IF(E72="","",VLOOKUP(E72,'Listing import 29.10.24'!$A$2:$J$7000,3,FALSE))</f>
        <v>Véronique</v>
      </c>
      <c r="H72" s="169" t="str">
        <f>IF(E72="","",VLOOKUP(E72,'Listing import 29.10.24'!$A$2:$J$7000,4,FALSE))</f>
        <v>BF</v>
      </c>
      <c r="K72" s="331"/>
      <c r="L72" s="331"/>
      <c r="M72" s="331"/>
      <c r="N72"/>
      <c r="O72"/>
      <c r="P72"/>
    </row>
    <row r="73" spans="1:16" ht="19.5" customHeight="1" x14ac:dyDescent="0.3">
      <c r="A73" s="593"/>
      <c r="B73" s="605"/>
      <c r="C73" s="597"/>
      <c r="D73" s="599"/>
      <c r="E73" s="599"/>
      <c r="F73" s="599"/>
      <c r="G73" s="599"/>
      <c r="H73" s="178"/>
      <c r="K73" s="331"/>
      <c r="L73" s="331"/>
      <c r="M73" s="331"/>
      <c r="N73"/>
      <c r="O73"/>
      <c r="P73"/>
    </row>
    <row r="74" spans="1:16" ht="19.5" customHeight="1" x14ac:dyDescent="0.35">
      <c r="A74" s="593"/>
      <c r="B74" s="605"/>
      <c r="C74" s="597"/>
      <c r="D74" s="598" t="s">
        <v>10</v>
      </c>
      <c r="E74" s="175">
        <v>24248367</v>
      </c>
      <c r="F74" s="176" t="str">
        <f>IF(E74="","",VLOOKUP(E74,'Listing import 29.10.24'!$A$2:$J$7000,2,FALSE))</f>
        <v>Maiotui</v>
      </c>
      <c r="G74" s="177" t="str">
        <f>IF(E74="","",VLOOKUP(E74,'Listing import 29.10.24'!$A$2:$J$7000,3,FALSE))</f>
        <v>Danic</v>
      </c>
      <c r="H74" s="169" t="str">
        <f>IF(E74="","",VLOOKUP(E74,'Listing import 29.10.24'!$A$2:$J$7000,4,FALSE))</f>
        <v>BG</v>
      </c>
      <c r="K74" s="331"/>
      <c r="L74" s="331"/>
      <c r="M74" s="331"/>
      <c r="N74"/>
      <c r="O74"/>
      <c r="P74"/>
    </row>
    <row r="75" spans="1:16" ht="19.5" customHeight="1" x14ac:dyDescent="0.35">
      <c r="A75" s="593"/>
      <c r="B75" s="605"/>
      <c r="C75" s="597"/>
      <c r="D75" s="598"/>
      <c r="E75" s="175">
        <v>24248368</v>
      </c>
      <c r="F75" s="176" t="str">
        <f>IF(E75="","",VLOOKUP(E75,'Listing import 29.10.24'!$A$2:$J$7000,2,FALSE))</f>
        <v>Perrier</v>
      </c>
      <c r="G75" s="177" t="str">
        <f>IF(E75="","",VLOOKUP(E75,'Listing import 29.10.24'!$A$2:$J$7000,3,FALSE))</f>
        <v>Malo</v>
      </c>
      <c r="H75" s="169" t="str">
        <f>IF(E75="","",VLOOKUP(E75,'Listing import 29.10.24'!$A$2:$J$7000,4,FALSE))</f>
        <v>BG</v>
      </c>
      <c r="K75" s="331"/>
      <c r="L75" s="331"/>
      <c r="M75" s="331"/>
      <c r="N75"/>
      <c r="O75"/>
      <c r="P75"/>
    </row>
    <row r="76" spans="1:16" ht="19.5" customHeight="1" x14ac:dyDescent="0.35">
      <c r="A76" s="593"/>
      <c r="B76" s="605"/>
      <c r="C76" s="597"/>
      <c r="D76" s="598"/>
      <c r="E76" s="175">
        <v>24233723</v>
      </c>
      <c r="F76" s="176" t="str">
        <f>IF(E76="","",VLOOKUP(E76,'Listing import 29.10.24'!$A$2:$J$7000,2,FALSE))</f>
        <v>KAQEA</v>
      </c>
      <c r="G76" s="177" t="str">
        <f>IF(E76="","",VLOOKUP(E76,'Listing import 29.10.24'!$A$2:$J$7000,3,FALSE))</f>
        <v>Téa</v>
      </c>
      <c r="H76" s="169" t="str">
        <f>IF(E76="","",VLOOKUP(E76,'Listing import 29.10.24'!$A$2:$J$7000,4,FALSE))</f>
        <v>BG</v>
      </c>
      <c r="K76" s="331"/>
      <c r="L76" s="331"/>
      <c r="M76" s="331"/>
      <c r="N76"/>
      <c r="O76"/>
      <c r="P76"/>
    </row>
    <row r="77" spans="1:16" ht="19.5" customHeight="1" x14ac:dyDescent="0.35">
      <c r="A77" s="593"/>
      <c r="B77" s="605"/>
      <c r="C77" s="597"/>
      <c r="D77" s="598"/>
      <c r="E77" s="175">
        <v>24248385</v>
      </c>
      <c r="F77" s="176" t="str">
        <f>IF(E77="","",VLOOKUP(E77,'Listing import 29.10.24'!$A$2:$J$7000,2,FALSE))</f>
        <v>FIAAVAUI</v>
      </c>
      <c r="G77" s="177" t="str">
        <f>IF(E77="","",VLOOKUP(E77,'Listing import 29.10.24'!$A$2:$J$7000,3,FALSE))</f>
        <v>Landry</v>
      </c>
      <c r="H77" s="169" t="str">
        <f>IF(E77="","",VLOOKUP(E77,'Listing import 29.10.24'!$A$2:$J$7000,4,FALSE))</f>
        <v>BG</v>
      </c>
      <c r="K77" s="331"/>
      <c r="L77" s="331"/>
      <c r="M77" s="331"/>
      <c r="N77"/>
      <c r="O77"/>
      <c r="P77"/>
    </row>
    <row r="78" spans="1:16" ht="19.5" customHeight="1" x14ac:dyDescent="0.35">
      <c r="A78" s="593"/>
      <c r="B78" s="606"/>
      <c r="C78" s="597"/>
      <c r="D78" s="598"/>
      <c r="E78" s="175">
        <v>24233788</v>
      </c>
      <c r="F78" s="176" t="str">
        <f>IF(E78="","",VLOOKUP(E78,'Listing import 29.10.24'!$A$2:$J$7000,2,FALSE))</f>
        <v>NERHON</v>
      </c>
      <c r="G78" s="177" t="str">
        <f>IF(E78="","",VLOOKUP(E78,'Listing import 29.10.24'!$A$2:$J$7000,3,FALSE))</f>
        <v>Denis</v>
      </c>
      <c r="H78" s="169" t="str">
        <f>IF(E78="","",VLOOKUP(E78,'Listing import 29.10.24'!$A$2:$J$7000,4,FALSE))</f>
        <v>BG</v>
      </c>
      <c r="K78" s="331"/>
      <c r="L78" s="331"/>
      <c r="M78" s="331"/>
      <c r="N78"/>
      <c r="O78"/>
      <c r="P78"/>
    </row>
    <row r="79" spans="1:16" ht="19.5" customHeight="1" x14ac:dyDescent="0.35">
      <c r="K79" s="331"/>
      <c r="L79" s="331"/>
      <c r="M79" s="331"/>
      <c r="N79"/>
      <c r="O79"/>
      <c r="P79"/>
    </row>
    <row r="80" spans="1:16" ht="19.5" customHeight="1" x14ac:dyDescent="0.3">
      <c r="A80" s="171"/>
      <c r="B80" s="172" t="s">
        <v>1</v>
      </c>
      <c r="C80" s="172" t="s">
        <v>2</v>
      </c>
      <c r="D80" s="172" t="s">
        <v>3</v>
      </c>
      <c r="E80" s="173" t="s">
        <v>4</v>
      </c>
      <c r="F80" s="174" t="s">
        <v>5</v>
      </c>
      <c r="G80" s="174" t="s">
        <v>6</v>
      </c>
      <c r="H80" s="174" t="s">
        <v>7</v>
      </c>
      <c r="K80" s="331"/>
      <c r="L80" s="331"/>
      <c r="M80" s="331"/>
      <c r="N80"/>
      <c r="O80"/>
      <c r="P80"/>
    </row>
    <row r="81" spans="1:16" ht="19.5" customHeight="1" x14ac:dyDescent="0.35">
      <c r="A81" s="593">
        <v>7</v>
      </c>
      <c r="B81" s="604" t="s">
        <v>16</v>
      </c>
      <c r="C81" s="607" t="str">
        <f>IF(E81="","",VLOOKUP(E81,'Listing import 29.10.24'!$A$2:$J$7000,8,FALSE))</f>
        <v>CLG.St JOSEPH DE CLUNY</v>
      </c>
      <c r="D81" s="598" t="s">
        <v>9</v>
      </c>
      <c r="E81" s="175">
        <v>24249254</v>
      </c>
      <c r="F81" s="176" t="str">
        <f>IF(E81="","",VLOOKUP(E81,'Listing import 29.10.24'!$A$2:$J$7000,2,FALSE))</f>
        <v>IHMANANG</v>
      </c>
      <c r="G81" s="177" t="str">
        <f>IF(E81="","",VLOOKUP(E81,'Listing import 29.10.24'!$A$2:$J$7000,3,FALSE))</f>
        <v>Jialy-Lilo</v>
      </c>
      <c r="H81" s="169" t="str">
        <f>IF(E81="","",VLOOKUP(E81,'Listing import 29.10.24'!$A$2:$J$7000,4,FALSE))</f>
        <v>BF</v>
      </c>
      <c r="K81" s="331"/>
      <c r="L81" s="331"/>
      <c r="M81" s="331"/>
      <c r="N81"/>
      <c r="O81"/>
      <c r="P81"/>
    </row>
    <row r="82" spans="1:16" ht="19.5" customHeight="1" x14ac:dyDescent="0.35">
      <c r="A82" s="593"/>
      <c r="B82" s="605"/>
      <c r="C82" s="607"/>
      <c r="D82" s="598"/>
      <c r="E82" s="175">
        <v>24249255</v>
      </c>
      <c r="F82" s="176" t="str">
        <f>IF(E82="","",VLOOKUP(E82,'Listing import 29.10.24'!$A$2:$J$7000,2,FALSE))</f>
        <v>VILI</v>
      </c>
      <c r="G82" s="177" t="str">
        <f>IF(E82="","",VLOOKUP(E82,'Listing import 29.10.24'!$A$2:$J$7000,3,FALSE))</f>
        <v>Summer-Kristen</v>
      </c>
      <c r="H82" s="169" t="str">
        <f>IF(E82="","",VLOOKUP(E82,'Listing import 29.10.24'!$A$2:$J$7000,4,FALSE))</f>
        <v>BF</v>
      </c>
      <c r="K82" s="331"/>
      <c r="L82" s="331"/>
      <c r="M82" s="331"/>
      <c r="N82"/>
      <c r="O82"/>
      <c r="P82"/>
    </row>
    <row r="83" spans="1:16" ht="19.5" customHeight="1" x14ac:dyDescent="0.35">
      <c r="A83" s="593"/>
      <c r="B83" s="605"/>
      <c r="C83" s="607"/>
      <c r="D83" s="598"/>
      <c r="E83" s="175">
        <v>24249401</v>
      </c>
      <c r="F83" s="176" t="str">
        <f>IF(E83="","",VLOOKUP(E83,'Listing import 29.10.24'!$A$2:$J$7000,2,FALSE))</f>
        <v>HAOCAS</v>
      </c>
      <c r="G83" s="177" t="str">
        <f>IF(E83="","",VLOOKUP(E83,'Listing import 29.10.24'!$A$2:$J$7000,3,FALSE))</f>
        <v>Marie</v>
      </c>
      <c r="H83" s="169" t="str">
        <f>IF(E83="","",VLOOKUP(E83,'Listing import 29.10.24'!$A$2:$J$7000,4,FALSE))</f>
        <v>BF</v>
      </c>
      <c r="K83" s="331"/>
      <c r="L83" s="331"/>
      <c r="M83" s="331"/>
      <c r="N83"/>
      <c r="O83"/>
      <c r="P83"/>
    </row>
    <row r="84" spans="1:16" ht="19.5" customHeight="1" x14ac:dyDescent="0.35">
      <c r="A84" s="593"/>
      <c r="B84" s="605"/>
      <c r="C84" s="607"/>
      <c r="D84" s="598"/>
      <c r="E84" s="175"/>
      <c r="F84" s="176" t="str">
        <f>IF(E84="","",VLOOKUP(E84,'Listing import 29.10.24'!$A$2:$J$7000,2,FALSE))</f>
        <v/>
      </c>
      <c r="G84" s="177" t="str">
        <f>IF(E84="","",VLOOKUP(E84,'Listing import 29.10.24'!$A$2:$J$7000,3,FALSE))</f>
        <v/>
      </c>
      <c r="H84" s="169" t="str">
        <f>IF(E84="","",VLOOKUP(E84,'Listing import 29.10.24'!$A$2:$J$7000,4,FALSE))</f>
        <v/>
      </c>
    </row>
    <row r="85" spans="1:16" ht="19.5" customHeight="1" x14ac:dyDescent="0.35">
      <c r="A85" s="593"/>
      <c r="B85" s="605"/>
      <c r="C85" s="607"/>
      <c r="D85" s="598"/>
      <c r="E85" s="175"/>
      <c r="F85" s="176" t="str">
        <f>IF(E85="","",VLOOKUP(E85,'Listing import 29.10.24'!$A$2:$J$7000,2,FALSE))</f>
        <v/>
      </c>
      <c r="G85" s="177" t="str">
        <f>IF(E85="","",VLOOKUP(E85,'Listing import 29.10.24'!$A$2:$J$7000,3,FALSE))</f>
        <v/>
      </c>
      <c r="H85" s="169" t="str">
        <f>IF(E85="","",VLOOKUP(E85,'Listing import 29.10.24'!$A$2:$J$7000,4,FALSE))</f>
        <v/>
      </c>
    </row>
    <row r="86" spans="1:16" ht="19.5" customHeight="1" x14ac:dyDescent="0.3">
      <c r="A86" s="593"/>
      <c r="B86" s="605"/>
      <c r="C86" s="607"/>
      <c r="D86" s="599"/>
      <c r="E86" s="599"/>
      <c r="F86" s="599"/>
      <c r="G86" s="599"/>
      <c r="H86" s="178"/>
    </row>
    <row r="87" spans="1:16" ht="19.5" customHeight="1" x14ac:dyDescent="0.35">
      <c r="A87" s="593"/>
      <c r="B87" s="605"/>
      <c r="C87" s="607"/>
      <c r="D87" s="598" t="s">
        <v>10</v>
      </c>
      <c r="E87" s="175">
        <v>24249073</v>
      </c>
      <c r="F87" s="176" t="str">
        <f>IF(E87="","",VLOOKUP(E87,'Listing import 29.10.24'!$A$2:$J$7000,2,FALSE))</f>
        <v>Force</v>
      </c>
      <c r="G87" s="177" t="str">
        <f>IF(E87="","",VLOOKUP(E87,'Listing import 29.10.24'!$A$2:$J$7000,3,FALSE))</f>
        <v>Adan</v>
      </c>
      <c r="H87" s="169" t="str">
        <f>IF(E87="","",VLOOKUP(E87,'Listing import 29.10.24'!$A$2:$J$7000,4,FALSE))</f>
        <v>BG</v>
      </c>
    </row>
    <row r="88" spans="1:16" ht="19.5" customHeight="1" x14ac:dyDescent="0.35">
      <c r="A88" s="593"/>
      <c r="B88" s="605"/>
      <c r="C88" s="607"/>
      <c r="D88" s="598"/>
      <c r="E88" s="175">
        <v>24249071</v>
      </c>
      <c r="F88" s="176" t="str">
        <f>IF(E88="","",VLOOKUP(E88,'Listing import 29.10.24'!$A$2:$J$7000,2,FALSE))</f>
        <v>Neporo</v>
      </c>
      <c r="G88" s="177" t="str">
        <f>IF(E88="","",VLOOKUP(E88,'Listing import 29.10.24'!$A$2:$J$7000,3,FALSE))</f>
        <v>Djayron</v>
      </c>
      <c r="H88" s="169" t="str">
        <f>IF(E88="","",VLOOKUP(E88,'Listing import 29.10.24'!$A$2:$J$7000,4,FALSE))</f>
        <v>BG</v>
      </c>
    </row>
    <row r="89" spans="1:16" ht="19.5" customHeight="1" x14ac:dyDescent="0.35">
      <c r="A89" s="593"/>
      <c r="B89" s="605"/>
      <c r="C89" s="607"/>
      <c r="D89" s="598"/>
      <c r="E89" s="175">
        <v>24233729</v>
      </c>
      <c r="F89" s="176" t="str">
        <f>IF(E89="","",VLOOKUP(E89,'Listing import 29.10.24'!$A$2:$J$7000,2,FALSE))</f>
        <v>LANGERON</v>
      </c>
      <c r="G89" s="177" t="str">
        <f>IF(E89="","",VLOOKUP(E89,'Listing import 29.10.24'!$A$2:$J$7000,3,FALSE))</f>
        <v>JOSHUA</v>
      </c>
      <c r="H89" s="169" t="str">
        <f>IF(E89="","",VLOOKUP(E89,'Listing import 29.10.24'!$A$2:$J$7000,4,FALSE))</f>
        <v>BG</v>
      </c>
    </row>
    <row r="90" spans="1:16" ht="19.5" customHeight="1" x14ac:dyDescent="0.35">
      <c r="A90" s="593"/>
      <c r="B90" s="605"/>
      <c r="C90" s="607"/>
      <c r="D90" s="598"/>
      <c r="E90" s="175">
        <v>24249221</v>
      </c>
      <c r="F90" s="176" t="str">
        <f>IF(E90="","",VLOOKUP(E90,'Listing import 29.10.24'!$A$2:$J$7000,2,FALSE))</f>
        <v>WALABOA</v>
      </c>
      <c r="G90" s="177" t="str">
        <f>IF(E90="","",VLOOKUP(E90,'Listing import 29.10.24'!$A$2:$J$7000,3,FALSE))</f>
        <v>MARECKO</v>
      </c>
      <c r="H90" s="169" t="str">
        <f>IF(E90="","",VLOOKUP(E90,'Listing import 29.10.24'!$A$2:$J$7000,4,FALSE))</f>
        <v>BG</v>
      </c>
    </row>
    <row r="91" spans="1:16" ht="19.5" customHeight="1" x14ac:dyDescent="0.35">
      <c r="A91" s="593"/>
      <c r="B91" s="606"/>
      <c r="C91" s="607"/>
      <c r="D91" s="598"/>
      <c r="E91" s="175">
        <v>24249311</v>
      </c>
      <c r="F91" s="176" t="str">
        <f>IF(E91="","",VLOOKUP(E91,'Listing import 29.10.24'!$A$2:$J$7000,2,FALSE))</f>
        <v>BERTHELIN</v>
      </c>
      <c r="G91" s="177" t="str">
        <f>IF(E91="","",VLOOKUP(E91,'Listing import 29.10.24'!$A$2:$J$7000,3,FALSE))</f>
        <v>ADONAI</v>
      </c>
      <c r="H91" s="169" t="str">
        <f>IF(E91="","",VLOOKUP(E91,'Listing import 29.10.24'!$A$2:$J$7000,4,FALSE))</f>
        <v>BG</v>
      </c>
    </row>
    <row r="92" spans="1:16" ht="19.5" customHeight="1" x14ac:dyDescent="0.35"/>
    <row r="93" spans="1:16" ht="19.5" customHeight="1" x14ac:dyDescent="0.3">
      <c r="A93" s="171"/>
      <c r="B93" s="172" t="s">
        <v>1</v>
      </c>
      <c r="C93" s="172" t="s">
        <v>2</v>
      </c>
      <c r="D93" s="172" t="s">
        <v>3</v>
      </c>
      <c r="E93" s="173" t="s">
        <v>4</v>
      </c>
      <c r="F93" s="174" t="s">
        <v>5</v>
      </c>
      <c r="G93" s="174" t="s">
        <v>6</v>
      </c>
      <c r="H93" s="174" t="s">
        <v>7</v>
      </c>
    </row>
    <row r="94" spans="1:16" ht="19.5" customHeight="1" x14ac:dyDescent="0.35">
      <c r="A94" s="593">
        <v>8</v>
      </c>
      <c r="B94" s="604" t="s">
        <v>17</v>
      </c>
      <c r="C94" s="597" t="str">
        <f>IF(E94="","",VLOOKUP(E94,'Listing import 29.10.24'!$A$2:$J$7000,8,FALSE))</f>
        <v/>
      </c>
      <c r="D94" s="598" t="s">
        <v>9</v>
      </c>
      <c r="E94" s="175"/>
      <c r="F94" s="176" t="str">
        <f>IF(E94="","",VLOOKUP(E94,'Listing import 29.10.24'!$A$2:$J$7000,2,FALSE))</f>
        <v/>
      </c>
      <c r="G94" s="177" t="str">
        <f>IF(E94="","",VLOOKUP(E94,'Listing import 29.10.24'!$A$2:$J$7000,3,FALSE))</f>
        <v/>
      </c>
      <c r="H94" s="169" t="str">
        <f>IF(E94="","",VLOOKUP(E94,'Listing import 29.10.24'!$A$2:$J$7000,4,FALSE))</f>
        <v/>
      </c>
    </row>
    <row r="95" spans="1:16" ht="19.5" customHeight="1" x14ac:dyDescent="0.35">
      <c r="A95" s="593"/>
      <c r="B95" s="605"/>
      <c r="C95" s="597"/>
      <c r="D95" s="598"/>
      <c r="E95" s="175"/>
      <c r="F95" s="176" t="str">
        <f>IF(E95="","",VLOOKUP(E95,'Listing import 29.10.24'!$A$2:$J$7000,2,FALSE))</f>
        <v/>
      </c>
      <c r="G95" s="177" t="str">
        <f>IF(E95="","",VLOOKUP(E95,'Listing import 29.10.24'!$A$2:$J$7000,3,FALSE))</f>
        <v/>
      </c>
      <c r="H95" s="169" t="str">
        <f>IF(E95="","",VLOOKUP(E95,'Listing import 29.10.24'!$A$2:$J$7000,4,FALSE))</f>
        <v/>
      </c>
    </row>
    <row r="96" spans="1:16" ht="19.5" customHeight="1" x14ac:dyDescent="0.35">
      <c r="A96" s="593"/>
      <c r="B96" s="605"/>
      <c r="C96" s="597"/>
      <c r="D96" s="598"/>
      <c r="E96" s="175"/>
      <c r="F96" s="176" t="str">
        <f>IF(E96="","",VLOOKUP(E96,'Listing import 29.10.24'!$A$2:$J$7000,2,FALSE))</f>
        <v/>
      </c>
      <c r="G96" s="177" t="str">
        <f>IF(E96="","",VLOOKUP(E96,'Listing import 29.10.24'!$A$2:$J$7000,3,FALSE))</f>
        <v/>
      </c>
      <c r="H96" s="169" t="str">
        <f>IF(E96="","",VLOOKUP(E96,'Listing import 29.10.24'!$A$2:$J$7000,4,FALSE))</f>
        <v/>
      </c>
    </row>
    <row r="97" spans="1:8" ht="19.5" customHeight="1" x14ac:dyDescent="0.35">
      <c r="A97" s="593"/>
      <c r="B97" s="605"/>
      <c r="C97" s="597"/>
      <c r="D97" s="598"/>
      <c r="E97" s="175"/>
      <c r="F97" s="176" t="str">
        <f>IF(E97="","",VLOOKUP(E97,'Listing import 29.10.24'!$A$2:$J$7000,2,FALSE))</f>
        <v/>
      </c>
      <c r="G97" s="177" t="str">
        <f>IF(E97="","",VLOOKUP(E97,'Listing import 29.10.24'!$A$2:$J$7000,3,FALSE))</f>
        <v/>
      </c>
      <c r="H97" s="169" t="str">
        <f>IF(E97="","",VLOOKUP(E97,'Listing import 29.10.24'!$A$2:$J$7000,4,FALSE))</f>
        <v/>
      </c>
    </row>
    <row r="98" spans="1:8" ht="19.5" customHeight="1" x14ac:dyDescent="0.35">
      <c r="A98" s="593"/>
      <c r="B98" s="605"/>
      <c r="C98" s="597"/>
      <c r="D98" s="598"/>
      <c r="E98" s="175"/>
      <c r="F98" s="176" t="str">
        <f>IF(E98="","",VLOOKUP(E98,'Listing import 29.10.24'!$A$2:$J$7000,2,FALSE))</f>
        <v/>
      </c>
      <c r="G98" s="177" t="str">
        <f>IF(E98="","",VLOOKUP(E98,'Listing import 29.10.24'!$A$2:$J$7000,3,FALSE))</f>
        <v/>
      </c>
      <c r="H98" s="169" t="str">
        <f>IF(E98="","",VLOOKUP(E98,'Listing import 29.10.24'!$A$2:$J$7000,4,FALSE))</f>
        <v/>
      </c>
    </row>
    <row r="99" spans="1:8" ht="19.5" customHeight="1" x14ac:dyDescent="0.3">
      <c r="A99" s="593"/>
      <c r="B99" s="605"/>
      <c r="C99" s="597"/>
      <c r="D99" s="599"/>
      <c r="E99" s="599"/>
      <c r="F99" s="599"/>
      <c r="G99" s="599"/>
      <c r="H99" s="178"/>
    </row>
    <row r="100" spans="1:8" ht="19.5" customHeight="1" x14ac:dyDescent="0.35">
      <c r="A100" s="593"/>
      <c r="B100" s="605"/>
      <c r="C100" s="597"/>
      <c r="D100" s="598" t="s">
        <v>10</v>
      </c>
      <c r="E100" s="175"/>
      <c r="F100" s="176" t="str">
        <f>IF(E100="","",VLOOKUP(E100,'Listing import 29.10.24'!$A$2:$J$7000,2,FALSE))</f>
        <v/>
      </c>
      <c r="G100" s="177" t="str">
        <f>IF(E100="","",VLOOKUP(E100,'Listing import 29.10.24'!$A$2:$J$7000,3,FALSE))</f>
        <v/>
      </c>
      <c r="H100" s="169" t="str">
        <f>IF(E100="","",VLOOKUP(E100,'Listing import 29.10.24'!$A$2:$J$7000,4,FALSE))</f>
        <v/>
      </c>
    </row>
    <row r="101" spans="1:8" ht="19.5" customHeight="1" x14ac:dyDescent="0.35">
      <c r="A101" s="593"/>
      <c r="B101" s="605"/>
      <c r="C101" s="597"/>
      <c r="D101" s="598"/>
      <c r="E101" s="175"/>
      <c r="F101" s="176" t="str">
        <f>IF(E101="","",VLOOKUP(E101,'Listing import 29.10.24'!$A$2:$J$7000,2,FALSE))</f>
        <v/>
      </c>
      <c r="G101" s="177" t="str">
        <f>IF(E101="","",VLOOKUP(E101,'Listing import 29.10.24'!$A$2:$J$7000,3,FALSE))</f>
        <v/>
      </c>
      <c r="H101" s="169" t="str">
        <f>IF(E101="","",VLOOKUP(E101,'Listing import 29.10.24'!$A$2:$J$7000,4,FALSE))</f>
        <v/>
      </c>
    </row>
    <row r="102" spans="1:8" ht="19.5" customHeight="1" x14ac:dyDescent="0.35">
      <c r="A102" s="593"/>
      <c r="B102" s="605"/>
      <c r="C102" s="597"/>
      <c r="D102" s="598"/>
      <c r="E102" s="175"/>
      <c r="F102" s="176" t="str">
        <f>IF(E102="","",VLOOKUP(E102,'Listing import 29.10.24'!$A$2:$J$7000,2,FALSE))</f>
        <v/>
      </c>
      <c r="G102" s="177" t="str">
        <f>IF(E102="","",VLOOKUP(E102,'Listing import 29.10.24'!$A$2:$J$7000,3,FALSE))</f>
        <v/>
      </c>
      <c r="H102" s="169" t="str">
        <f>IF(E102="","",VLOOKUP(E102,'Listing import 29.10.24'!$A$2:$J$7000,4,FALSE))</f>
        <v/>
      </c>
    </row>
    <row r="103" spans="1:8" ht="19.5" customHeight="1" x14ac:dyDescent="0.35">
      <c r="A103" s="593"/>
      <c r="B103" s="605"/>
      <c r="C103" s="597"/>
      <c r="D103" s="598"/>
      <c r="E103" s="175"/>
      <c r="F103" s="176" t="str">
        <f>IF(E103="","",VLOOKUP(E103,'Listing import 29.10.24'!$A$2:$J$7000,2,FALSE))</f>
        <v/>
      </c>
      <c r="G103" s="177" t="str">
        <f>IF(E103="","",VLOOKUP(E103,'Listing import 29.10.24'!$A$2:$J$7000,3,FALSE))</f>
        <v/>
      </c>
      <c r="H103" s="169" t="str">
        <f>IF(E103="","",VLOOKUP(E103,'Listing import 29.10.24'!$A$2:$J$7000,4,FALSE))</f>
        <v/>
      </c>
    </row>
    <row r="104" spans="1:8" ht="19.5" customHeight="1" x14ac:dyDescent="0.35">
      <c r="A104" s="593"/>
      <c r="B104" s="606"/>
      <c r="C104" s="597"/>
      <c r="D104" s="598"/>
      <c r="E104" s="175"/>
      <c r="F104" s="176" t="str">
        <f>IF(E104="","",VLOOKUP(E104,'Listing import 29.10.24'!$A$2:$J$7000,2,FALSE))</f>
        <v/>
      </c>
      <c r="G104" s="177" t="str">
        <f>IF(E104="","",VLOOKUP(E104,'Listing import 29.10.24'!$A$2:$J$7000,3,FALSE))</f>
        <v/>
      </c>
      <c r="H104" s="169" t="str">
        <f>IF(E104="","",VLOOKUP(E104,'Listing import 29.10.24'!$A$2:$J$7000,4,FALSE))</f>
        <v/>
      </c>
    </row>
    <row r="105" spans="1:8" ht="19.5" customHeight="1" x14ac:dyDescent="0.35"/>
    <row r="106" spans="1:8" ht="19.5" customHeight="1" x14ac:dyDescent="0.3">
      <c r="A106" s="171"/>
      <c r="B106" s="172" t="s">
        <v>1</v>
      </c>
      <c r="C106" s="172" t="s">
        <v>2</v>
      </c>
      <c r="D106" s="172" t="s">
        <v>3</v>
      </c>
      <c r="E106" s="173" t="s">
        <v>4</v>
      </c>
      <c r="F106" s="174" t="s">
        <v>5</v>
      </c>
      <c r="G106" s="174" t="s">
        <v>6</v>
      </c>
      <c r="H106" s="174" t="s">
        <v>7</v>
      </c>
    </row>
    <row r="107" spans="1:8" ht="19.5" customHeight="1" x14ac:dyDescent="0.35">
      <c r="A107" s="593">
        <v>9</v>
      </c>
      <c r="B107" s="600" t="s">
        <v>18</v>
      </c>
      <c r="C107" s="597" t="str">
        <f>IF(E107="","",VLOOKUP(E107,'Listing import 29.10.24'!$A$2:$J$7000,8,FALSE))</f>
        <v>CLG.HAVILA</v>
      </c>
      <c r="D107" s="598" t="s">
        <v>9</v>
      </c>
      <c r="E107" s="175">
        <v>24239218</v>
      </c>
      <c r="F107" s="176" t="str">
        <f>IF(E107="","",VLOOKUP(E107,'Listing import 29.10.24'!$A$2:$J$7000,2,FALSE))</f>
        <v>Katrawi</v>
      </c>
      <c r="G107" s="177" t="str">
        <f>IF(E107="","",VLOOKUP(E107,'Listing import 29.10.24'!$A$2:$J$7000,3,FALSE))</f>
        <v>Maéllys</v>
      </c>
      <c r="H107" s="169" t="str">
        <f>IF(E107="","",VLOOKUP(E107,'Listing import 29.10.24'!$A$2:$J$7000,4,FALSE))</f>
        <v>BF</v>
      </c>
    </row>
    <row r="108" spans="1:8" ht="19.5" customHeight="1" x14ac:dyDescent="0.35">
      <c r="A108" s="593"/>
      <c r="B108" s="601"/>
      <c r="C108" s="597"/>
      <c r="D108" s="598"/>
      <c r="E108" s="175">
        <v>24233816</v>
      </c>
      <c r="F108" s="176" t="str">
        <f>IF(E108="","",VLOOKUP(E108,'Listing import 29.10.24'!$A$2:$J$7000,2,FALSE))</f>
        <v>Matoha</v>
      </c>
      <c r="G108" s="177" t="str">
        <f>IF(E108="","",VLOOKUP(E108,'Listing import 29.10.24'!$A$2:$J$7000,3,FALSE))</f>
        <v>OLGA</v>
      </c>
      <c r="H108" s="169" t="str">
        <f>IF(E108="","",VLOOKUP(E108,'Listing import 29.10.24'!$A$2:$J$7000,4,FALSE))</f>
        <v>BF</v>
      </c>
    </row>
    <row r="109" spans="1:8" ht="19.5" customHeight="1" x14ac:dyDescent="0.35">
      <c r="A109" s="593"/>
      <c r="B109" s="601"/>
      <c r="C109" s="597"/>
      <c r="D109" s="598"/>
      <c r="E109" s="175">
        <v>24249283</v>
      </c>
      <c r="F109" s="176" t="str">
        <f>IF(E109="","",VLOOKUP(E109,'Listing import 29.10.24'!$A$2:$J$7000,2,FALSE))</f>
        <v>Sameke</v>
      </c>
      <c r="G109" s="177" t="str">
        <f>IF(E109="","",VLOOKUP(E109,'Listing import 29.10.24'!$A$2:$J$7000,3,FALSE))</f>
        <v>Sélapaié</v>
      </c>
      <c r="H109" s="169" t="str">
        <f>IF(E109="","",VLOOKUP(E109,'Listing import 29.10.24'!$A$2:$J$7000,4,FALSE))</f>
        <v>BF</v>
      </c>
    </row>
    <row r="110" spans="1:8" ht="19.5" customHeight="1" x14ac:dyDescent="0.35">
      <c r="A110" s="593"/>
      <c r="B110" s="601"/>
      <c r="C110" s="597"/>
      <c r="D110" s="598"/>
      <c r="E110" s="175">
        <v>24249282</v>
      </c>
      <c r="F110" s="176" t="str">
        <f>IF(E110="","",VLOOKUP(E110,'Listing import 29.10.24'!$A$2:$J$7000,2,FALSE))</f>
        <v>Canehmez</v>
      </c>
      <c r="G110" s="177" t="str">
        <f>IF(E110="","",VLOOKUP(E110,'Listing import 29.10.24'!$A$2:$J$7000,3,FALSE))</f>
        <v>Padrenë</v>
      </c>
      <c r="H110" s="169" t="str">
        <f>IF(E110="","",VLOOKUP(E110,'Listing import 29.10.24'!$A$2:$J$7000,4,FALSE))</f>
        <v>BF</v>
      </c>
    </row>
    <row r="111" spans="1:8" ht="19.5" customHeight="1" x14ac:dyDescent="0.35">
      <c r="A111" s="593"/>
      <c r="B111" s="601"/>
      <c r="C111" s="597"/>
      <c r="D111" s="598"/>
      <c r="E111" s="175">
        <v>24221688</v>
      </c>
      <c r="F111" s="176" t="str">
        <f>IF(E111="","",VLOOKUP(E111,'Listing import 29.10.24'!$A$2:$J$7000,2,FALSE))</f>
        <v>Katrawa</v>
      </c>
      <c r="G111" s="177" t="str">
        <f>IF(E111="","",VLOOKUP(E111,'Listing import 29.10.24'!$A$2:$J$7000,3,FALSE))</f>
        <v>Maria-Victoria</v>
      </c>
      <c r="H111" s="169" t="str">
        <f>IF(E111="","",VLOOKUP(E111,'Listing import 29.10.24'!$A$2:$J$7000,4,FALSE))</f>
        <v>BF</v>
      </c>
    </row>
    <row r="112" spans="1:8" ht="19.5" customHeight="1" x14ac:dyDescent="0.3">
      <c r="A112" s="593"/>
      <c r="B112" s="601"/>
      <c r="C112" s="597"/>
      <c r="D112" s="308"/>
      <c r="E112" s="308"/>
      <c r="F112" s="308"/>
      <c r="G112" s="308"/>
      <c r="H112" s="178"/>
    </row>
    <row r="113" spans="1:8" ht="19.5" customHeight="1" x14ac:dyDescent="0.35">
      <c r="A113" s="593"/>
      <c r="B113" s="601"/>
      <c r="C113" s="597"/>
      <c r="D113" s="598" t="s">
        <v>10</v>
      </c>
      <c r="E113" s="175">
        <v>24238292</v>
      </c>
      <c r="F113" s="176" t="str">
        <f>IF(E113="","",VLOOKUP(E113,'Listing import 29.10.24'!$A$2:$J$7000,2,FALSE))</f>
        <v>Taine</v>
      </c>
      <c r="G113" s="177" t="str">
        <f>IF(E113="","",VLOOKUP(E113,'Listing import 29.10.24'!$A$2:$J$7000,3,FALSE))</f>
        <v>Icica</v>
      </c>
      <c r="H113" s="169" t="str">
        <f>IF(E113="","",VLOOKUP(E113,'Listing import 29.10.24'!$A$2:$J$7000,4,FALSE))</f>
        <v>BG</v>
      </c>
    </row>
    <row r="114" spans="1:8" ht="19.5" customHeight="1" x14ac:dyDescent="0.35">
      <c r="A114" s="593"/>
      <c r="B114" s="601"/>
      <c r="C114" s="597"/>
      <c r="D114" s="598"/>
      <c r="E114" s="175">
        <v>24238293</v>
      </c>
      <c r="F114" s="176" t="str">
        <f>IF(E114="","",VLOOKUP(E114,'Listing import 29.10.24'!$A$2:$J$7000,2,FALSE))</f>
        <v>Taine</v>
      </c>
      <c r="G114" s="177" t="str">
        <f>IF(E114="","",VLOOKUP(E114,'Listing import 29.10.24'!$A$2:$J$7000,3,FALSE))</f>
        <v>Willy</v>
      </c>
      <c r="H114" s="169" t="str">
        <f>IF(E114="","",VLOOKUP(E114,'Listing import 29.10.24'!$A$2:$J$7000,4,FALSE))</f>
        <v>BG</v>
      </c>
    </row>
    <row r="115" spans="1:8" ht="19.5" customHeight="1" x14ac:dyDescent="0.35">
      <c r="A115" s="593"/>
      <c r="B115" s="601"/>
      <c r="C115" s="597"/>
      <c r="D115" s="598"/>
      <c r="E115" s="175">
        <v>24233688</v>
      </c>
      <c r="F115" s="176" t="str">
        <f>IF(E115="","",VLOOKUP(E115,'Listing import 29.10.24'!$A$2:$J$7000,2,FALSE))</f>
        <v>Wete</v>
      </c>
      <c r="G115" s="177" t="str">
        <f>IF(E115="","",VLOOKUP(E115,'Listing import 29.10.24'!$A$2:$J$7000,3,FALSE))</f>
        <v>Xavier</v>
      </c>
      <c r="H115" s="169" t="str">
        <f>IF(E115="","",VLOOKUP(E115,'Listing import 29.10.24'!$A$2:$J$7000,4,FALSE))</f>
        <v>BG</v>
      </c>
    </row>
    <row r="116" spans="1:8" ht="19.5" customHeight="1" x14ac:dyDescent="0.35">
      <c r="A116" s="593"/>
      <c r="B116" s="601"/>
      <c r="C116" s="597"/>
      <c r="D116" s="598"/>
      <c r="E116" s="175">
        <v>24238305</v>
      </c>
      <c r="F116" s="176" t="str">
        <f>IF(E116="","",VLOOKUP(E116,'Listing import 29.10.24'!$A$2:$J$7000,2,FALSE))</f>
        <v>Jiako</v>
      </c>
      <c r="G116" s="177" t="str">
        <f>IF(E116="","",VLOOKUP(E116,'Listing import 29.10.24'!$A$2:$J$7000,3,FALSE))</f>
        <v>Kokone</v>
      </c>
      <c r="H116" s="169" t="str">
        <f>IF(E116="","",VLOOKUP(E116,'Listing import 29.10.24'!$A$2:$J$7000,4,FALSE))</f>
        <v>BG</v>
      </c>
    </row>
    <row r="117" spans="1:8" ht="19.5" customHeight="1" x14ac:dyDescent="0.35">
      <c r="A117" s="593"/>
      <c r="B117" s="602"/>
      <c r="C117" s="597"/>
      <c r="D117" s="598"/>
      <c r="E117" s="175">
        <v>24238310</v>
      </c>
      <c r="F117" s="176" t="str">
        <f>IF(E117="","",VLOOKUP(E117,'Listing import 29.10.24'!$A$2:$J$7000,2,FALSE))</f>
        <v>Nyikéine</v>
      </c>
      <c r="G117" s="177" t="str">
        <f>IF(E117="","",VLOOKUP(E117,'Listing import 29.10.24'!$A$2:$J$7000,3,FALSE))</f>
        <v>Emmanuel</v>
      </c>
      <c r="H117" s="169" t="str">
        <f>IF(E117="","",VLOOKUP(E117,'Listing import 29.10.24'!$A$2:$J$7000,4,FALSE))</f>
        <v>BG</v>
      </c>
    </row>
    <row r="118" spans="1:8" ht="19.5" customHeight="1" x14ac:dyDescent="0.35"/>
    <row r="119" spans="1:8" ht="19.5" customHeight="1" x14ac:dyDescent="0.3">
      <c r="A119" s="171"/>
      <c r="B119" s="172" t="s">
        <v>1</v>
      </c>
      <c r="C119" s="172" t="s">
        <v>2</v>
      </c>
      <c r="D119" s="172" t="s">
        <v>3</v>
      </c>
      <c r="E119" s="173" t="s">
        <v>4</v>
      </c>
      <c r="F119" s="174" t="s">
        <v>5</v>
      </c>
      <c r="G119" s="174" t="s">
        <v>6</v>
      </c>
      <c r="H119" s="174" t="s">
        <v>7</v>
      </c>
    </row>
    <row r="120" spans="1:8" ht="19.5" customHeight="1" x14ac:dyDescent="0.35">
      <c r="A120" s="593">
        <v>10</v>
      </c>
      <c r="B120" s="600" t="s">
        <v>9058</v>
      </c>
      <c r="C120" s="597" t="str">
        <f>IF(E120="","",VLOOKUP(E120,'Listing import 29.10.24'!$A$2:$J$7000,8,FALSE))</f>
        <v>CLG.TAREMEN</v>
      </c>
      <c r="D120" s="598" t="s">
        <v>9</v>
      </c>
      <c r="E120" s="175">
        <v>24233858</v>
      </c>
      <c r="F120" s="176" t="str">
        <f>IF(E120="","",VLOOKUP(E120,'Listing import 29.10.24'!$A$2:$J$7000,2,FALSE))</f>
        <v>JEBEZ</v>
      </c>
      <c r="G120" s="177" t="str">
        <f>IF(E120="","",VLOOKUP(E120,'Listing import 29.10.24'!$A$2:$J$7000,3,FALSE))</f>
        <v>Elyza</v>
      </c>
      <c r="H120" s="169" t="str">
        <f>IF(E120="","",VLOOKUP(E120,'Listing import 29.10.24'!$A$2:$J$7000,4,FALSE))</f>
        <v>BF</v>
      </c>
    </row>
    <row r="121" spans="1:8" ht="19.5" customHeight="1" x14ac:dyDescent="0.35">
      <c r="A121" s="593"/>
      <c r="B121" s="601"/>
      <c r="C121" s="597"/>
      <c r="D121" s="598"/>
      <c r="E121" s="175">
        <v>24248334</v>
      </c>
      <c r="F121" s="176" t="str">
        <f>IF(E121="","",VLOOKUP(E121,'Listing import 29.10.24'!$A$2:$J$7000,2,FALSE))</f>
        <v>KOWINE</v>
      </c>
      <c r="G121" s="177" t="str">
        <f>IF(E121="","",VLOOKUP(E121,'Listing import 29.10.24'!$A$2:$J$7000,3,FALSE))</f>
        <v>Yadwina</v>
      </c>
      <c r="H121" s="169" t="str">
        <f>IF(E121="","",VLOOKUP(E121,'Listing import 29.10.24'!$A$2:$J$7000,4,FALSE))</f>
        <v>BF</v>
      </c>
    </row>
    <row r="122" spans="1:8" ht="19.5" customHeight="1" x14ac:dyDescent="0.35">
      <c r="A122" s="593"/>
      <c r="B122" s="601"/>
      <c r="C122" s="597"/>
      <c r="D122" s="598"/>
      <c r="E122" s="175">
        <v>24247672</v>
      </c>
      <c r="F122" s="176" t="str">
        <f>IF(E122="","",VLOOKUP(E122,'Listing import 29.10.24'!$A$2:$J$7000,2,FALSE))</f>
        <v>Sipa</v>
      </c>
      <c r="G122" s="177" t="str">
        <f>IF(E122="","",VLOOKUP(E122,'Listing import 29.10.24'!$A$2:$J$7000,3,FALSE))</f>
        <v>Madeleine</v>
      </c>
      <c r="H122" s="169" t="str">
        <f>IF(E122="","",VLOOKUP(E122,'Listing import 29.10.24'!$A$2:$J$7000,4,FALSE))</f>
        <v>BF</v>
      </c>
    </row>
    <row r="123" spans="1:8" ht="19.5" customHeight="1" x14ac:dyDescent="0.35">
      <c r="A123" s="593"/>
      <c r="B123" s="601"/>
      <c r="C123" s="597"/>
      <c r="D123" s="598"/>
      <c r="E123" s="175">
        <v>24249094</v>
      </c>
      <c r="F123" s="176" t="str">
        <f>IF(E123="","",VLOOKUP(E123,'Listing import 29.10.24'!$A$2:$J$7000,2,FALSE))</f>
        <v>Siwoine</v>
      </c>
      <c r="G123" s="177" t="str">
        <f>IF(E123="","",VLOOKUP(E123,'Listing import 29.10.24'!$A$2:$J$7000,3,FALSE))</f>
        <v>Hortense</v>
      </c>
      <c r="H123" s="169" t="str">
        <f>IF(E123="","",VLOOKUP(E123,'Listing import 29.10.24'!$A$2:$J$7000,4,FALSE))</f>
        <v>BF</v>
      </c>
    </row>
    <row r="124" spans="1:8" ht="19.5" customHeight="1" x14ac:dyDescent="0.35">
      <c r="A124" s="593"/>
      <c r="B124" s="601"/>
      <c r="C124" s="597"/>
      <c r="D124" s="598"/>
      <c r="E124" s="175">
        <v>24236776</v>
      </c>
      <c r="F124" s="176" t="str">
        <f>IF(E124="","",VLOOKUP(E124,'Listing import 29.10.24'!$A$2:$J$7000,2,FALSE))</f>
        <v>Wahnuhnu</v>
      </c>
      <c r="G124" s="177" t="str">
        <f>IF(E124="","",VLOOKUP(E124,'Listing import 29.10.24'!$A$2:$J$7000,3,FALSE))</f>
        <v>Clémence</v>
      </c>
      <c r="H124" s="169" t="str">
        <f>IF(E124="","",VLOOKUP(E124,'Listing import 29.10.24'!$A$2:$J$7000,4,FALSE))</f>
        <v>BF</v>
      </c>
    </row>
    <row r="125" spans="1:8" ht="19.5" customHeight="1" x14ac:dyDescent="0.3">
      <c r="A125" s="593"/>
      <c r="B125" s="601"/>
      <c r="C125" s="597"/>
      <c r="D125" s="308"/>
      <c r="E125" s="308"/>
      <c r="F125" s="308"/>
      <c r="G125" s="308"/>
      <c r="H125" s="178"/>
    </row>
    <row r="126" spans="1:8" ht="19.5" customHeight="1" x14ac:dyDescent="0.35">
      <c r="A126" s="593"/>
      <c r="B126" s="601"/>
      <c r="C126" s="597"/>
      <c r="D126" s="598" t="s">
        <v>10</v>
      </c>
      <c r="E126" s="175">
        <v>24236766</v>
      </c>
      <c r="F126" s="176" t="str">
        <f>IF(E126="","",VLOOKUP(E126,'Listing import 29.10.24'!$A$2:$J$7000,2,FALSE))</f>
        <v>Bearune</v>
      </c>
      <c r="G126" s="177" t="str">
        <f>IF(E126="","",VLOOKUP(E126,'Listing import 29.10.24'!$A$2:$J$7000,3,FALSE))</f>
        <v>Pierre</v>
      </c>
      <c r="H126" s="169" t="str">
        <f>IF(E126="","",VLOOKUP(E126,'Listing import 29.10.24'!$A$2:$J$7000,4,FALSE))</f>
        <v>BG</v>
      </c>
    </row>
    <row r="127" spans="1:8" ht="19.5" customHeight="1" x14ac:dyDescent="0.35">
      <c r="A127" s="593"/>
      <c r="B127" s="601"/>
      <c r="C127" s="597"/>
      <c r="D127" s="598"/>
      <c r="E127" s="175">
        <v>24247823</v>
      </c>
      <c r="F127" s="176" t="str">
        <f>IF(E127="","",VLOOKUP(E127,'Listing import 29.10.24'!$A$2:$J$7000,2,FALSE))</f>
        <v>Jebez</v>
      </c>
      <c r="G127" s="177" t="str">
        <f>IF(E127="","",VLOOKUP(E127,'Listing import 29.10.24'!$A$2:$J$7000,3,FALSE))</f>
        <v>Niriwene</v>
      </c>
      <c r="H127" s="169" t="str">
        <f>IF(E127="","",VLOOKUP(E127,'Listing import 29.10.24'!$A$2:$J$7000,4,FALSE))</f>
        <v>BG</v>
      </c>
    </row>
    <row r="128" spans="1:8" ht="19.5" customHeight="1" x14ac:dyDescent="0.35">
      <c r="A128" s="593"/>
      <c r="B128" s="601"/>
      <c r="C128" s="597"/>
      <c r="D128" s="598"/>
      <c r="E128" s="175">
        <v>24236777</v>
      </c>
      <c r="F128" s="176" t="str">
        <f>IF(E128="","",VLOOKUP(E128,'Listing import 29.10.24'!$A$2:$J$7000,2,FALSE))</f>
        <v>Waiemene</v>
      </c>
      <c r="G128" s="177" t="str">
        <f>IF(E128="","",VLOOKUP(E128,'Listing import 29.10.24'!$A$2:$J$7000,3,FALSE))</f>
        <v>Charles</v>
      </c>
      <c r="H128" s="169" t="str">
        <f>IF(E128="","",VLOOKUP(E128,'Listing import 29.10.24'!$A$2:$J$7000,4,FALSE))</f>
        <v>BG</v>
      </c>
    </row>
    <row r="129" spans="1:16" ht="19.5" customHeight="1" x14ac:dyDescent="0.35">
      <c r="A129" s="593"/>
      <c r="B129" s="601"/>
      <c r="C129" s="597"/>
      <c r="D129" s="598"/>
      <c r="E129" s="175">
        <v>24236778</v>
      </c>
      <c r="F129" s="176" t="str">
        <f>IF(E129="","",VLOOKUP(E129,'Listing import 29.10.24'!$A$2:$J$7000,2,FALSE))</f>
        <v>Waiemene</v>
      </c>
      <c r="G129" s="177" t="str">
        <f>IF(E129="","",VLOOKUP(E129,'Listing import 29.10.24'!$A$2:$J$7000,3,FALSE))</f>
        <v>Éloi</v>
      </c>
      <c r="H129" s="169" t="str">
        <f>IF(E129="","",VLOOKUP(E129,'Listing import 29.10.24'!$A$2:$J$7000,4,FALSE))</f>
        <v>BG</v>
      </c>
    </row>
    <row r="130" spans="1:16" ht="19.5" customHeight="1" x14ac:dyDescent="0.35">
      <c r="A130" s="593"/>
      <c r="B130" s="602"/>
      <c r="C130" s="597"/>
      <c r="D130" s="598"/>
      <c r="E130" s="175">
        <v>24247600</v>
      </c>
      <c r="F130" s="176" t="str">
        <f>IF(E130="","",VLOOKUP(E130,'Listing import 29.10.24'!$A$2:$J$7000,2,FALSE))</f>
        <v>Waricone</v>
      </c>
      <c r="G130" s="177" t="str">
        <f>IF(E130="","",VLOOKUP(E130,'Listing import 29.10.24'!$A$2:$J$7000,3,FALSE))</f>
        <v>Robert</v>
      </c>
      <c r="H130" s="169" t="str">
        <f>IF(E130="","",VLOOKUP(E130,'Listing import 29.10.24'!$A$2:$J$7000,4,FALSE))</f>
        <v>BG</v>
      </c>
      <c r="K130" s="331"/>
      <c r="L130" s="331"/>
      <c r="M130" s="331"/>
      <c r="N130"/>
      <c r="O130"/>
      <c r="P130"/>
    </row>
    <row r="131" spans="1:16" ht="19.5" customHeight="1" x14ac:dyDescent="0.35">
      <c r="K131" s="331"/>
      <c r="L131" s="331"/>
      <c r="M131" s="331"/>
      <c r="N131"/>
      <c r="O131"/>
      <c r="P131"/>
    </row>
    <row r="132" spans="1:16" ht="19.5" customHeight="1" x14ac:dyDescent="0.3">
      <c r="A132" s="171"/>
      <c r="B132" s="172" t="s">
        <v>1</v>
      </c>
      <c r="C132" s="172" t="s">
        <v>2</v>
      </c>
      <c r="D132" s="172" t="s">
        <v>3</v>
      </c>
      <c r="E132" s="173" t="s">
        <v>4</v>
      </c>
      <c r="F132" s="174" t="s">
        <v>5</v>
      </c>
      <c r="G132" s="174" t="s">
        <v>6</v>
      </c>
      <c r="H132" s="174" t="s">
        <v>7</v>
      </c>
      <c r="K132" s="331"/>
      <c r="L132" s="331"/>
      <c r="M132" s="331"/>
      <c r="N132"/>
      <c r="O132"/>
      <c r="P132"/>
    </row>
    <row r="133" spans="1:16" ht="19.5" customHeight="1" x14ac:dyDescent="0.35">
      <c r="A133" s="593">
        <v>11</v>
      </c>
      <c r="B133" s="600" t="s">
        <v>9059</v>
      </c>
      <c r="C133" s="597" t="str">
        <f>IF(E133="","",VLOOKUP(E133,'Listing import 29.10.24'!$A$2:$J$7000,8,FALSE))</f>
        <v>CLG.TADINE</v>
      </c>
      <c r="D133" s="598" t="s">
        <v>9</v>
      </c>
      <c r="E133" s="175">
        <v>24236986</v>
      </c>
      <c r="F133" s="176" t="str">
        <f>IF(E133="","",VLOOKUP(E133,'Listing import 29.10.24'!$A$2:$J$7000,2,FALSE))</f>
        <v>NGAIOHNY</v>
      </c>
      <c r="G133" s="177" t="str">
        <f>IF(E133="","",VLOOKUP(E133,'Listing import 29.10.24'!$A$2:$J$7000,3,FALSE))</f>
        <v>MARIE</v>
      </c>
      <c r="H133" s="169" t="str">
        <f>IF(E133="","",VLOOKUP(E133,'Listing import 29.10.24'!$A$2:$J$7000,4,FALSE))</f>
        <v>BF</v>
      </c>
      <c r="K133" s="331"/>
      <c r="L133" s="331"/>
      <c r="M133" s="331"/>
      <c r="N133"/>
      <c r="O133"/>
      <c r="P133"/>
    </row>
    <row r="134" spans="1:16" ht="19.5" customHeight="1" x14ac:dyDescent="0.35">
      <c r="A134" s="593"/>
      <c r="B134" s="601"/>
      <c r="C134" s="597"/>
      <c r="D134" s="598"/>
      <c r="E134" s="175">
        <v>24245739</v>
      </c>
      <c r="F134" s="176" t="str">
        <f>IF(E134="","",VLOOKUP(E134,'Listing import 29.10.24'!$A$2:$J$7000,2,FALSE))</f>
        <v>PIME</v>
      </c>
      <c r="G134" s="177" t="str">
        <f>IF(E134="","",VLOOKUP(E134,'Listing import 29.10.24'!$A$2:$J$7000,3,FALSE))</f>
        <v>NATACHA</v>
      </c>
      <c r="H134" s="169" t="str">
        <f>IF(E134="","",VLOOKUP(E134,'Listing import 29.10.24'!$A$2:$J$7000,4,FALSE))</f>
        <v>BF</v>
      </c>
      <c r="K134" s="331"/>
      <c r="L134" s="331"/>
      <c r="M134" s="331"/>
      <c r="N134"/>
      <c r="O134"/>
      <c r="P134"/>
    </row>
    <row r="135" spans="1:16" ht="19.5" customHeight="1" x14ac:dyDescent="0.35">
      <c r="A135" s="593"/>
      <c r="B135" s="601"/>
      <c r="C135" s="597"/>
      <c r="D135" s="598"/>
      <c r="E135" s="175">
        <v>24222689</v>
      </c>
      <c r="F135" s="176" t="str">
        <f>IF(E135="","",VLOOKUP(E135,'Listing import 29.10.24'!$A$2:$J$7000,2,FALSE))</f>
        <v>UREGEI</v>
      </c>
      <c r="G135" s="177" t="str">
        <f>IF(E135="","",VLOOKUP(E135,'Listing import 29.10.24'!$A$2:$J$7000,3,FALSE))</f>
        <v>Gyanie</v>
      </c>
      <c r="H135" s="169" t="str">
        <f>IF(E135="","",VLOOKUP(E135,'Listing import 29.10.24'!$A$2:$J$7000,4,FALSE))</f>
        <v>BF</v>
      </c>
      <c r="K135" s="331"/>
      <c r="L135" s="331"/>
      <c r="M135" s="331"/>
      <c r="N135"/>
      <c r="O135"/>
      <c r="P135"/>
    </row>
    <row r="136" spans="1:16" ht="19.5" customHeight="1" x14ac:dyDescent="0.35">
      <c r="A136" s="593"/>
      <c r="B136" s="601"/>
      <c r="C136" s="597"/>
      <c r="D136" s="598"/>
      <c r="E136" s="175">
        <v>24236988</v>
      </c>
      <c r="F136" s="176" t="str">
        <f>IF(E136="","",VLOOKUP(E136,'Listing import 29.10.24'!$A$2:$J$7000,2,FALSE))</f>
        <v>WADEHNANE</v>
      </c>
      <c r="G136" s="177" t="str">
        <f>IF(E136="","",VLOOKUP(E136,'Listing import 29.10.24'!$A$2:$J$7000,3,FALSE))</f>
        <v>JEANNE</v>
      </c>
      <c r="H136" s="169" t="str">
        <f>IF(E136="","",VLOOKUP(E136,'Listing import 29.10.24'!$A$2:$J$7000,4,FALSE))</f>
        <v>BF</v>
      </c>
      <c r="K136" s="331"/>
      <c r="L136" s="331"/>
      <c r="M136" s="331"/>
      <c r="N136"/>
      <c r="O136"/>
      <c r="P136"/>
    </row>
    <row r="137" spans="1:16" ht="19.5" customHeight="1" x14ac:dyDescent="0.35">
      <c r="A137" s="593"/>
      <c r="B137" s="601"/>
      <c r="C137" s="597"/>
      <c r="D137" s="598"/>
      <c r="E137" s="175">
        <v>24249167</v>
      </c>
      <c r="F137" s="176" t="str">
        <f>IF(E137="","",VLOOKUP(E137,'Listing import 29.10.24'!$A$2:$J$7000,2,FALSE))</f>
        <v>YEKAWENE</v>
      </c>
      <c r="G137" s="177" t="str">
        <f>IF(E137="","",VLOOKUP(E137,'Listing import 29.10.24'!$A$2:$J$7000,3,FALSE))</f>
        <v>MARIE LOOUISE</v>
      </c>
      <c r="H137" s="169" t="str">
        <f>IF(E137="","",VLOOKUP(E137,'Listing import 29.10.24'!$A$2:$J$7000,4,FALSE))</f>
        <v>BF</v>
      </c>
      <c r="K137" s="331"/>
      <c r="L137" s="331"/>
      <c r="M137" s="331"/>
      <c r="N137"/>
      <c r="O137"/>
      <c r="P137"/>
    </row>
    <row r="138" spans="1:16" ht="19.5" customHeight="1" x14ac:dyDescent="0.3">
      <c r="A138" s="593"/>
      <c r="B138" s="601"/>
      <c r="C138" s="597"/>
      <c r="D138" s="599"/>
      <c r="E138" s="599"/>
      <c r="F138" s="599"/>
      <c r="G138" s="599"/>
      <c r="H138" s="178"/>
      <c r="K138" s="331"/>
      <c r="L138" s="331"/>
      <c r="M138" s="331"/>
      <c r="N138"/>
      <c r="O138"/>
      <c r="P138"/>
    </row>
    <row r="139" spans="1:16" ht="19.5" customHeight="1" x14ac:dyDescent="0.35">
      <c r="A139" s="593"/>
      <c r="B139" s="601"/>
      <c r="C139" s="597"/>
      <c r="D139" s="598" t="s">
        <v>10</v>
      </c>
      <c r="E139" s="175">
        <v>24245717</v>
      </c>
      <c r="F139" s="176" t="str">
        <f>IF(E139="","",VLOOKUP(E139,'Listing import 29.10.24'!$A$2:$J$7000,2,FALSE))</f>
        <v>JEWINE</v>
      </c>
      <c r="G139" s="177" t="str">
        <f>IF(E139="","",VLOOKUP(E139,'Listing import 29.10.24'!$A$2:$J$7000,3,FALSE))</f>
        <v>ALEXANDRE</v>
      </c>
      <c r="H139" s="169" t="str">
        <f>IF(E139="","",VLOOKUP(E139,'Listing import 29.10.24'!$A$2:$J$7000,4,FALSE))</f>
        <v>BG</v>
      </c>
      <c r="K139" s="331"/>
      <c r="L139" s="331"/>
      <c r="M139" s="331"/>
      <c r="N139"/>
      <c r="O139"/>
      <c r="P139"/>
    </row>
    <row r="140" spans="1:16" ht="19.5" customHeight="1" x14ac:dyDescent="0.35">
      <c r="A140" s="593"/>
      <c r="B140" s="601"/>
      <c r="C140" s="597"/>
      <c r="D140" s="598"/>
      <c r="E140" s="175">
        <v>24236980</v>
      </c>
      <c r="F140" s="176" t="str">
        <f>IF(E140="","",VLOOKUP(E140,'Listing import 29.10.24'!$A$2:$J$7000,2,FALSE))</f>
        <v>WAICANE</v>
      </c>
      <c r="G140" s="177" t="str">
        <f>IF(E140="","",VLOOKUP(E140,'Listing import 29.10.24'!$A$2:$J$7000,3,FALSE))</f>
        <v>JOCELYN</v>
      </c>
      <c r="H140" s="169" t="str">
        <f>IF(E140="","",VLOOKUP(E140,'Listing import 29.10.24'!$A$2:$J$7000,4,FALSE))</f>
        <v>BG</v>
      </c>
    </row>
    <row r="141" spans="1:16" ht="19.5" customHeight="1" x14ac:dyDescent="0.35">
      <c r="A141" s="593"/>
      <c r="B141" s="601"/>
      <c r="C141" s="597"/>
      <c r="D141" s="598"/>
      <c r="E141" s="175">
        <v>24238368</v>
      </c>
      <c r="F141" s="176" t="str">
        <f>IF(E141="","",VLOOKUP(E141,'Listing import 29.10.24'!$A$2:$J$7000,2,FALSE))</f>
        <v>WAICANE</v>
      </c>
      <c r="G141" s="177" t="str">
        <f>IF(E141="","",VLOOKUP(E141,'Listing import 29.10.24'!$A$2:$J$7000,3,FALSE))</f>
        <v>philippe</v>
      </c>
      <c r="H141" s="169" t="str">
        <f>IF(E141="","",VLOOKUP(E141,'Listing import 29.10.24'!$A$2:$J$7000,4,FALSE))</f>
        <v>BG</v>
      </c>
    </row>
    <row r="142" spans="1:16" ht="19.5" customHeight="1" x14ac:dyDescent="0.35">
      <c r="A142" s="593"/>
      <c r="B142" s="601"/>
      <c r="C142" s="597"/>
      <c r="D142" s="598"/>
      <c r="E142" s="175">
        <v>24249223</v>
      </c>
      <c r="F142" s="176" t="str">
        <f>IF(E142="","",VLOOKUP(E142,'Listing import 29.10.24'!$A$2:$J$7000,2,FALSE))</f>
        <v>WATU</v>
      </c>
      <c r="G142" s="177" t="str">
        <f>IF(E142="","",VLOOKUP(E142,'Listing import 29.10.24'!$A$2:$J$7000,3,FALSE))</f>
        <v>ASRIEL</v>
      </c>
      <c r="H142" s="169" t="str">
        <f>IF(E142="","",VLOOKUP(E142,'Listing import 29.10.24'!$A$2:$J$7000,4,FALSE))</f>
        <v>BG</v>
      </c>
    </row>
    <row r="143" spans="1:16" ht="19.5" customHeight="1" x14ac:dyDescent="0.35">
      <c r="A143" s="593"/>
      <c r="B143" s="602"/>
      <c r="C143" s="597"/>
      <c r="D143" s="598"/>
      <c r="E143" s="175">
        <v>24239240</v>
      </c>
      <c r="F143" s="176" t="str">
        <f>IF(E143="","",VLOOKUP(E143,'Listing import 29.10.24'!$A$2:$J$7000,2,FALSE))</f>
        <v>WAYEWOL</v>
      </c>
      <c r="G143" s="177" t="str">
        <f>IF(E143="","",VLOOKUP(E143,'Listing import 29.10.24'!$A$2:$J$7000,3,FALSE))</f>
        <v>Waeren</v>
      </c>
      <c r="H143" s="169" t="str">
        <f>IF(E143="","",VLOOKUP(E143,'Listing import 29.10.24'!$A$2:$J$7000,4,FALSE))</f>
        <v>BG</v>
      </c>
    </row>
    <row r="144" spans="1:16" ht="19.5" customHeight="1" x14ac:dyDescent="0.35"/>
    <row r="145" spans="1:13" ht="19.5" customHeight="1" x14ac:dyDescent="0.3">
      <c r="A145" s="171"/>
      <c r="B145" s="172" t="s">
        <v>1</v>
      </c>
      <c r="C145" s="172" t="s">
        <v>2</v>
      </c>
      <c r="D145" s="172" t="s">
        <v>3</v>
      </c>
      <c r="E145" s="173" t="s">
        <v>4</v>
      </c>
      <c r="F145" s="174" t="s">
        <v>5</v>
      </c>
      <c r="G145" s="174" t="s">
        <v>6</v>
      </c>
      <c r="H145" s="174" t="s">
        <v>7</v>
      </c>
      <c r="I145" s="327" t="s">
        <v>7058</v>
      </c>
    </row>
    <row r="146" spans="1:13" ht="19.5" customHeight="1" x14ac:dyDescent="0.35">
      <c r="A146" s="593">
        <v>12</v>
      </c>
      <c r="B146" s="594" t="s">
        <v>19</v>
      </c>
      <c r="C146" s="597" t="str">
        <f>IF(E146="","",VLOOKUP(E146,'Listing import 29.10.24'!$A$2:$J$7000,8,FALSE))</f>
        <v/>
      </c>
      <c r="D146" s="598" t="s">
        <v>9</v>
      </c>
      <c r="E146" s="175"/>
      <c r="F146" s="176" t="str">
        <f>IF(E146="","",VLOOKUP(E146,'Listing import 29.10.24'!$A$2:$J$7000,2,FALSE))</f>
        <v/>
      </c>
      <c r="G146" s="177" t="str">
        <f>IF(E146="","",VLOOKUP(E146,'Listing import 29.10.24'!$A$2:$J$7000,3,FALSE))</f>
        <v/>
      </c>
      <c r="H146" s="169" t="str">
        <f>IF(E146="","",VLOOKUP(E146,'Listing import 29.10.24'!$A$2:$J$7000,4,FALSE))</f>
        <v/>
      </c>
      <c r="K146" s="329" t="s">
        <v>4213</v>
      </c>
      <c r="L146" s="329" t="s">
        <v>5486</v>
      </c>
      <c r="M146" s="329" t="s">
        <v>78</v>
      </c>
    </row>
    <row r="147" spans="1:13" ht="19.5" customHeight="1" x14ac:dyDescent="0.35">
      <c r="A147" s="593"/>
      <c r="B147" s="595"/>
      <c r="C147" s="597"/>
      <c r="D147" s="598"/>
      <c r="E147" s="175"/>
      <c r="F147" s="176" t="str">
        <f>IF(E147="","",VLOOKUP(E147,'Listing import 29.10.24'!$A$2:$J$7000,2,FALSE))</f>
        <v/>
      </c>
      <c r="G147" s="177" t="str">
        <f>IF(E147="","",VLOOKUP(E147,'Listing import 29.10.24'!$A$2:$J$7000,3,FALSE))</f>
        <v/>
      </c>
      <c r="H147" s="169" t="str">
        <f>IF(E147="","",VLOOKUP(E147,'Listing import 29.10.24'!$A$2:$J$7000,4,FALSE))</f>
        <v/>
      </c>
      <c r="K147" s="329" t="s">
        <v>1005</v>
      </c>
      <c r="L147" s="329" t="s">
        <v>9121</v>
      </c>
      <c r="M147" s="329" t="s">
        <v>78</v>
      </c>
    </row>
    <row r="148" spans="1:13" ht="19.5" customHeight="1" x14ac:dyDescent="0.35">
      <c r="A148" s="593"/>
      <c r="B148" s="595"/>
      <c r="C148" s="597"/>
      <c r="D148" s="598"/>
      <c r="E148" s="175"/>
      <c r="F148" s="176" t="str">
        <f>IF(E148="","",VLOOKUP(E148,'Listing import 29.10.24'!$A$2:$J$7000,2,FALSE))</f>
        <v/>
      </c>
      <c r="G148" s="177" t="str">
        <f>IF(E148="","",VLOOKUP(E148,'Listing import 29.10.24'!$A$2:$J$7000,3,FALSE))</f>
        <v/>
      </c>
      <c r="H148" s="169" t="str">
        <f>IF(E148="","",VLOOKUP(E148,'Listing import 29.10.24'!$A$2:$J$7000,4,FALSE))</f>
        <v/>
      </c>
      <c r="K148" s="329" t="s">
        <v>9118</v>
      </c>
      <c r="L148" s="329" t="s">
        <v>9119</v>
      </c>
      <c r="M148" s="329" t="s">
        <v>78</v>
      </c>
    </row>
    <row r="149" spans="1:13" ht="19.5" customHeight="1" x14ac:dyDescent="0.35">
      <c r="A149" s="593"/>
      <c r="B149" s="595"/>
      <c r="C149" s="597"/>
      <c r="D149" s="598"/>
      <c r="E149" s="175"/>
      <c r="F149" s="176" t="str">
        <f>IF(E149="","",VLOOKUP(E149,'Listing import 29.10.24'!$A$2:$J$7000,2,FALSE))</f>
        <v/>
      </c>
      <c r="G149" s="177" t="str">
        <f>IF(E149="","",VLOOKUP(E149,'Listing import 29.10.24'!$A$2:$J$7000,3,FALSE))</f>
        <v/>
      </c>
      <c r="H149" s="169" t="str">
        <f>IF(E149="","",VLOOKUP(E149,'Listing import 29.10.24'!$A$2:$J$7000,4,FALSE))</f>
        <v/>
      </c>
      <c r="K149" s="329" t="s">
        <v>9126</v>
      </c>
      <c r="L149" s="329" t="s">
        <v>7443</v>
      </c>
      <c r="M149" s="329" t="s">
        <v>78</v>
      </c>
    </row>
    <row r="150" spans="1:13" ht="19.5" customHeight="1" x14ac:dyDescent="0.35">
      <c r="A150" s="593"/>
      <c r="B150" s="595"/>
      <c r="C150" s="597"/>
      <c r="D150" s="598"/>
      <c r="E150" s="175"/>
      <c r="F150" s="176" t="str">
        <f>IF(E150="","",VLOOKUP(E150,'Listing import 29.10.24'!$A$2:$J$7000,2,FALSE))</f>
        <v/>
      </c>
      <c r="G150" s="177" t="str">
        <f>IF(E150="","",VLOOKUP(E150,'Listing import 29.10.24'!$A$2:$J$7000,3,FALSE))</f>
        <v/>
      </c>
      <c r="H150" s="169" t="str">
        <f>IF(E150="","",VLOOKUP(E150,'Listing import 29.10.24'!$A$2:$J$7000,4,FALSE))</f>
        <v/>
      </c>
      <c r="K150" s="332" t="s">
        <v>9143</v>
      </c>
      <c r="L150" s="332" t="s">
        <v>9144</v>
      </c>
      <c r="M150" s="332" t="s">
        <v>78</v>
      </c>
    </row>
    <row r="151" spans="1:13" ht="19.5" customHeight="1" x14ac:dyDescent="0.3">
      <c r="A151" s="593"/>
      <c r="B151" s="595"/>
      <c r="C151" s="597"/>
      <c r="D151" s="308"/>
      <c r="E151" s="308"/>
      <c r="F151" s="308"/>
      <c r="G151" s="308"/>
      <c r="H151" s="178"/>
    </row>
    <row r="152" spans="1:13" ht="19.5" customHeight="1" x14ac:dyDescent="0.35">
      <c r="A152" s="593"/>
      <c r="B152" s="595"/>
      <c r="C152" s="597"/>
      <c r="D152" s="598" t="s">
        <v>10</v>
      </c>
      <c r="E152" s="175"/>
      <c r="F152" s="176" t="str">
        <f>IF(E152="","",VLOOKUP(E152,'Listing import 29.10.24'!$A$2:$J$7000,2,FALSE))</f>
        <v/>
      </c>
      <c r="G152" s="177" t="str">
        <f>IF(E152="","",VLOOKUP(E152,'Listing import 29.10.24'!$A$2:$J$7000,3,FALSE))</f>
        <v/>
      </c>
      <c r="H152" s="169" t="str">
        <f>IF(E152="","",VLOOKUP(E152,'Listing import 29.10.24'!$A$2:$J$7000,4,FALSE))</f>
        <v/>
      </c>
      <c r="K152" s="329" t="s">
        <v>4213</v>
      </c>
      <c r="L152" s="329" t="s">
        <v>269</v>
      </c>
      <c r="M152" s="329" t="s">
        <v>79</v>
      </c>
    </row>
    <row r="153" spans="1:13" ht="19.5" customHeight="1" x14ac:dyDescent="0.35">
      <c r="A153" s="593"/>
      <c r="B153" s="595"/>
      <c r="C153" s="597"/>
      <c r="D153" s="598"/>
      <c r="E153" s="175"/>
      <c r="F153" s="176" t="str">
        <f>IF(E153="","",VLOOKUP(E153,'Listing import 29.10.24'!$A$2:$J$7000,2,FALSE))</f>
        <v/>
      </c>
      <c r="G153" s="177" t="str">
        <f>IF(E153="","",VLOOKUP(E153,'Listing import 29.10.24'!$A$2:$J$7000,3,FALSE))</f>
        <v/>
      </c>
      <c r="H153" s="169" t="str">
        <f>IF(E153="","",VLOOKUP(E153,'Listing import 29.10.24'!$A$2:$J$7000,4,FALSE))</f>
        <v/>
      </c>
      <c r="K153" s="329" t="s">
        <v>7059</v>
      </c>
      <c r="L153" s="329" t="s">
        <v>388</v>
      </c>
      <c r="M153" s="329" t="s">
        <v>79</v>
      </c>
    </row>
    <row r="154" spans="1:13" ht="19.5" customHeight="1" x14ac:dyDescent="0.35">
      <c r="A154" s="593"/>
      <c r="B154" s="595"/>
      <c r="C154" s="597"/>
      <c r="D154" s="598"/>
      <c r="E154" s="175"/>
      <c r="F154" s="176" t="str">
        <f>IF(E154="","",VLOOKUP(E154,'Listing import 29.10.24'!$A$2:$J$7000,2,FALSE))</f>
        <v/>
      </c>
      <c r="G154" s="177" t="str">
        <f>IF(E154="","",VLOOKUP(E154,'Listing import 29.10.24'!$A$2:$J$7000,3,FALSE))</f>
        <v/>
      </c>
      <c r="H154" s="169" t="str">
        <f>IF(E154="","",VLOOKUP(E154,'Listing import 29.10.24'!$A$2:$J$7000,4,FALSE))</f>
        <v/>
      </c>
      <c r="K154" s="329" t="s">
        <v>7061</v>
      </c>
      <c r="L154" s="329" t="s">
        <v>7062</v>
      </c>
      <c r="M154" s="329" t="s">
        <v>79</v>
      </c>
    </row>
    <row r="155" spans="1:13" ht="19.5" customHeight="1" x14ac:dyDescent="0.35">
      <c r="A155" s="593"/>
      <c r="B155" s="595"/>
      <c r="C155" s="597"/>
      <c r="D155" s="598"/>
      <c r="E155" s="175"/>
      <c r="F155" s="176" t="str">
        <f>IF(E155="","",VLOOKUP(E155,'Listing import 29.10.24'!$A$2:$J$7000,2,FALSE))</f>
        <v/>
      </c>
      <c r="G155" s="177" t="str">
        <f>IF(E155="","",VLOOKUP(E155,'Listing import 29.10.24'!$A$2:$J$7000,3,FALSE))</f>
        <v/>
      </c>
      <c r="H155" s="169" t="str">
        <f>IF(E155="","",VLOOKUP(E155,'Listing import 29.10.24'!$A$2:$J$7000,4,FALSE))</f>
        <v/>
      </c>
      <c r="K155" s="329" t="s">
        <v>7068</v>
      </c>
      <c r="L155" s="329" t="s">
        <v>3162</v>
      </c>
      <c r="M155" s="329" t="s">
        <v>79</v>
      </c>
    </row>
    <row r="156" spans="1:13" ht="19.5" customHeight="1" x14ac:dyDescent="0.35">
      <c r="A156" s="593"/>
      <c r="B156" s="596"/>
      <c r="C156" s="597"/>
      <c r="D156" s="598"/>
      <c r="E156" s="175"/>
      <c r="F156" s="176" t="str">
        <f>IF(E156="","",VLOOKUP(E156,'Listing import 29.10.24'!$A$2:$J$7000,2,FALSE))</f>
        <v/>
      </c>
      <c r="G156" s="177" t="str">
        <f>IF(E156="","",VLOOKUP(E156,'Listing import 29.10.24'!$A$2:$J$7000,3,FALSE))</f>
        <v/>
      </c>
      <c r="H156" s="169" t="str">
        <f>IF(E156="","",VLOOKUP(E156,'Listing import 29.10.24'!$A$2:$J$7000,4,FALSE))</f>
        <v/>
      </c>
      <c r="K156" s="329" t="s">
        <v>9125</v>
      </c>
      <c r="L156" s="329" t="s">
        <v>3276</v>
      </c>
      <c r="M156" s="329" t="s">
        <v>79</v>
      </c>
    </row>
    <row r="157" spans="1:13" ht="19.5" customHeight="1" x14ac:dyDescent="0.35">
      <c r="I157" s="168"/>
    </row>
    <row r="158" spans="1:13" ht="19.5" customHeight="1" x14ac:dyDescent="0.35">
      <c r="A158" s="171"/>
      <c r="B158" s="172" t="s">
        <v>1</v>
      </c>
      <c r="C158" s="172" t="s">
        <v>2</v>
      </c>
      <c r="D158" s="172" t="s">
        <v>3</v>
      </c>
      <c r="E158" s="173" t="s">
        <v>4</v>
      </c>
      <c r="F158" s="174" t="s">
        <v>5</v>
      </c>
      <c r="G158" s="174" t="s">
        <v>6</v>
      </c>
      <c r="H158" s="174" t="s">
        <v>7</v>
      </c>
      <c r="I158" s="328" t="s">
        <v>9142</v>
      </c>
    </row>
    <row r="159" spans="1:13" ht="19.5" customHeight="1" x14ac:dyDescent="0.35">
      <c r="A159" s="593">
        <v>13</v>
      </c>
      <c r="B159" s="594" t="s">
        <v>20</v>
      </c>
      <c r="C159" s="597" t="str">
        <f>IF(E159="","",VLOOKUP(E159,'Listing import 29.10.24'!$A$2:$J$7000,8,FALSE))</f>
        <v>CLG.BAGANDA</v>
      </c>
      <c r="D159" s="598" t="s">
        <v>9</v>
      </c>
      <c r="E159" s="175">
        <v>24233823</v>
      </c>
      <c r="F159" s="176" t="str">
        <f>IF(E159="","",VLOOKUP(E159,'Listing import 29.10.24'!$A$2:$J$7000,2,FALSE))</f>
        <v>MICHEL -VILLAZ</v>
      </c>
      <c r="G159" s="177" t="str">
        <f>IF(E159="","",VLOOKUP(E159,'Listing import 29.10.24'!$A$2:$J$7000,3,FALSE))</f>
        <v>Shirley</v>
      </c>
      <c r="H159" s="169" t="str">
        <f>IF(E159="","",VLOOKUP(E159,'Listing import 29.10.24'!$A$2:$J$7000,4,FALSE))</f>
        <v>BF</v>
      </c>
      <c r="I159" s="168"/>
    </row>
    <row r="160" spans="1:13" ht="19.5" customHeight="1" x14ac:dyDescent="0.35">
      <c r="A160" s="593"/>
      <c r="B160" s="595"/>
      <c r="C160" s="597"/>
      <c r="D160" s="598"/>
      <c r="E160" s="175">
        <v>24233792</v>
      </c>
      <c r="F160" s="176" t="str">
        <f>IF(E160="","",VLOOKUP(E160,'Listing import 29.10.24'!$A$2:$J$7000,2,FALSE))</f>
        <v>POYMEGNA</v>
      </c>
      <c r="G160" s="177" t="str">
        <f>IF(E160="","",VLOOKUP(E160,'Listing import 29.10.24'!$A$2:$J$7000,3,FALSE))</f>
        <v>Alice</v>
      </c>
      <c r="H160" s="169" t="str">
        <f>IF(E160="","",VLOOKUP(E160,'Listing import 29.10.24'!$A$2:$J$7000,4,FALSE))</f>
        <v>BF</v>
      </c>
      <c r="I160" s="168"/>
    </row>
    <row r="161" spans="1:9" ht="19.5" customHeight="1" x14ac:dyDescent="0.35">
      <c r="A161" s="593"/>
      <c r="B161" s="595"/>
      <c r="C161" s="597"/>
      <c r="D161" s="598"/>
      <c r="E161" s="175">
        <v>24248662</v>
      </c>
      <c r="F161" s="176" t="str">
        <f>IF(E161="","",VLOOKUP(E161,'Listing import 29.10.24'!$A$2:$J$7000,2,FALSE))</f>
        <v>TCHONMA</v>
      </c>
      <c r="G161" s="177" t="str">
        <f>IF(E161="","",VLOOKUP(E161,'Listing import 29.10.24'!$A$2:$J$7000,3,FALSE))</f>
        <v>Tracy</v>
      </c>
      <c r="H161" s="169" t="str">
        <f>IF(E161="","",VLOOKUP(E161,'Listing import 29.10.24'!$A$2:$J$7000,4,FALSE))</f>
        <v>BF</v>
      </c>
      <c r="I161" s="168"/>
    </row>
    <row r="162" spans="1:9" ht="19.5" customHeight="1" x14ac:dyDescent="0.35">
      <c r="A162" s="593"/>
      <c r="B162" s="595"/>
      <c r="C162" s="597"/>
      <c r="D162" s="598"/>
      <c r="E162" s="175">
        <v>24239142</v>
      </c>
      <c r="F162" s="176" t="str">
        <f>IF(E162="","",VLOOKUP(E162,'Listing import 29.10.24'!$A$2:$J$7000,2,FALSE))</f>
        <v>TEPITIOU</v>
      </c>
      <c r="G162" s="177" t="str">
        <f>IF(E162="","",VLOOKUP(E162,'Listing import 29.10.24'!$A$2:$J$7000,3,FALSE))</f>
        <v>Kayla</v>
      </c>
      <c r="H162" s="169" t="str">
        <f>IF(E162="","",VLOOKUP(E162,'Listing import 29.10.24'!$A$2:$J$7000,4,FALSE))</f>
        <v>BF</v>
      </c>
      <c r="I162" s="168"/>
    </row>
    <row r="163" spans="1:9" ht="19.5" customHeight="1" x14ac:dyDescent="0.35">
      <c r="A163" s="593"/>
      <c r="B163" s="595"/>
      <c r="C163" s="597"/>
      <c r="D163" s="598"/>
      <c r="E163" s="175">
        <v>24249368</v>
      </c>
      <c r="F163" s="176" t="str">
        <f>IF(E163="","",VLOOKUP(E163,'Listing import 29.10.24'!$A$2:$J$7000,2,FALSE))</f>
        <v>WHAAP</v>
      </c>
      <c r="G163" s="177" t="str">
        <f>IF(E163="","",VLOOKUP(E163,'Listing import 29.10.24'!$A$2:$J$7000,3,FALSE))</f>
        <v>Lancy</v>
      </c>
      <c r="H163" s="169" t="str">
        <f>IF(E163="","",VLOOKUP(E163,'Listing import 29.10.24'!$A$2:$J$7000,4,FALSE))</f>
        <v>BF</v>
      </c>
      <c r="I163" s="168"/>
    </row>
    <row r="164" spans="1:9" ht="19.5" customHeight="1" x14ac:dyDescent="0.35">
      <c r="A164" s="593"/>
      <c r="B164" s="595"/>
      <c r="C164" s="597"/>
      <c r="D164" s="599"/>
      <c r="E164" s="599"/>
      <c r="F164" s="599"/>
      <c r="G164" s="599"/>
      <c r="H164" s="178"/>
      <c r="I164" s="168"/>
    </row>
    <row r="165" spans="1:9" ht="19.5" customHeight="1" x14ac:dyDescent="0.35">
      <c r="A165" s="593"/>
      <c r="B165" s="595"/>
      <c r="C165" s="597"/>
      <c r="D165" s="598" t="s">
        <v>10</v>
      </c>
      <c r="E165" s="175">
        <v>24222659</v>
      </c>
      <c r="F165" s="176" t="str">
        <f>IF(E165="","",VLOOKUP(E165,'Listing import 29.10.24'!$A$2:$J$7000,2,FALSE))</f>
        <v>BOKOLA</v>
      </c>
      <c r="G165" s="177" t="str">
        <f>IF(E165="","",VLOOKUP(E165,'Listing import 29.10.24'!$A$2:$J$7000,3,FALSE))</f>
        <v>Isaac</v>
      </c>
      <c r="H165" s="169" t="str">
        <f>IF(E165="","",VLOOKUP(E165,'Listing import 29.10.24'!$A$2:$J$7000,4,FALSE))</f>
        <v>BG</v>
      </c>
      <c r="I165" s="168"/>
    </row>
    <row r="166" spans="1:9" ht="19.5" customHeight="1" x14ac:dyDescent="0.35">
      <c r="A166" s="593"/>
      <c r="B166" s="595"/>
      <c r="C166" s="597"/>
      <c r="D166" s="598"/>
      <c r="E166" s="175">
        <v>24248664</v>
      </c>
      <c r="F166" s="176" t="str">
        <f>IF(E166="","",VLOOKUP(E166,'Listing import 29.10.24'!$A$2:$J$7000,2,FALSE))</f>
        <v>TEIN-WEIAWE</v>
      </c>
      <c r="G166" s="177" t="str">
        <f>IF(E166="","",VLOOKUP(E166,'Listing import 29.10.24'!$A$2:$J$7000,3,FALSE))</f>
        <v>Jean-Pierre</v>
      </c>
      <c r="H166" s="169" t="str">
        <f>IF(E166="","",VLOOKUP(E166,'Listing import 29.10.24'!$A$2:$J$7000,4,FALSE))</f>
        <v>BG</v>
      </c>
      <c r="I166" s="168"/>
    </row>
    <row r="167" spans="1:9" ht="19.5" customHeight="1" x14ac:dyDescent="0.35">
      <c r="A167" s="593"/>
      <c r="B167" s="595"/>
      <c r="C167" s="597"/>
      <c r="D167" s="598"/>
      <c r="E167" s="175">
        <v>24239139</v>
      </c>
      <c r="F167" s="176" t="str">
        <f>IF(E167="","",VLOOKUP(E167,'Listing import 29.10.24'!$A$2:$J$7000,2,FALSE))</f>
        <v>TIDJINE</v>
      </c>
      <c r="G167" s="177" t="str">
        <f>IF(E167="","",VLOOKUP(E167,'Listing import 29.10.24'!$A$2:$J$7000,3,FALSE))</f>
        <v>Wilton</v>
      </c>
      <c r="H167" s="169" t="str">
        <f>IF(E167="","",VLOOKUP(E167,'Listing import 29.10.24'!$A$2:$J$7000,4,FALSE))</f>
        <v>BG</v>
      </c>
      <c r="I167" s="168"/>
    </row>
    <row r="168" spans="1:9" ht="19.5" customHeight="1" x14ac:dyDescent="0.35">
      <c r="A168" s="593"/>
      <c r="B168" s="595"/>
      <c r="C168" s="597"/>
      <c r="D168" s="598"/>
      <c r="E168" s="175">
        <v>24222660</v>
      </c>
      <c r="F168" s="176" t="str">
        <f>IF(E168="","",VLOOKUP(E168,'Listing import 29.10.24'!$A$2:$J$7000,2,FALSE))</f>
        <v>WALA-WINDI</v>
      </c>
      <c r="G168" s="177" t="str">
        <f>IF(E168="","",VLOOKUP(E168,'Listing import 29.10.24'!$A$2:$J$7000,3,FALSE))</f>
        <v>Jhared</v>
      </c>
      <c r="H168" s="169" t="str">
        <f>IF(E168="","",VLOOKUP(E168,'Listing import 29.10.24'!$A$2:$J$7000,4,FALSE))</f>
        <v>BG</v>
      </c>
      <c r="I168" s="168"/>
    </row>
    <row r="169" spans="1:9" ht="19.5" customHeight="1" x14ac:dyDescent="0.35">
      <c r="A169" s="593"/>
      <c r="B169" s="596"/>
      <c r="C169" s="597"/>
      <c r="D169" s="598"/>
      <c r="E169" s="175">
        <v>24233797</v>
      </c>
      <c r="F169" s="176" t="str">
        <f>IF(E169="","",VLOOKUP(E169,'Listing import 29.10.24'!$A$2:$J$7000,2,FALSE))</f>
        <v>WHAAP</v>
      </c>
      <c r="G169" s="177" t="str">
        <f>IF(E169="","",VLOOKUP(E169,'Listing import 29.10.24'!$A$2:$J$7000,3,FALSE))</f>
        <v>Antoine</v>
      </c>
      <c r="H169" s="169" t="str">
        <f>IF(E169="","",VLOOKUP(E169,'Listing import 29.10.24'!$A$2:$J$7000,4,FALSE))</f>
        <v>BG</v>
      </c>
      <c r="I169" s="168"/>
    </row>
    <row r="170" spans="1:9" ht="19.5" customHeight="1" x14ac:dyDescent="0.35">
      <c r="I170" s="168"/>
    </row>
    <row r="171" spans="1:9" ht="19.5" customHeight="1" x14ac:dyDescent="0.35">
      <c r="A171" s="171"/>
      <c r="B171" s="172" t="s">
        <v>1</v>
      </c>
      <c r="C171" s="172" t="s">
        <v>2</v>
      </c>
      <c r="D171" s="172" t="s">
        <v>3</v>
      </c>
      <c r="E171" s="173" t="s">
        <v>4</v>
      </c>
      <c r="F171" s="174" t="s">
        <v>5</v>
      </c>
      <c r="G171" s="174" t="s">
        <v>6</v>
      </c>
      <c r="H171" s="174" t="s">
        <v>7</v>
      </c>
      <c r="I171" s="328" t="s">
        <v>9141</v>
      </c>
    </row>
    <row r="172" spans="1:9" ht="19.5" customHeight="1" x14ac:dyDescent="0.35">
      <c r="A172" s="593">
        <v>14</v>
      </c>
      <c r="B172" s="594" t="s">
        <v>21</v>
      </c>
      <c r="C172" s="597" t="str">
        <f>IF(E172="","",VLOOKUP(E172,'Listing import 29.10.24'!$A$2:$J$7000,8,FALSE))</f>
        <v/>
      </c>
      <c r="D172" s="598" t="s">
        <v>9</v>
      </c>
      <c r="E172" s="175"/>
      <c r="F172" s="176" t="str">
        <f>IF(E172="","",VLOOKUP(E172,'Listing import 29.10.24'!$A$2:$J$7000,2,FALSE))</f>
        <v/>
      </c>
      <c r="G172" s="177" t="str">
        <f>IF(E172="","",VLOOKUP(E172,'Listing import 29.10.24'!$A$2:$J$7000,3,FALSE))</f>
        <v/>
      </c>
      <c r="H172" s="169" t="str">
        <f>IF(E172="","",VLOOKUP(E172,'Listing import 29.10.24'!$A$2:$J$7000,4,FALSE))</f>
        <v/>
      </c>
      <c r="I172" s="168"/>
    </row>
    <row r="173" spans="1:9" ht="19.5" customHeight="1" x14ac:dyDescent="0.35">
      <c r="A173" s="593"/>
      <c r="B173" s="595"/>
      <c r="C173" s="597"/>
      <c r="D173" s="598"/>
      <c r="E173" s="175"/>
      <c r="F173" s="176" t="str">
        <f>IF(E173="","",VLOOKUP(E173,'Listing import 29.10.24'!$A$2:$J$7000,2,FALSE))</f>
        <v/>
      </c>
      <c r="G173" s="177" t="str">
        <f>IF(E173="","",VLOOKUP(E173,'Listing import 29.10.24'!$A$2:$J$7000,3,FALSE))</f>
        <v/>
      </c>
      <c r="H173" s="169" t="str">
        <f>IF(E173="","",VLOOKUP(E173,'Listing import 29.10.24'!$A$2:$J$7000,4,FALSE))</f>
        <v/>
      </c>
    </row>
    <row r="174" spans="1:9" ht="19.5" customHeight="1" x14ac:dyDescent="0.35">
      <c r="A174" s="593"/>
      <c r="B174" s="595"/>
      <c r="C174" s="597"/>
      <c r="D174" s="598"/>
      <c r="E174" s="175"/>
      <c r="F174" s="176" t="str">
        <f>IF(E174="","",VLOOKUP(E174,'Listing import 29.10.24'!$A$2:$J$7000,2,FALSE))</f>
        <v/>
      </c>
      <c r="G174" s="177" t="str">
        <f>IF(E174="","",VLOOKUP(E174,'Listing import 29.10.24'!$A$2:$J$7000,3,FALSE))</f>
        <v/>
      </c>
      <c r="H174" s="169" t="str">
        <f>IF(E174="","",VLOOKUP(E174,'Listing import 29.10.24'!$A$2:$J$7000,4,FALSE))</f>
        <v/>
      </c>
    </row>
    <row r="175" spans="1:9" ht="19.5" customHeight="1" x14ac:dyDescent="0.35">
      <c r="A175" s="593"/>
      <c r="B175" s="595"/>
      <c r="C175" s="597"/>
      <c r="D175" s="598"/>
      <c r="E175" s="175"/>
      <c r="F175" s="176" t="str">
        <f>IF(E175="","",VLOOKUP(E175,'Listing import 29.10.24'!$A$2:$J$7000,2,FALSE))</f>
        <v/>
      </c>
      <c r="G175" s="177" t="str">
        <f>IF(E175="","",VLOOKUP(E175,'Listing import 29.10.24'!$A$2:$J$7000,3,FALSE))</f>
        <v/>
      </c>
      <c r="H175" s="169" t="str">
        <f>IF(E175="","",VLOOKUP(E175,'Listing import 29.10.24'!$A$2:$J$7000,4,FALSE))</f>
        <v/>
      </c>
    </row>
    <row r="176" spans="1:9" ht="19.5" customHeight="1" x14ac:dyDescent="0.35">
      <c r="A176" s="593"/>
      <c r="B176" s="595"/>
      <c r="C176" s="597"/>
      <c r="D176" s="598"/>
      <c r="E176" s="175"/>
      <c r="F176" s="176" t="str">
        <f>IF(E176="","",VLOOKUP(E176,'Listing import 29.10.24'!$A$2:$J$7000,2,FALSE))</f>
        <v/>
      </c>
      <c r="G176" s="177" t="str">
        <f>IF(E176="","",VLOOKUP(E176,'Listing import 29.10.24'!$A$2:$J$7000,3,FALSE))</f>
        <v/>
      </c>
      <c r="H176" s="169" t="str">
        <f>IF(E176="","",VLOOKUP(E176,'Listing import 29.10.24'!$A$2:$J$7000,4,FALSE))</f>
        <v/>
      </c>
    </row>
    <row r="177" spans="1:8" ht="19.5" customHeight="1" x14ac:dyDescent="0.3">
      <c r="A177" s="593"/>
      <c r="B177" s="595"/>
      <c r="C177" s="597"/>
      <c r="D177" s="599"/>
      <c r="E177" s="599"/>
      <c r="F177" s="599"/>
      <c r="G177" s="599"/>
      <c r="H177" s="178"/>
    </row>
    <row r="178" spans="1:8" ht="19.5" customHeight="1" x14ac:dyDescent="0.35">
      <c r="A178" s="593"/>
      <c r="B178" s="595"/>
      <c r="C178" s="597"/>
      <c r="D178" s="598" t="s">
        <v>10</v>
      </c>
      <c r="E178" s="175"/>
      <c r="F178" s="176" t="str">
        <f>IF(E178="","",VLOOKUP(E178,'Listing import 29.10.24'!$A$2:$J$7000,2,FALSE))</f>
        <v/>
      </c>
      <c r="G178" s="177" t="str">
        <f>IF(E178="","",VLOOKUP(E178,'Listing import 29.10.24'!$A$2:$J$7000,3,FALSE))</f>
        <v/>
      </c>
      <c r="H178" s="169" t="str">
        <f>IF(E178="","",VLOOKUP(E178,'Listing import 29.10.24'!$A$2:$J$7000,4,FALSE))</f>
        <v/>
      </c>
    </row>
    <row r="179" spans="1:8" ht="19.5" customHeight="1" x14ac:dyDescent="0.35">
      <c r="A179" s="593"/>
      <c r="B179" s="595"/>
      <c r="C179" s="597"/>
      <c r="D179" s="598"/>
      <c r="E179" s="175"/>
      <c r="F179" s="176" t="str">
        <f>IF(E179="","",VLOOKUP(E179,'Listing import 29.10.24'!$A$2:$J$7000,2,FALSE))</f>
        <v/>
      </c>
      <c r="G179" s="177" t="str">
        <f>IF(E179="","",VLOOKUP(E179,'Listing import 29.10.24'!$A$2:$J$7000,3,FALSE))</f>
        <v/>
      </c>
      <c r="H179" s="169" t="str">
        <f>IF(E179="","",VLOOKUP(E179,'Listing import 29.10.24'!$A$2:$J$7000,4,FALSE))</f>
        <v/>
      </c>
    </row>
    <row r="180" spans="1:8" ht="19.5" customHeight="1" x14ac:dyDescent="0.35">
      <c r="A180" s="593"/>
      <c r="B180" s="595"/>
      <c r="C180" s="597"/>
      <c r="D180" s="598"/>
      <c r="E180" s="175"/>
      <c r="F180" s="176" t="str">
        <f>IF(E180="","",VLOOKUP(E180,'Listing import 29.10.24'!$A$2:$J$7000,2,FALSE))</f>
        <v/>
      </c>
      <c r="G180" s="177" t="str">
        <f>IF(E180="","",VLOOKUP(E180,'Listing import 29.10.24'!$A$2:$J$7000,3,FALSE))</f>
        <v/>
      </c>
      <c r="H180" s="169" t="str">
        <f>IF(E180="","",VLOOKUP(E180,'Listing import 29.10.24'!$A$2:$J$7000,4,FALSE))</f>
        <v/>
      </c>
    </row>
    <row r="181" spans="1:8" ht="19.5" customHeight="1" x14ac:dyDescent="0.35">
      <c r="A181" s="593"/>
      <c r="B181" s="595"/>
      <c r="C181" s="597"/>
      <c r="D181" s="598"/>
      <c r="E181" s="175"/>
      <c r="F181" s="176" t="str">
        <f>IF(E181="","",VLOOKUP(E181,'Listing import 29.10.24'!$A$2:$J$7000,2,FALSE))</f>
        <v/>
      </c>
      <c r="G181" s="177" t="str">
        <f>IF(E181="","",VLOOKUP(E181,'Listing import 29.10.24'!$A$2:$J$7000,3,FALSE))</f>
        <v/>
      </c>
      <c r="H181" s="169" t="str">
        <f>IF(E181="","",VLOOKUP(E181,'Listing import 29.10.24'!$A$2:$J$7000,4,FALSE))</f>
        <v/>
      </c>
    </row>
    <row r="182" spans="1:8" ht="19.5" customHeight="1" x14ac:dyDescent="0.35">
      <c r="A182" s="593"/>
      <c r="B182" s="596"/>
      <c r="C182" s="597"/>
      <c r="D182" s="598"/>
      <c r="E182" s="175"/>
      <c r="F182" s="176" t="str">
        <f>IF(E182="","",VLOOKUP(E182,'Listing import 29.10.24'!$A$2:$J$7000,2,FALSE))</f>
        <v/>
      </c>
      <c r="G182" s="177" t="str">
        <f>IF(E182="","",VLOOKUP(E182,'Listing import 29.10.24'!$A$2:$J$7000,3,FALSE))</f>
        <v/>
      </c>
      <c r="H182" s="169" t="str">
        <f>IF(E182="","",VLOOKUP(E182,'Listing import 29.10.24'!$A$2:$J$7000,4,FALSE))</f>
        <v/>
      </c>
    </row>
    <row r="183" spans="1:8" ht="19.5" customHeight="1" x14ac:dyDescent="0.35"/>
    <row r="184" spans="1:8" ht="19.5" customHeight="1" x14ac:dyDescent="0.3">
      <c r="A184" s="171"/>
      <c r="B184" s="172" t="s">
        <v>1</v>
      </c>
      <c r="C184" s="172" t="s">
        <v>2</v>
      </c>
      <c r="D184" s="172" t="s">
        <v>3</v>
      </c>
      <c r="E184" s="173" t="s">
        <v>4</v>
      </c>
      <c r="F184" s="174" t="s">
        <v>5</v>
      </c>
      <c r="G184" s="174" t="s">
        <v>6</v>
      </c>
      <c r="H184" s="174" t="s">
        <v>7</v>
      </c>
    </row>
    <row r="185" spans="1:8" ht="19.5" customHeight="1" x14ac:dyDescent="0.35">
      <c r="A185" s="593">
        <v>15</v>
      </c>
      <c r="B185" s="594" t="s">
        <v>22</v>
      </c>
      <c r="C185" s="597" t="str">
        <f>IF(E185="","",VLOOKUP(E185,'Listing import 29.10.24'!$A$2:$J$7000,8,FALSE))</f>
        <v/>
      </c>
      <c r="D185" s="598" t="s">
        <v>9</v>
      </c>
      <c r="E185" s="175"/>
      <c r="F185" s="176" t="str">
        <f>IF(E185="","",VLOOKUP(E185,'Listing import 29.10.24'!$A$2:$J$7000,2,FALSE))</f>
        <v/>
      </c>
      <c r="G185" s="177" t="str">
        <f>IF(E185="","",VLOOKUP(E185,'Listing import 29.10.24'!$A$2:$J$7000,3,FALSE))</f>
        <v/>
      </c>
      <c r="H185" s="169" t="str">
        <f>IF(E185="","",VLOOKUP(E185,'Listing import 29.10.24'!$A$2:$J$7000,4,FALSE))</f>
        <v/>
      </c>
    </row>
    <row r="186" spans="1:8" ht="19.5" customHeight="1" x14ac:dyDescent="0.35">
      <c r="A186" s="593"/>
      <c r="B186" s="595"/>
      <c r="C186" s="597"/>
      <c r="D186" s="598"/>
      <c r="E186" s="175"/>
      <c r="F186" s="176" t="str">
        <f>IF(E186="","",VLOOKUP(E186,'Listing import 29.10.24'!$A$2:$J$7000,2,FALSE))</f>
        <v/>
      </c>
      <c r="G186" s="177" t="str">
        <f>IF(E186="","",VLOOKUP(E186,'Listing import 29.10.24'!$A$2:$J$7000,3,FALSE))</f>
        <v/>
      </c>
      <c r="H186" s="169" t="str">
        <f>IF(E186="","",VLOOKUP(E186,'Listing import 29.10.24'!$A$2:$J$7000,4,FALSE))</f>
        <v/>
      </c>
    </row>
    <row r="187" spans="1:8" ht="19.5" customHeight="1" x14ac:dyDescent="0.35">
      <c r="A187" s="593"/>
      <c r="B187" s="595"/>
      <c r="C187" s="597"/>
      <c r="D187" s="598"/>
      <c r="E187" s="175"/>
      <c r="F187" s="176" t="str">
        <f>IF(E187="","",VLOOKUP(E187,'Listing import 29.10.24'!$A$2:$J$7000,2,FALSE))</f>
        <v/>
      </c>
      <c r="G187" s="177" t="str">
        <f>IF(E187="","",VLOOKUP(E187,'Listing import 29.10.24'!$A$2:$J$7000,3,FALSE))</f>
        <v/>
      </c>
      <c r="H187" s="169" t="str">
        <f>IF(E187="","",VLOOKUP(E187,'Listing import 29.10.24'!$A$2:$J$7000,4,FALSE))</f>
        <v/>
      </c>
    </row>
    <row r="188" spans="1:8" ht="19.5" customHeight="1" x14ac:dyDescent="0.35">
      <c r="A188" s="593"/>
      <c r="B188" s="595"/>
      <c r="C188" s="597"/>
      <c r="D188" s="598"/>
      <c r="E188" s="175"/>
      <c r="F188" s="176" t="str">
        <f>IF(E188="","",VLOOKUP(E188,'Listing import 29.10.24'!$A$2:$J$7000,2,FALSE))</f>
        <v/>
      </c>
      <c r="G188" s="177" t="str">
        <f>IF(E188="","",VLOOKUP(E188,'Listing import 29.10.24'!$A$2:$J$7000,3,FALSE))</f>
        <v/>
      </c>
      <c r="H188" s="169" t="str">
        <f>IF(E188="","",VLOOKUP(E188,'Listing import 29.10.24'!$A$2:$J$7000,4,FALSE))</f>
        <v/>
      </c>
    </row>
    <row r="189" spans="1:8" ht="19.5" customHeight="1" x14ac:dyDescent="0.35">
      <c r="A189" s="593"/>
      <c r="B189" s="595"/>
      <c r="C189" s="597"/>
      <c r="D189" s="598"/>
      <c r="E189" s="175"/>
      <c r="F189" s="176" t="str">
        <f>IF(E189="","",VLOOKUP(E189,'Listing import 29.10.24'!$A$2:$J$7000,2,FALSE))</f>
        <v/>
      </c>
      <c r="G189" s="177" t="str">
        <f>IF(E189="","",VLOOKUP(E189,'Listing import 29.10.24'!$A$2:$J$7000,3,FALSE))</f>
        <v/>
      </c>
      <c r="H189" s="169" t="str">
        <f>IF(E189="","",VLOOKUP(E189,'Listing import 29.10.24'!$A$2:$J$7000,4,FALSE))</f>
        <v/>
      </c>
    </row>
    <row r="190" spans="1:8" ht="19.5" customHeight="1" x14ac:dyDescent="0.3">
      <c r="A190" s="593"/>
      <c r="B190" s="595"/>
      <c r="C190" s="597"/>
      <c r="D190" s="599"/>
      <c r="E190" s="599"/>
      <c r="F190" s="599"/>
      <c r="G190" s="599"/>
      <c r="H190" s="178"/>
    </row>
    <row r="191" spans="1:8" ht="19.5" customHeight="1" x14ac:dyDescent="0.35">
      <c r="A191" s="593"/>
      <c r="B191" s="595"/>
      <c r="C191" s="597"/>
      <c r="D191" s="598" t="s">
        <v>10</v>
      </c>
      <c r="E191" s="175"/>
      <c r="F191" s="176" t="str">
        <f>IF(E191="","",VLOOKUP(E191,'Listing import 29.10.24'!$A$2:$J$7000,2,FALSE))</f>
        <v/>
      </c>
      <c r="G191" s="177" t="str">
        <f>IF(E191="","",VLOOKUP(E191,'Listing import 29.10.24'!$A$2:$J$7000,3,FALSE))</f>
        <v/>
      </c>
      <c r="H191" s="169" t="str">
        <f>IF(E191="","",VLOOKUP(E191,'Listing import 29.10.24'!$A$2:$J$7000,4,FALSE))</f>
        <v/>
      </c>
    </row>
    <row r="192" spans="1:8" ht="19.5" customHeight="1" x14ac:dyDescent="0.35">
      <c r="A192" s="593"/>
      <c r="B192" s="595"/>
      <c r="C192" s="597"/>
      <c r="D192" s="598"/>
      <c r="E192" s="175"/>
      <c r="F192" s="176" t="str">
        <f>IF(E192="","",VLOOKUP(E192,'Listing import 29.10.24'!$A$2:$J$7000,2,FALSE))</f>
        <v/>
      </c>
      <c r="G192" s="177" t="str">
        <f>IF(E192="","",VLOOKUP(E192,'Listing import 29.10.24'!$A$2:$J$7000,3,FALSE))</f>
        <v/>
      </c>
      <c r="H192" s="169" t="str">
        <f>IF(E192="","",VLOOKUP(E192,'Listing import 29.10.24'!$A$2:$J$7000,4,FALSE))</f>
        <v/>
      </c>
    </row>
    <row r="193" spans="1:8" ht="19.5" customHeight="1" x14ac:dyDescent="0.35">
      <c r="A193" s="593"/>
      <c r="B193" s="595"/>
      <c r="C193" s="597"/>
      <c r="D193" s="598"/>
      <c r="E193" s="175"/>
      <c r="F193" s="176" t="str">
        <f>IF(E193="","",VLOOKUP(E193,'Listing import 29.10.24'!$A$2:$J$7000,2,FALSE))</f>
        <v/>
      </c>
      <c r="G193" s="177" t="str">
        <f>IF(E193="","",VLOOKUP(E193,'Listing import 29.10.24'!$A$2:$J$7000,3,FALSE))</f>
        <v/>
      </c>
      <c r="H193" s="169" t="str">
        <f>IF(E193="","",VLOOKUP(E193,'Listing import 29.10.24'!$A$2:$J$7000,4,FALSE))</f>
        <v/>
      </c>
    </row>
    <row r="194" spans="1:8" ht="19.5" customHeight="1" x14ac:dyDescent="0.35">
      <c r="A194" s="593"/>
      <c r="B194" s="595"/>
      <c r="C194" s="597"/>
      <c r="D194" s="598"/>
      <c r="E194" s="175"/>
      <c r="F194" s="176" t="str">
        <f>IF(E194="","",VLOOKUP(E194,'Listing import 29.10.24'!$A$2:$J$7000,2,FALSE))</f>
        <v/>
      </c>
      <c r="G194" s="177" t="str">
        <f>IF(E194="","",VLOOKUP(E194,'Listing import 29.10.24'!$A$2:$J$7000,3,FALSE))</f>
        <v/>
      </c>
      <c r="H194" s="169" t="str">
        <f>IF(E194="","",VLOOKUP(E194,'Listing import 29.10.24'!$A$2:$J$7000,4,FALSE))</f>
        <v/>
      </c>
    </row>
    <row r="195" spans="1:8" ht="19.5" customHeight="1" x14ac:dyDescent="0.35">
      <c r="A195" s="593"/>
      <c r="B195" s="596"/>
      <c r="C195" s="597"/>
      <c r="D195" s="598"/>
      <c r="E195" s="175"/>
      <c r="F195" s="176" t="str">
        <f>IF(E195="","",VLOOKUP(E195,'Listing import 29.10.24'!$A$2:$J$7000,2,FALSE))</f>
        <v/>
      </c>
      <c r="G195" s="177" t="str">
        <f>IF(E195="","",VLOOKUP(E195,'Listing import 29.10.24'!$A$2:$J$7000,3,FALSE))</f>
        <v/>
      </c>
      <c r="H195" s="169" t="str">
        <f>IF(E195="","",VLOOKUP(E195,'Listing import 29.10.24'!$A$2:$J$7000,4,FALSE))</f>
        <v/>
      </c>
    </row>
    <row r="196" spans="1:8" ht="19.5" customHeight="1" x14ac:dyDescent="0.35"/>
    <row r="197" spans="1:8" ht="19.5" customHeight="1" x14ac:dyDescent="0.3">
      <c r="A197" s="171"/>
      <c r="B197" s="172" t="s">
        <v>1</v>
      </c>
      <c r="C197" s="172" t="s">
        <v>2</v>
      </c>
      <c r="D197" s="172" t="s">
        <v>3</v>
      </c>
      <c r="E197" s="173" t="s">
        <v>4</v>
      </c>
      <c r="F197" s="174" t="s">
        <v>5</v>
      </c>
      <c r="G197" s="174" t="s">
        <v>6</v>
      </c>
      <c r="H197" s="174" t="s">
        <v>7</v>
      </c>
    </row>
    <row r="198" spans="1:8" ht="19.5" customHeight="1" x14ac:dyDescent="0.35">
      <c r="A198" s="593">
        <v>16</v>
      </c>
      <c r="B198" s="594" t="s">
        <v>23</v>
      </c>
      <c r="C198" s="597" t="str">
        <f>IF(E198="","",VLOOKUP(E198,'Listing import 29.10.24'!$A$2:$J$7000,8,FALSE))</f>
        <v/>
      </c>
      <c r="D198" s="598" t="s">
        <v>9</v>
      </c>
      <c r="E198" s="175"/>
      <c r="F198" s="176" t="str">
        <f>IF(E198="","",VLOOKUP(E198,'Listing import 29.10.24'!$A$2:$J$7000,2,FALSE))</f>
        <v/>
      </c>
      <c r="G198" s="177" t="str">
        <f>IF(E198="","",VLOOKUP(E198,'Listing import 29.10.24'!$A$2:$J$7000,3,FALSE))</f>
        <v/>
      </c>
      <c r="H198" s="169" t="str">
        <f>IF(E198="","",VLOOKUP(E198,'Listing import 29.10.24'!$A$2:$J$7000,4,FALSE))</f>
        <v/>
      </c>
    </row>
    <row r="199" spans="1:8" ht="19.5" customHeight="1" x14ac:dyDescent="0.35">
      <c r="A199" s="593"/>
      <c r="B199" s="595"/>
      <c r="C199" s="597"/>
      <c r="D199" s="598"/>
      <c r="E199" s="175"/>
      <c r="F199" s="176" t="str">
        <f>IF(E199="","",VLOOKUP(E199,'Listing import 29.10.24'!$A$2:$J$7000,2,FALSE))</f>
        <v/>
      </c>
      <c r="G199" s="177" t="str">
        <f>IF(E199="","",VLOOKUP(E199,'Listing import 29.10.24'!$A$2:$J$7000,3,FALSE))</f>
        <v/>
      </c>
      <c r="H199" s="169" t="str">
        <f>IF(E199="","",VLOOKUP(E199,'Listing import 29.10.24'!$A$2:$J$7000,4,FALSE))</f>
        <v/>
      </c>
    </row>
    <row r="200" spans="1:8" ht="19.5" customHeight="1" x14ac:dyDescent="0.35">
      <c r="A200" s="593"/>
      <c r="B200" s="595"/>
      <c r="C200" s="597"/>
      <c r="D200" s="598"/>
      <c r="E200" s="175"/>
      <c r="F200" s="176" t="str">
        <f>IF(E200="","",VLOOKUP(E200,'Listing import 29.10.24'!$A$2:$J$7000,2,FALSE))</f>
        <v/>
      </c>
      <c r="G200" s="177" t="str">
        <f>IF(E200="","",VLOOKUP(E200,'Listing import 29.10.24'!$A$2:$J$7000,3,FALSE))</f>
        <v/>
      </c>
      <c r="H200" s="169" t="str">
        <f>IF(E200="","",VLOOKUP(E200,'Listing import 29.10.24'!$A$2:$J$7000,4,FALSE))</f>
        <v/>
      </c>
    </row>
    <row r="201" spans="1:8" ht="19.5" customHeight="1" x14ac:dyDescent="0.35">
      <c r="A201" s="593"/>
      <c r="B201" s="595"/>
      <c r="C201" s="597"/>
      <c r="D201" s="598"/>
      <c r="E201" s="175"/>
      <c r="F201" s="176" t="str">
        <f>IF(E201="","",VLOOKUP(E201,'Listing import 29.10.24'!$A$2:$J$7000,2,FALSE))</f>
        <v/>
      </c>
      <c r="G201" s="177" t="str">
        <f>IF(E201="","",VLOOKUP(E201,'Listing import 29.10.24'!$A$2:$J$7000,3,FALSE))</f>
        <v/>
      </c>
      <c r="H201" s="169" t="str">
        <f>IF(E201="","",VLOOKUP(E201,'Listing import 29.10.24'!$A$2:$J$7000,4,FALSE))</f>
        <v/>
      </c>
    </row>
    <row r="202" spans="1:8" ht="19.5" customHeight="1" x14ac:dyDescent="0.35">
      <c r="A202" s="593"/>
      <c r="B202" s="595"/>
      <c r="C202" s="597"/>
      <c r="D202" s="598"/>
      <c r="E202" s="175"/>
      <c r="F202" s="176" t="str">
        <f>IF(E202="","",VLOOKUP(E202,'Listing import 29.10.24'!$A$2:$J$7000,2,FALSE))</f>
        <v/>
      </c>
      <c r="G202" s="177" t="str">
        <f>IF(E202="","",VLOOKUP(E202,'Listing import 29.10.24'!$A$2:$J$7000,3,FALSE))</f>
        <v/>
      </c>
      <c r="H202" s="169" t="str">
        <f>IF(E202="","",VLOOKUP(E202,'Listing import 29.10.24'!$A$2:$J$7000,4,FALSE))</f>
        <v/>
      </c>
    </row>
    <row r="203" spans="1:8" ht="19.5" customHeight="1" x14ac:dyDescent="0.3">
      <c r="A203" s="593"/>
      <c r="B203" s="595"/>
      <c r="C203" s="597"/>
      <c r="D203" s="599"/>
      <c r="E203" s="599"/>
      <c r="F203" s="599"/>
      <c r="G203" s="599"/>
      <c r="H203" s="178"/>
    </row>
    <row r="204" spans="1:8" ht="19.5" customHeight="1" x14ac:dyDescent="0.35">
      <c r="A204" s="593"/>
      <c r="B204" s="595"/>
      <c r="C204" s="597"/>
      <c r="D204" s="598" t="s">
        <v>10</v>
      </c>
      <c r="E204" s="175"/>
      <c r="F204" s="176" t="str">
        <f>IF(E204="","",VLOOKUP(E204,'Listing import 29.10.24'!$A$2:$J$7000,2,FALSE))</f>
        <v/>
      </c>
      <c r="G204" s="177" t="str">
        <f>IF(E204="","",VLOOKUP(E204,'Listing import 29.10.24'!$A$2:$J$7000,3,FALSE))</f>
        <v/>
      </c>
      <c r="H204" s="169" t="str">
        <f>IF(E204="","",VLOOKUP(E204,'Listing import 29.10.24'!$A$2:$J$7000,4,FALSE))</f>
        <v/>
      </c>
    </row>
    <row r="205" spans="1:8" ht="19.5" customHeight="1" x14ac:dyDescent="0.35">
      <c r="A205" s="593"/>
      <c r="B205" s="595"/>
      <c r="C205" s="597"/>
      <c r="D205" s="598"/>
      <c r="E205" s="175"/>
      <c r="F205" s="176" t="str">
        <f>IF(E205="","",VLOOKUP(E205,'Listing import 29.10.24'!$A$2:$J$7000,2,FALSE))</f>
        <v/>
      </c>
      <c r="G205" s="177" t="str">
        <f>IF(E205="","",VLOOKUP(E205,'Listing import 29.10.24'!$A$2:$J$7000,3,FALSE))</f>
        <v/>
      </c>
      <c r="H205" s="169" t="str">
        <f>IF(E205="","",VLOOKUP(E205,'Listing import 29.10.24'!$A$2:$J$7000,4,FALSE))</f>
        <v/>
      </c>
    </row>
    <row r="206" spans="1:8" ht="19.5" customHeight="1" x14ac:dyDescent="0.35">
      <c r="A206" s="593"/>
      <c r="B206" s="595"/>
      <c r="C206" s="597"/>
      <c r="D206" s="598"/>
      <c r="E206" s="175"/>
      <c r="F206" s="176" t="str">
        <f>IF(E206="","",VLOOKUP(E206,'Listing import 29.10.24'!$A$2:$J$7000,2,FALSE))</f>
        <v/>
      </c>
      <c r="G206" s="177" t="str">
        <f>IF(E206="","",VLOOKUP(E206,'Listing import 29.10.24'!$A$2:$J$7000,3,FALSE))</f>
        <v/>
      </c>
      <c r="H206" s="169" t="str">
        <f>IF(E206="","",VLOOKUP(E206,'Listing import 29.10.24'!$A$2:$J$7000,4,FALSE))</f>
        <v/>
      </c>
    </row>
    <row r="207" spans="1:8" ht="19.5" customHeight="1" x14ac:dyDescent="0.35">
      <c r="A207" s="593"/>
      <c r="B207" s="595"/>
      <c r="C207" s="597"/>
      <c r="D207" s="598"/>
      <c r="E207" s="175"/>
      <c r="F207" s="176" t="str">
        <f>IF(E207="","",VLOOKUP(E207,'Listing import 29.10.24'!$A$2:$J$7000,2,FALSE))</f>
        <v/>
      </c>
      <c r="G207" s="177" t="str">
        <f>IF(E207="","",VLOOKUP(E207,'Listing import 29.10.24'!$A$2:$J$7000,3,FALSE))</f>
        <v/>
      </c>
      <c r="H207" s="169" t="str">
        <f>IF(E207="","",VLOOKUP(E207,'Listing import 29.10.24'!$A$2:$J$7000,4,FALSE))</f>
        <v/>
      </c>
    </row>
    <row r="208" spans="1:8" ht="19.5" customHeight="1" x14ac:dyDescent="0.35">
      <c r="A208" s="593"/>
      <c r="B208" s="596"/>
      <c r="C208" s="597"/>
      <c r="D208" s="598"/>
      <c r="E208" s="175"/>
      <c r="F208" s="176" t="str">
        <f>IF(E208="","",VLOOKUP(E208,'Listing import 29.10.24'!$A$2:$J$7000,2,FALSE))</f>
        <v/>
      </c>
      <c r="G208" s="177" t="str">
        <f>IF(E208="","",VLOOKUP(E208,'Listing import 29.10.24'!$A$2:$J$7000,3,FALSE))</f>
        <v/>
      </c>
      <c r="H208" s="169" t="str">
        <f>IF(E208="","",VLOOKUP(E208,'Listing import 29.10.24'!$A$2:$J$7000,4,FALSE))</f>
        <v/>
      </c>
    </row>
    <row r="209" ht="19.5" customHeight="1" x14ac:dyDescent="0.35"/>
  </sheetData>
  <mergeCells count="89">
    <mergeCell ref="D35:D39"/>
    <mergeCell ref="A16:A26"/>
    <mergeCell ref="B16:B26"/>
    <mergeCell ref="C16:C26"/>
    <mergeCell ref="D16:D20"/>
    <mergeCell ref="D22:D26"/>
    <mergeCell ref="C29:C39"/>
    <mergeCell ref="D29:D33"/>
    <mergeCell ref="A3:A13"/>
    <mergeCell ref="B3:B13"/>
    <mergeCell ref="C3:C13"/>
    <mergeCell ref="D3:D7"/>
    <mergeCell ref="D9:D13"/>
    <mergeCell ref="A94:A104"/>
    <mergeCell ref="B94:B104"/>
    <mergeCell ref="C94:C104"/>
    <mergeCell ref="D94:D98"/>
    <mergeCell ref="D99:G99"/>
    <mergeCell ref="D100:D104"/>
    <mergeCell ref="A81:A91"/>
    <mergeCell ref="B81:B91"/>
    <mergeCell ref="C81:C91"/>
    <mergeCell ref="D81:D85"/>
    <mergeCell ref="D86:G86"/>
    <mergeCell ref="D87:D91"/>
    <mergeCell ref="C55:C65"/>
    <mergeCell ref="D55:D59"/>
    <mergeCell ref="D61:D65"/>
    <mergeCell ref="A68:A78"/>
    <mergeCell ref="C68:C78"/>
    <mergeCell ref="D68:D72"/>
    <mergeCell ref="D73:G73"/>
    <mergeCell ref="D74:D78"/>
    <mergeCell ref="A120:A130"/>
    <mergeCell ref="B120:B130"/>
    <mergeCell ref="C120:C130"/>
    <mergeCell ref="D120:D124"/>
    <mergeCell ref="D126:D130"/>
    <mergeCell ref="B1:H1"/>
    <mergeCell ref="A107:A117"/>
    <mergeCell ref="B107:B117"/>
    <mergeCell ref="C107:C117"/>
    <mergeCell ref="D107:D111"/>
    <mergeCell ref="D113:D117"/>
    <mergeCell ref="B68:B78"/>
    <mergeCell ref="A42:A52"/>
    <mergeCell ref="B42:B52"/>
    <mergeCell ref="C42:C52"/>
    <mergeCell ref="D42:D46"/>
    <mergeCell ref="D48:D52"/>
    <mergeCell ref="A29:A39"/>
    <mergeCell ref="B29:B39"/>
    <mergeCell ref="A55:A65"/>
    <mergeCell ref="B55:B65"/>
    <mergeCell ref="A146:A156"/>
    <mergeCell ref="B146:B156"/>
    <mergeCell ref="C146:C156"/>
    <mergeCell ref="D146:D150"/>
    <mergeCell ref="D152:D156"/>
    <mergeCell ref="A133:A143"/>
    <mergeCell ref="B133:B143"/>
    <mergeCell ref="C133:C143"/>
    <mergeCell ref="D133:D137"/>
    <mergeCell ref="D138:G138"/>
    <mergeCell ref="D139:D143"/>
    <mergeCell ref="A172:A182"/>
    <mergeCell ref="B172:B182"/>
    <mergeCell ref="C172:C182"/>
    <mergeCell ref="D172:D176"/>
    <mergeCell ref="D177:G177"/>
    <mergeCell ref="D178:D182"/>
    <mergeCell ref="A159:A169"/>
    <mergeCell ref="B159:B169"/>
    <mergeCell ref="C159:C169"/>
    <mergeCell ref="D159:D163"/>
    <mergeCell ref="D164:G164"/>
    <mergeCell ref="D165:D169"/>
    <mergeCell ref="A198:A208"/>
    <mergeCell ref="B198:B208"/>
    <mergeCell ref="C198:C208"/>
    <mergeCell ref="D198:D202"/>
    <mergeCell ref="D203:G203"/>
    <mergeCell ref="D204:D208"/>
    <mergeCell ref="A185:A195"/>
    <mergeCell ref="B185:B195"/>
    <mergeCell ref="C185:C195"/>
    <mergeCell ref="D185:D189"/>
    <mergeCell ref="D190:G190"/>
    <mergeCell ref="D191:D1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S2538"/>
  <sheetViews>
    <sheetView defaultGridColor="0" colorId="12" zoomScale="85" zoomScaleNormal="85" workbookViewId="0">
      <selection activeCell="K23" sqref="K23"/>
    </sheetView>
  </sheetViews>
  <sheetFormatPr baseColWidth="10" defaultColWidth="10.85546875" defaultRowHeight="15" customHeight="1" x14ac:dyDescent="0.25"/>
  <cols>
    <col min="1" max="1" width="3.28515625" style="25" customWidth="1"/>
    <col min="2" max="2" width="10.42578125" style="25" bestFit="1" customWidth="1"/>
    <col min="3" max="3" width="28.42578125" style="25" bestFit="1" customWidth="1"/>
    <col min="4" max="6" width="9.7109375" style="25" customWidth="1"/>
    <col min="7" max="7" width="9.28515625" style="25" bestFit="1" customWidth="1"/>
    <col min="8" max="8" width="8.85546875" style="25" customWidth="1"/>
    <col min="9" max="9" width="4.140625" style="25" bestFit="1" customWidth="1"/>
    <col min="10" max="10" width="5.7109375" style="25" bestFit="1" customWidth="1"/>
    <col min="11" max="11" width="11.28515625" style="351" customWidth="1"/>
    <col min="12" max="12" width="2.42578125" style="357" customWidth="1"/>
    <col min="13" max="13" width="3" style="351" customWidth="1"/>
    <col min="14" max="14" width="10.140625" style="25" customWidth="1"/>
    <col min="15" max="15" width="35.42578125" style="25" bestFit="1" customWidth="1"/>
    <col min="16" max="21" width="9.7109375" style="25" customWidth="1"/>
    <col min="22" max="22" width="6.42578125" style="25" customWidth="1"/>
    <col min="23" max="23" width="6.85546875" style="25" bestFit="1" customWidth="1"/>
    <col min="24" max="24" width="5.85546875" style="25" customWidth="1"/>
    <col min="25" max="25" width="4.7109375" style="25" customWidth="1"/>
    <col min="26" max="26" width="11.28515625" style="25" customWidth="1"/>
    <col min="27" max="27" width="9.7109375" style="335" customWidth="1"/>
    <col min="28" max="31" width="4" style="137" customWidth="1"/>
    <col min="32" max="32" width="13.7109375" style="137" customWidth="1"/>
    <col min="33" max="36" width="4" style="137" customWidth="1"/>
    <col min="37" max="253" width="10.85546875" style="26" customWidth="1"/>
    <col min="254" max="16384" width="10.85546875" style="27"/>
  </cols>
  <sheetData>
    <row r="1" spans="1:37" s="3" customFormat="1" ht="19.5" customHeight="1" thickBot="1" x14ac:dyDescent="0.3">
      <c r="A1" s="624" t="s">
        <v>24</v>
      </c>
      <c r="B1" s="625"/>
      <c r="C1" s="625"/>
      <c r="D1" s="626"/>
      <c r="E1" s="626"/>
      <c r="F1" s="626"/>
      <c r="G1" s="626"/>
      <c r="H1" s="380"/>
      <c r="I1" s="381" t="s">
        <v>25</v>
      </c>
      <c r="J1" s="383"/>
      <c r="K1" s="348"/>
      <c r="L1" s="353"/>
      <c r="M1" s="627" t="s">
        <v>26</v>
      </c>
      <c r="N1" s="628"/>
      <c r="O1" s="629"/>
      <c r="P1" s="633"/>
      <c r="Q1" s="633"/>
      <c r="R1" s="633"/>
      <c r="S1" s="633"/>
      <c r="T1" s="633"/>
      <c r="U1" s="633"/>
      <c r="V1" s="633"/>
      <c r="W1" s="1"/>
      <c r="X1" s="2" t="s">
        <v>25</v>
      </c>
      <c r="Y1" s="4"/>
      <c r="Z1" s="4"/>
      <c r="AA1" s="333"/>
      <c r="AB1" s="126"/>
      <c r="AC1" s="126"/>
      <c r="AD1" s="126"/>
      <c r="AE1" s="126"/>
      <c r="AF1" s="127"/>
      <c r="AG1" s="126"/>
      <c r="AH1" s="126"/>
      <c r="AI1" s="126"/>
      <c r="AJ1" s="126"/>
    </row>
    <row r="2" spans="1:37" s="3" customFormat="1" ht="15" customHeight="1" x14ac:dyDescent="0.25">
      <c r="A2" s="625"/>
      <c r="B2" s="625"/>
      <c r="C2" s="625"/>
      <c r="D2" s="382" t="s">
        <v>27</v>
      </c>
      <c r="E2" s="382" t="s">
        <v>28</v>
      </c>
      <c r="F2" s="382" t="s">
        <v>29</v>
      </c>
      <c r="G2" s="382" t="s">
        <v>33</v>
      </c>
      <c r="H2" s="382" t="s">
        <v>34</v>
      </c>
      <c r="I2" s="381" t="s">
        <v>35</v>
      </c>
      <c r="J2" s="382" t="s">
        <v>36</v>
      </c>
      <c r="K2" s="382" t="s">
        <v>37</v>
      </c>
      <c r="L2" s="372"/>
      <c r="M2" s="630"/>
      <c r="N2" s="631"/>
      <c r="O2" s="632"/>
      <c r="P2" s="346" t="s">
        <v>27</v>
      </c>
      <c r="Q2" s="346" t="s">
        <v>28</v>
      </c>
      <c r="R2" s="346" t="s">
        <v>29</v>
      </c>
      <c r="S2" s="346" t="s">
        <v>30</v>
      </c>
      <c r="T2" s="346" t="s">
        <v>31</v>
      </c>
      <c r="U2" s="346" t="s">
        <v>32</v>
      </c>
      <c r="V2" s="346" t="s">
        <v>33</v>
      </c>
      <c r="W2" s="346" t="s">
        <v>34</v>
      </c>
      <c r="X2" s="401" t="s">
        <v>35</v>
      </c>
      <c r="Y2" s="382" t="s">
        <v>36</v>
      </c>
      <c r="Z2" s="382" t="s">
        <v>37</v>
      </c>
      <c r="AA2" s="403"/>
      <c r="AB2" s="620" t="s">
        <v>38</v>
      </c>
      <c r="AC2" s="622"/>
      <c r="AD2" s="622"/>
      <c r="AE2" s="623"/>
      <c r="AF2" s="5"/>
      <c r="AG2" s="620" t="s">
        <v>39</v>
      </c>
      <c r="AH2" s="621"/>
      <c r="AI2" s="622"/>
      <c r="AJ2" s="623"/>
      <c r="AK2" s="6"/>
    </row>
    <row r="3" spans="1:37" s="3" customFormat="1" ht="20.100000000000001" customHeight="1" x14ac:dyDescent="0.25">
      <c r="A3" s="608">
        <v>1</v>
      </c>
      <c r="B3" s="374">
        <v>1</v>
      </c>
      <c r="C3" s="437" t="s">
        <v>3303</v>
      </c>
      <c r="D3" s="375"/>
      <c r="E3" s="466"/>
      <c r="F3" s="375"/>
      <c r="G3" s="376">
        <f>SUM(AB3:AD3)</f>
        <v>2</v>
      </c>
      <c r="H3" s="377">
        <f>RANK(G3,$G$3:$G$5,0)</f>
        <v>1</v>
      </c>
      <c r="I3" s="378">
        <f>SUM(D3:F3)</f>
        <v>0</v>
      </c>
      <c r="J3" s="378">
        <f>(D3-D5)+(E4-E5)+(F3-F4)</f>
        <v>0</v>
      </c>
      <c r="K3" s="373"/>
      <c r="L3" s="393"/>
      <c r="M3" s="618" t="s">
        <v>40</v>
      </c>
      <c r="N3" s="374" t="s">
        <v>9146</v>
      </c>
      <c r="O3" s="395" t="str">
        <f>IF($K$3=1,$C$3,IF($K$4=1,$C$4,IF($K$5=1,$C$5,"")))</f>
        <v/>
      </c>
      <c r="P3" s="466"/>
      <c r="Q3" s="375"/>
      <c r="R3" s="466"/>
      <c r="S3" s="375"/>
      <c r="T3" s="375"/>
      <c r="U3" s="466"/>
      <c r="V3" s="396">
        <f>SUM(AG3:AI3)</f>
        <v>3</v>
      </c>
      <c r="W3" s="377">
        <f>RANK(V3,$V$8:$V$10,0)</f>
        <v>1</v>
      </c>
      <c r="X3" s="402">
        <f>SUM(P3:U3)</f>
        <v>0</v>
      </c>
      <c r="Y3" s="378">
        <f>(Q3-Q5)+(S3-S6)+(T3-T4)</f>
        <v>0</v>
      </c>
      <c r="Z3" s="373">
        <v>1</v>
      </c>
      <c r="AA3" s="360"/>
      <c r="AB3" s="128">
        <f>IF(D3&gt;D5,2,IF(D3=D5,1,IF(D3&lt;D5,0)))</f>
        <v>1</v>
      </c>
      <c r="AC3" s="129"/>
      <c r="AD3" s="129">
        <f>IF(F3&gt;F4,2,IF(F3=F4,1,IF(F3&lt;F4,0)))</f>
        <v>1</v>
      </c>
      <c r="AE3" s="130">
        <f>SUM(AB3:AD3)</f>
        <v>2</v>
      </c>
      <c r="AF3" s="458"/>
      <c r="AG3" s="128">
        <f>IF(Q3&gt;Q5,2,IF(Q3=Q5,1,IF(Q3&lt;Q5,0)))</f>
        <v>1</v>
      </c>
      <c r="AH3" s="129">
        <f>IF(S3&gt;S6,2,IF(S3=S6,1,IF(S3&lt;S6,0)))</f>
        <v>1</v>
      </c>
      <c r="AI3" s="129">
        <f>IF(T3&gt;T4,2,IF(T3=T4,1,IF(T3&lt;T4,0)))</f>
        <v>1</v>
      </c>
      <c r="AJ3" s="130">
        <f>SUM(AG3:AI3)</f>
        <v>3</v>
      </c>
      <c r="AK3" s="6"/>
    </row>
    <row r="4" spans="1:37" s="3" customFormat="1" ht="20.100000000000001" customHeight="1" x14ac:dyDescent="0.25">
      <c r="A4" s="609"/>
      <c r="B4" s="374">
        <v>2</v>
      </c>
      <c r="C4" s="437" t="s">
        <v>5528</v>
      </c>
      <c r="D4" s="466"/>
      <c r="E4" s="375"/>
      <c r="F4" s="375"/>
      <c r="G4" s="376">
        <f>SUM(AB4:AD4)</f>
        <v>2</v>
      </c>
      <c r="H4" s="377">
        <f>RANK(G4,$G$3:$G$5,0)</f>
        <v>1</v>
      </c>
      <c r="I4" s="378">
        <f>SUM(D4:F4)</f>
        <v>0</v>
      </c>
      <c r="J4" s="378">
        <f>(D4-D7)+(E5-E7)+(F4-F5)</f>
        <v>0</v>
      </c>
      <c r="K4" s="373"/>
      <c r="L4" s="393"/>
      <c r="M4" s="618"/>
      <c r="N4" s="374" t="s">
        <v>9150</v>
      </c>
      <c r="O4" s="395" t="str">
        <f>IF($K$8=2,$C$8,IF($K$9=2,$C$9,IF($K$10=2,$K$10,"")))</f>
        <v/>
      </c>
      <c r="P4" s="375"/>
      <c r="Q4" s="466"/>
      <c r="R4" s="375"/>
      <c r="S4" s="466"/>
      <c r="T4" s="375"/>
      <c r="U4" s="466"/>
      <c r="V4" s="396">
        <f>SUM(AG4:AI4)</f>
        <v>3</v>
      </c>
      <c r="W4" s="377">
        <f>RANK(V4,$V$8:$V$10,0)</f>
        <v>1</v>
      </c>
      <c r="X4" s="402">
        <f>SUM(P4:U4)</f>
        <v>0</v>
      </c>
      <c r="Y4" s="378">
        <f>(P4-P6)+(R4-R5)+(T4-T3)</f>
        <v>0</v>
      </c>
      <c r="Z4" s="373">
        <v>2</v>
      </c>
      <c r="AA4" s="360"/>
      <c r="AB4" s="128"/>
      <c r="AC4" s="129">
        <f>IF(E4&gt;E5,2,IF(E4=E5,1,IF(E4&lt;E5,0)))</f>
        <v>1</v>
      </c>
      <c r="AD4" s="129">
        <f>IF(F3&gt;F4,0,IF(F3=F4,1,IF(F3&lt;F4,2)))</f>
        <v>1</v>
      </c>
      <c r="AE4" s="131">
        <f>SUM(AB4:AD4)</f>
        <v>2</v>
      </c>
      <c r="AF4" s="458"/>
      <c r="AG4" s="132">
        <f>IF(P4&gt;P6,2,IF(P4=P6,1,IF(P4&lt;P6,0)))</f>
        <v>1</v>
      </c>
      <c r="AH4" s="133">
        <f>IF(R4&gt;R5,2,IF(R4=R5,1,IF(R4&lt;R5,0)))</f>
        <v>1</v>
      </c>
      <c r="AI4" s="133">
        <f>IF(T3&gt;T4,0,IF(T3=T4,1,IF(T3&lt;T4,2)))</f>
        <v>1</v>
      </c>
      <c r="AJ4" s="131">
        <f>SUM(AG4:AI4)</f>
        <v>3</v>
      </c>
      <c r="AK4" s="6"/>
    </row>
    <row r="5" spans="1:37" s="3" customFormat="1" ht="20.100000000000001" customHeight="1" x14ac:dyDescent="0.25">
      <c r="A5" s="609"/>
      <c r="B5" s="374">
        <v>3</v>
      </c>
      <c r="C5" s="437" t="s">
        <v>755</v>
      </c>
      <c r="D5" s="379"/>
      <c r="E5" s="379"/>
      <c r="F5" s="467"/>
      <c r="G5" s="376">
        <f>SUM(AB5:AD5)</f>
        <v>2</v>
      </c>
      <c r="H5" s="377">
        <f>RANK(G5,$G$3:$G$5,0)</f>
        <v>1</v>
      </c>
      <c r="I5" s="378">
        <f>SUM(D5:F5)</f>
        <v>0</v>
      </c>
      <c r="J5" s="378">
        <f>(D5-D8)+(E7-E8)+(F5-F7)</f>
        <v>0</v>
      </c>
      <c r="K5" s="373"/>
      <c r="L5" s="394"/>
      <c r="M5" s="618"/>
      <c r="N5" s="374" t="s">
        <v>9147</v>
      </c>
      <c r="O5" s="395" t="str">
        <f>IF($K$8=1,$C$8,IF($K$9=1,$C$9,IF($K$10=1,$C$10,"")))</f>
        <v/>
      </c>
      <c r="P5" s="467"/>
      <c r="Q5" s="379"/>
      <c r="R5" s="379"/>
      <c r="S5" s="467"/>
      <c r="T5" s="467"/>
      <c r="U5" s="379"/>
      <c r="V5" s="396">
        <f>SUM(AG5:AI5)</f>
        <v>3</v>
      </c>
      <c r="W5" s="377">
        <f>RANK(V5,$V$8:$V$10,0)</f>
        <v>1</v>
      </c>
      <c r="X5" s="402">
        <f>SUM(P5:U5)</f>
        <v>0</v>
      </c>
      <c r="Y5" s="378">
        <f>(Q5-Q3)+(R5-R4)+(U5-U6)</f>
        <v>0</v>
      </c>
      <c r="Z5" s="373">
        <v>3</v>
      </c>
      <c r="AA5" s="384"/>
      <c r="AB5" s="389">
        <f>IF(D5&gt;D3,2,IF(D5=D3,1,IF(D5&lt;D3,0)))</f>
        <v>1</v>
      </c>
      <c r="AC5" s="337">
        <f>IF(E5&gt;E4,2,IF(E5=E4,1,IF(E5&lt;E4,0)))</f>
        <v>1</v>
      </c>
      <c r="AD5" s="337"/>
      <c r="AE5" s="390">
        <f>SUM(AB5:AD5)</f>
        <v>2</v>
      </c>
      <c r="AF5" s="459"/>
      <c r="AG5" s="132">
        <f>IF(Q5&gt;Q3,2,IF(Q5=Q3,1,IF(Q5&lt;Q3,0)))</f>
        <v>1</v>
      </c>
      <c r="AH5" s="133">
        <f>IF(R5&gt;R4,2,IF(R5=R4,1,IF(R5&lt;R4,0)))</f>
        <v>1</v>
      </c>
      <c r="AI5" s="133">
        <f>IF(U5&gt;U6,2,IF(U5=U6,1,IF(U5&lt;U6,0)))</f>
        <v>1</v>
      </c>
      <c r="AJ5" s="131">
        <f>SUM(AG5:AI5)</f>
        <v>3</v>
      </c>
      <c r="AK5" s="6"/>
    </row>
    <row r="6" spans="1:37" s="3" customFormat="1" ht="20.100000000000001" customHeight="1" x14ac:dyDescent="0.25">
      <c r="A6" s="338"/>
      <c r="B6" s="339"/>
      <c r="C6" s="438"/>
      <c r="D6" s="339"/>
      <c r="E6" s="339"/>
      <c r="F6" s="339"/>
      <c r="G6" s="340"/>
      <c r="H6" s="341"/>
      <c r="I6" s="342"/>
      <c r="J6" s="342"/>
      <c r="K6" s="343"/>
      <c r="L6" s="336"/>
      <c r="M6" s="619"/>
      <c r="N6" s="374" t="s">
        <v>9152</v>
      </c>
      <c r="O6" s="395" t="str">
        <f>IF($K$3=2,$C$3,IF($K$4=2,$C$4,IF($K$5=2,$C$5,"")))</f>
        <v/>
      </c>
      <c r="P6" s="379"/>
      <c r="Q6" s="467"/>
      <c r="R6" s="467"/>
      <c r="S6" s="379"/>
      <c r="T6" s="467"/>
      <c r="U6" s="379"/>
      <c r="V6" s="396">
        <f>SUM(AG6:AI6)</f>
        <v>3</v>
      </c>
      <c r="W6" s="377">
        <f>RANK(V6,$V$8:$V$11,0)</f>
        <v>1</v>
      </c>
      <c r="X6" s="402">
        <f>SUM(P6:U6)</f>
        <v>0</v>
      </c>
      <c r="Y6" s="378">
        <f>(P6-P4)+(S6-S3)+(U6-U5)</f>
        <v>0</v>
      </c>
      <c r="Z6" s="373">
        <v>4</v>
      </c>
      <c r="AA6" s="360"/>
      <c r="AB6" s="391"/>
      <c r="AC6" s="391"/>
      <c r="AD6" s="391"/>
      <c r="AE6" s="391"/>
      <c r="AF6" s="460"/>
      <c r="AG6" s="388">
        <f>IF(P6&gt;IP4,2,IF(P6=P4,1,IF(P6&lt;P4,0)))</f>
        <v>1</v>
      </c>
      <c r="AH6" s="133">
        <f>IF(S6&gt;S3,2,IF(S6=S3,1,IF(S6&lt;S3,0)))</f>
        <v>1</v>
      </c>
      <c r="AI6" s="133">
        <f>IF(U6&gt;U5,2,IF(U6=U5,1,IF(U6&lt;U5,0)))</f>
        <v>1</v>
      </c>
      <c r="AJ6" s="131">
        <f>SUM(AG6:AI6)</f>
        <v>3</v>
      </c>
      <c r="AK6" s="6"/>
    </row>
    <row r="7" spans="1:37" s="9" customFormat="1" ht="20.100000000000001" customHeight="1" x14ac:dyDescent="0.25">
      <c r="A7" s="338"/>
      <c r="B7" s="344"/>
      <c r="C7" s="345"/>
      <c r="D7" s="339"/>
      <c r="E7" s="339"/>
      <c r="F7" s="339"/>
      <c r="G7" s="450"/>
      <c r="H7" s="450"/>
      <c r="I7" s="450"/>
      <c r="J7" s="450"/>
      <c r="K7" s="343"/>
      <c r="L7" s="358"/>
      <c r="M7" s="358"/>
      <c r="N7" s="358"/>
      <c r="O7" s="451"/>
      <c r="P7" s="359"/>
      <c r="Q7" s="359"/>
      <c r="R7" s="359"/>
      <c r="S7" s="359"/>
      <c r="T7" s="359"/>
      <c r="U7" s="359"/>
      <c r="V7" s="453"/>
      <c r="W7" s="453"/>
      <c r="X7" s="453"/>
      <c r="Y7" s="453"/>
      <c r="Z7" s="358"/>
      <c r="AA7" s="392"/>
      <c r="AB7" s="453"/>
      <c r="AC7" s="453"/>
      <c r="AD7" s="453"/>
      <c r="AE7" s="453"/>
      <c r="AF7" s="453"/>
      <c r="AG7" s="454"/>
      <c r="AH7" s="455"/>
      <c r="AI7" s="455"/>
      <c r="AJ7" s="455"/>
      <c r="AK7" s="8"/>
    </row>
    <row r="8" spans="1:37" s="3" customFormat="1" ht="20.100000000000001" customHeight="1" x14ac:dyDescent="0.3">
      <c r="A8" s="608">
        <v>2</v>
      </c>
      <c r="B8" s="374">
        <v>1</v>
      </c>
      <c r="C8" s="442" t="s">
        <v>2726</v>
      </c>
      <c r="D8" s="375"/>
      <c r="E8" s="466"/>
      <c r="F8" s="375"/>
      <c r="G8" s="376">
        <f>SUM(AB8:AD8)</f>
        <v>2</v>
      </c>
      <c r="H8" s="377">
        <f>RANK(G8,$G$8:$G$10,0)</f>
        <v>1</v>
      </c>
      <c r="I8" s="378">
        <f>SUM(D8:F8)</f>
        <v>0</v>
      </c>
      <c r="J8" s="378">
        <f>(D8-D10)+(E9-E10)+(F8-F9)</f>
        <v>0</v>
      </c>
      <c r="K8" s="373"/>
      <c r="L8" s="336"/>
      <c r="M8" s="618" t="s">
        <v>41</v>
      </c>
      <c r="N8" s="374" t="s">
        <v>9149</v>
      </c>
      <c r="O8" s="395" t="str">
        <f>IF($K$13=1,$C$13,IF($K$14=1,$C$14,IF($K$15=1,$C$15,"")))</f>
        <v/>
      </c>
      <c r="P8" s="466"/>
      <c r="Q8" s="375"/>
      <c r="R8" s="466"/>
      <c r="S8" s="375"/>
      <c r="T8" s="375"/>
      <c r="U8" s="466"/>
      <c r="V8" s="396">
        <f>SUM(AG8:AI8)</f>
        <v>3</v>
      </c>
      <c r="W8" s="377">
        <f>RANK(V8,$V$8:$V$10,0)</f>
        <v>1</v>
      </c>
      <c r="X8" s="378">
        <f>SUM(P8:U8)</f>
        <v>0</v>
      </c>
      <c r="Y8" s="378">
        <f>(P8-P10)+(Q9-Q10)+(U8-U9)</f>
        <v>0</v>
      </c>
      <c r="Z8" s="373">
        <v>1</v>
      </c>
      <c r="AA8" s="398"/>
      <c r="AB8" s="128">
        <f>IF(D8&gt;D10,2,IF(D8=D10,1,IF(D8&lt;D10,0)))</f>
        <v>1</v>
      </c>
      <c r="AC8" s="129"/>
      <c r="AD8" s="129">
        <f>IF(F8&gt;F9,2,IF(F8=F9,1,IF(F8&lt;F9,0)))</f>
        <v>1</v>
      </c>
      <c r="AE8" s="130">
        <f>SUM(AB8:AD8)</f>
        <v>2</v>
      </c>
      <c r="AF8" s="461"/>
      <c r="AG8" s="128">
        <f>IF(Q8&gt;Q10,2,IF(Q8=Q10,1,IF(Q8&lt;Q10,0)))</f>
        <v>1</v>
      </c>
      <c r="AH8" s="129">
        <f>IF(S8&gt;S11,2,IF(S8=S11,1,IF(S8&lt;S11,0)))</f>
        <v>1</v>
      </c>
      <c r="AI8" s="129">
        <f>IF(T8&gt;T9,2,IF(T8=T9,1,IF(T8&lt;T9,0)))</f>
        <v>1</v>
      </c>
      <c r="AJ8" s="130">
        <f>SUM(AG8:AI8)</f>
        <v>3</v>
      </c>
      <c r="AK8" s="6"/>
    </row>
    <row r="9" spans="1:37" s="3" customFormat="1" ht="20.100000000000001" customHeight="1" x14ac:dyDescent="0.3">
      <c r="A9" s="609"/>
      <c r="B9" s="374">
        <v>2</v>
      </c>
      <c r="C9" s="442" t="s">
        <v>6556</v>
      </c>
      <c r="D9" s="466"/>
      <c r="E9" s="375"/>
      <c r="F9" s="375"/>
      <c r="G9" s="376">
        <f>SUM(AB9:AD9)</f>
        <v>2</v>
      </c>
      <c r="H9" s="377">
        <f>RANK(G9,$G$8:$G$10,0)</f>
        <v>1</v>
      </c>
      <c r="I9" s="378">
        <f>SUM(D9:F9)</f>
        <v>0</v>
      </c>
      <c r="J9" s="378">
        <f>(D9-D12)+(E10-E12)+(F9-F10)</f>
        <v>0</v>
      </c>
      <c r="K9" s="373"/>
      <c r="L9" s="336"/>
      <c r="M9" s="609"/>
      <c r="N9" s="374" t="s">
        <v>9153</v>
      </c>
      <c r="O9" s="395" t="str">
        <f>IF($K$18=2,$C$18,IF($K$19=2,$C$19,IF($K$20=2,$C$20,"")))</f>
        <v/>
      </c>
      <c r="P9" s="375"/>
      <c r="Q9" s="466"/>
      <c r="R9" s="375"/>
      <c r="S9" s="466"/>
      <c r="T9" s="375"/>
      <c r="U9" s="466"/>
      <c r="V9" s="396">
        <f>SUM(AG9:AI9)</f>
        <v>3</v>
      </c>
      <c r="W9" s="377">
        <f>RANK(V9,$V$8:$V$10,0)</f>
        <v>1</v>
      </c>
      <c r="X9" s="378">
        <f>SUM(P9:U9)</f>
        <v>0</v>
      </c>
      <c r="Y9" s="378">
        <f>(P9-P12)+(Q10-Q12)+(U9-U10)</f>
        <v>0</v>
      </c>
      <c r="Z9" s="373">
        <v>2</v>
      </c>
      <c r="AA9" s="360"/>
      <c r="AB9" s="128"/>
      <c r="AC9" s="129">
        <f>IF(E9&gt;E10,2,IF(E9=E10,1,IF(E9&lt;E10,0)))</f>
        <v>1</v>
      </c>
      <c r="AD9" s="129">
        <f>IF(F8&gt;F9,0,IF(F8=F9,1,IF(F8&lt;F9,2)))</f>
        <v>1</v>
      </c>
      <c r="AE9" s="131">
        <f>SUM(AB9:AD9)</f>
        <v>2</v>
      </c>
      <c r="AF9" s="458"/>
      <c r="AG9" s="132">
        <f>IF(P9&gt;P11,2,IF(P9=P11,1,IF(P9&lt;P11,0)))</f>
        <v>1</v>
      </c>
      <c r="AH9" s="133">
        <f>IF(R9&gt;R10,2,IF(R9=R10,1,IF(R9&lt;R10,0)))</f>
        <v>1</v>
      </c>
      <c r="AI9" s="133">
        <f>IF(T8&gt;T9,0,IF(T8=T9,1,IF(T8&lt;T9,2)))</f>
        <v>1</v>
      </c>
      <c r="AJ9" s="131">
        <f>SUM(AG9:AI9)</f>
        <v>3</v>
      </c>
      <c r="AK9" s="6"/>
    </row>
    <row r="10" spans="1:37" s="3" customFormat="1" ht="20.100000000000001" customHeight="1" x14ac:dyDescent="0.3">
      <c r="A10" s="609"/>
      <c r="B10" s="374">
        <v>3</v>
      </c>
      <c r="C10" s="443" t="s">
        <v>9141</v>
      </c>
      <c r="D10" s="379"/>
      <c r="E10" s="379"/>
      <c r="F10" s="467"/>
      <c r="G10" s="376">
        <f>SUM(AB10:AD10)</f>
        <v>2</v>
      </c>
      <c r="H10" s="377">
        <f>RANK(G10,$G$8:$G$10,0)</f>
        <v>1</v>
      </c>
      <c r="I10" s="378">
        <f>SUM(D10:F10)</f>
        <v>0</v>
      </c>
      <c r="J10" s="378">
        <f>(D10-D13)+(E12-E13)+(F10-F12)</f>
        <v>0</v>
      </c>
      <c r="K10" s="373"/>
      <c r="L10" s="336"/>
      <c r="M10" s="609"/>
      <c r="N10" s="374" t="s">
        <v>9148</v>
      </c>
      <c r="O10" s="395" t="str">
        <f>IF($K$18=1,$C$18,IF($K$19=1,$C$19,IF($K$20=1,$C$19,"")))</f>
        <v/>
      </c>
      <c r="P10" s="467"/>
      <c r="Q10" s="379"/>
      <c r="R10" s="379"/>
      <c r="S10" s="467"/>
      <c r="T10" s="467"/>
      <c r="U10" s="379"/>
      <c r="V10" s="396">
        <f>SUM(AG10:AI10)</f>
        <v>3</v>
      </c>
      <c r="W10" s="377">
        <f>RANK(V10,$V$8:$V$10,0)</f>
        <v>1</v>
      </c>
      <c r="X10" s="378">
        <f>SUM(P10:U10)</f>
        <v>0</v>
      </c>
      <c r="Y10" s="378">
        <f>(P10-P13)+(Q12-Q13)+(U10-U12)</f>
        <v>0</v>
      </c>
      <c r="Z10" s="373">
        <v>3</v>
      </c>
      <c r="AA10" s="384"/>
      <c r="AB10" s="389">
        <f>IF(D10&gt;D8,2,IF(D10=D8,1,IF(D10&lt;D8,0)))</f>
        <v>1</v>
      </c>
      <c r="AC10" s="337">
        <f>IF(E10&gt;E9,2,IF(E10=E9,1,IF(E10&lt;E9,0)))</f>
        <v>1</v>
      </c>
      <c r="AD10" s="337"/>
      <c r="AE10" s="390">
        <f>SUM(AB10:AD10)</f>
        <v>2</v>
      </c>
      <c r="AF10" s="462"/>
      <c r="AG10" s="132">
        <f>IF(Q10&gt;Q8,2,IF(Q10=Q8,1,IF(Q10&lt;Q8,0)))</f>
        <v>1</v>
      </c>
      <c r="AH10" s="133">
        <f>IF(R10&gt;R9,2,IF(R10=R9,1,IF(R10&lt;R9,0)))</f>
        <v>1</v>
      </c>
      <c r="AI10" s="133">
        <f>IF(U10&gt;U11,2,IF(U10=U11,1,IF(U10&lt;U11,0)))</f>
        <v>1</v>
      </c>
      <c r="AJ10" s="131">
        <f>SUM(AG10:AI10)</f>
        <v>3</v>
      </c>
      <c r="AK10" s="6"/>
    </row>
    <row r="11" spans="1:37" s="3" customFormat="1" ht="20.100000000000001" customHeight="1" x14ac:dyDescent="0.3">
      <c r="A11" s="338"/>
      <c r="B11" s="339"/>
      <c r="C11" s="444"/>
      <c r="D11" s="339"/>
      <c r="E11" s="339"/>
      <c r="F11" s="339"/>
      <c r="G11" s="340"/>
      <c r="H11" s="341"/>
      <c r="I11" s="342"/>
      <c r="J11" s="342"/>
      <c r="K11" s="343"/>
      <c r="L11" s="336"/>
      <c r="M11" s="619"/>
      <c r="N11" s="374" t="s">
        <v>9151</v>
      </c>
      <c r="O11" s="395" t="str">
        <f>IF($K$13=2,$C$13,IF($K$14=2,$C$14,IF($K$15=2,$C$15,"")))</f>
        <v/>
      </c>
      <c r="P11" s="379"/>
      <c r="Q11" s="467"/>
      <c r="R11" s="467"/>
      <c r="S11" s="379"/>
      <c r="T11" s="467"/>
      <c r="U11" s="379"/>
      <c r="V11" s="396">
        <f>SUM(AG11:AI11)</f>
        <v>3</v>
      </c>
      <c r="W11" s="377">
        <f>RANK(V11,$V$8:$V$11,0)</f>
        <v>1</v>
      </c>
      <c r="X11" s="378">
        <f>SUM(P11:U11)</f>
        <v>0</v>
      </c>
      <c r="Y11" s="378">
        <f>(P11-P14)+(Q13-Q14)+(U11-U13)</f>
        <v>0</v>
      </c>
      <c r="Z11" s="373">
        <v>4</v>
      </c>
      <c r="AA11" s="386"/>
      <c r="AB11" s="391"/>
      <c r="AC11" s="391"/>
      <c r="AD11" s="391"/>
      <c r="AE11" s="391"/>
      <c r="AF11" s="463"/>
      <c r="AG11" s="388">
        <f>IF(P11&gt;IP9,2,IF(P11=P9,1,IF(P11&lt;P9,0)))</f>
        <v>1</v>
      </c>
      <c r="AH11" s="133">
        <f>IF(S11&gt;S8,2,IF(S11=S8,1,IF(S11&lt;S8,0)))</f>
        <v>1</v>
      </c>
      <c r="AI11" s="133">
        <f>IF(U11&gt;U10,2,IF(U11=U10,1,IF(U11&lt;U10,0)))</f>
        <v>1</v>
      </c>
      <c r="AJ11" s="131">
        <f>SUM(AG11:AI11)</f>
        <v>3</v>
      </c>
      <c r="AK11" s="6"/>
    </row>
    <row r="12" spans="1:37" s="9" customFormat="1" ht="20.100000000000001" customHeight="1" x14ac:dyDescent="0.25">
      <c r="A12" s="338"/>
      <c r="B12" s="344"/>
      <c r="C12" s="345"/>
      <c r="D12" s="339"/>
      <c r="E12" s="339"/>
      <c r="F12" s="339"/>
      <c r="G12" s="450"/>
      <c r="H12" s="450"/>
      <c r="I12" s="450"/>
      <c r="J12" s="450"/>
      <c r="K12" s="343"/>
      <c r="L12" s="358"/>
      <c r="M12" s="358"/>
      <c r="N12" s="351"/>
      <c r="O12" s="452"/>
      <c r="P12" s="359"/>
      <c r="Q12" s="359"/>
      <c r="R12" s="359"/>
      <c r="S12" s="359"/>
      <c r="T12" s="359"/>
      <c r="U12" s="359"/>
      <c r="V12" s="453"/>
      <c r="W12" s="453"/>
      <c r="X12" s="453"/>
      <c r="Y12" s="453"/>
      <c r="Z12" s="358"/>
      <c r="AA12" s="392"/>
      <c r="AB12" s="453"/>
      <c r="AC12" s="453"/>
      <c r="AD12" s="453"/>
      <c r="AE12" s="453"/>
      <c r="AF12" s="453"/>
      <c r="AG12" s="454"/>
      <c r="AH12" s="455"/>
      <c r="AI12" s="455"/>
      <c r="AJ12" s="455"/>
      <c r="AK12" s="8"/>
    </row>
    <row r="13" spans="1:37" s="3" customFormat="1" ht="20.100000000000001" customHeight="1" x14ac:dyDescent="0.3">
      <c r="A13" s="608">
        <v>3</v>
      </c>
      <c r="B13" s="374">
        <v>1</v>
      </c>
      <c r="C13" s="445" t="s">
        <v>7039</v>
      </c>
      <c r="D13" s="375"/>
      <c r="E13" s="466"/>
      <c r="F13" s="375"/>
      <c r="G13" s="376">
        <f>SUM(AB13:AD13)</f>
        <v>2</v>
      </c>
      <c r="H13" s="377">
        <f>RANK(G13,$G$13:$G$15,0)</f>
        <v>1</v>
      </c>
      <c r="I13" s="378">
        <f>SUM(D13:F13)</f>
        <v>0</v>
      </c>
      <c r="J13" s="378">
        <f>(D13-D15)+(E14-E15)+(F13-F14)</f>
        <v>0</v>
      </c>
      <c r="K13" s="373"/>
      <c r="L13" s="336"/>
      <c r="M13" s="618" t="s">
        <v>42</v>
      </c>
      <c r="N13" s="374" t="s">
        <v>9155</v>
      </c>
      <c r="O13" s="395" t="str">
        <f>IF($K$3=3,$C$3,IF($K$4=3,$C$4,IF($K$5=3,$C$5,"")))</f>
        <v/>
      </c>
      <c r="P13" s="466"/>
      <c r="Q13" s="375"/>
      <c r="R13" s="466"/>
      <c r="S13" s="375"/>
      <c r="T13" s="375"/>
      <c r="U13" s="466"/>
      <c r="V13" s="396">
        <f>SUM(AG13:AI13)</f>
        <v>3</v>
      </c>
      <c r="W13" s="377">
        <f>RANK(V13,$V$8:$V$10,0)</f>
        <v>1</v>
      </c>
      <c r="X13" s="378">
        <f>SUM(P13:U13)</f>
        <v>0</v>
      </c>
      <c r="Y13" s="378">
        <f>(P13-P15)+(Q14-Q15)+(U13-U14)</f>
        <v>0</v>
      </c>
      <c r="Z13" s="373">
        <v>1</v>
      </c>
      <c r="AA13" s="398"/>
      <c r="AB13" s="128">
        <f>IF(D13&gt;D15,2,IF(D13=D15,1,IF(D13&lt;D15,0)))</f>
        <v>1</v>
      </c>
      <c r="AC13" s="129"/>
      <c r="AD13" s="129">
        <f>IF(F13&gt;F14,2,IF(F13=F14,1,IF(F13&lt;F14,0)))</f>
        <v>1</v>
      </c>
      <c r="AE13" s="130">
        <f>SUM(AB13:AD13)</f>
        <v>2</v>
      </c>
      <c r="AF13" s="461"/>
      <c r="AG13" s="128">
        <f>IF(Q13&gt;Q15,2,IF(Q13=Q15,1,IF(Q13&lt;Q15,0)))</f>
        <v>1</v>
      </c>
      <c r="AH13" s="129">
        <f>IF(S13&gt;S16,2,IF(S13=S16,1,IF(S13&lt;S16,0)))</f>
        <v>1</v>
      </c>
      <c r="AI13" s="129">
        <f>IF(T13&gt;T14,2,IF(T13=T14,1,IF(T13&lt;T14,0)))</f>
        <v>1</v>
      </c>
      <c r="AJ13" s="130">
        <f>SUM(AG13:AI13)</f>
        <v>3</v>
      </c>
      <c r="AK13" s="6"/>
    </row>
    <row r="14" spans="1:37" s="3" customFormat="1" ht="20.100000000000001" customHeight="1" x14ac:dyDescent="0.3">
      <c r="A14" s="609"/>
      <c r="B14" s="374">
        <v>2</v>
      </c>
      <c r="C14" s="445" t="s">
        <v>3831</v>
      </c>
      <c r="D14" s="466"/>
      <c r="E14" s="375"/>
      <c r="F14" s="375"/>
      <c r="G14" s="376">
        <f>SUM(AB14:AD14)</f>
        <v>2</v>
      </c>
      <c r="H14" s="377">
        <f>RANK(G14,$G$13:$G$15,0)</f>
        <v>1</v>
      </c>
      <c r="I14" s="378">
        <f>SUM(D14:F14)</f>
        <v>0</v>
      </c>
      <c r="J14" s="378">
        <f>(D14-D17)+(E15-E17)+(F14-F15)</f>
        <v>0</v>
      </c>
      <c r="K14" s="373"/>
      <c r="L14" s="336"/>
      <c r="M14" s="609"/>
      <c r="N14" s="374" t="s">
        <v>9156</v>
      </c>
      <c r="O14" s="395" t="str">
        <f>IF($K$8=3,$C$8,IF($K$9=3,$C$9,IF($K$10=3,$C$10,"")))</f>
        <v/>
      </c>
      <c r="P14" s="375"/>
      <c r="Q14" s="466"/>
      <c r="R14" s="375"/>
      <c r="S14" s="466"/>
      <c r="T14" s="375"/>
      <c r="U14" s="466"/>
      <c r="V14" s="396">
        <f>SUM(AG14:AI14)</f>
        <v>3</v>
      </c>
      <c r="W14" s="377">
        <f>RANK(V14,$V$8:$V$10,0)</f>
        <v>1</v>
      </c>
      <c r="X14" s="378">
        <f>SUM(P14:U14)</f>
        <v>0</v>
      </c>
      <c r="Y14" s="378">
        <f>(P14-P17)+(Q15-Q17)+(U14-U15)</f>
        <v>0</v>
      </c>
      <c r="Z14" s="373">
        <v>2</v>
      </c>
      <c r="AA14" s="360"/>
      <c r="AB14" s="128"/>
      <c r="AC14" s="129">
        <f>IF(E14&gt;E15,2,IF(E14=E15,1,IF(E14&lt;E15,0)))</f>
        <v>1</v>
      </c>
      <c r="AD14" s="129">
        <f>IF(F13&gt;F14,0,IF(F13=F14,1,IF(F13&lt;F14,2)))</f>
        <v>1</v>
      </c>
      <c r="AE14" s="131">
        <f>SUM(AB14:AD14)</f>
        <v>2</v>
      </c>
      <c r="AF14" s="458"/>
      <c r="AG14" s="132">
        <f>IF(P14&gt;P16,2,IF(P14=P16,1,IF(P14&lt;P16,0)))</f>
        <v>1</v>
      </c>
      <c r="AH14" s="133">
        <f>IF(R14&gt;R15,2,IF(R14=R15,1,IF(R14&lt;R15,0)))</f>
        <v>1</v>
      </c>
      <c r="AI14" s="133">
        <f>IF(T13&gt;T14,0,IF(T13=T14,1,IF(T13&lt;T14,2)))</f>
        <v>1</v>
      </c>
      <c r="AJ14" s="131">
        <f>SUM(AG14:AI14)</f>
        <v>3</v>
      </c>
      <c r="AK14" s="6"/>
    </row>
    <row r="15" spans="1:37" s="3" customFormat="1" ht="20.100000000000001" customHeight="1" x14ac:dyDescent="0.3">
      <c r="A15" s="609"/>
      <c r="B15" s="374">
        <v>3</v>
      </c>
      <c r="C15" s="445" t="s">
        <v>6418</v>
      </c>
      <c r="D15" s="379"/>
      <c r="E15" s="379"/>
      <c r="F15" s="467"/>
      <c r="G15" s="376">
        <f>SUM(AB15:AD15)</f>
        <v>2</v>
      </c>
      <c r="H15" s="377">
        <f>RANK(G15,$G$13:$G$15,0)</f>
        <v>1</v>
      </c>
      <c r="I15" s="378">
        <f>SUM(D15:F15)</f>
        <v>0</v>
      </c>
      <c r="J15" s="378">
        <f>(D15-D18)+(E17-E18)+(F15-F17)</f>
        <v>0</v>
      </c>
      <c r="K15" s="373"/>
      <c r="L15" s="336"/>
      <c r="M15" s="609"/>
      <c r="N15" s="374" t="s">
        <v>9154</v>
      </c>
      <c r="O15" s="395" t="str">
        <f>IF($K$13=3,$C$13,IF($K$14=3,$C$14,IF($K$15=3,$C$15,"")))</f>
        <v/>
      </c>
      <c r="P15" s="467"/>
      <c r="Q15" s="379"/>
      <c r="R15" s="379"/>
      <c r="S15" s="467"/>
      <c r="T15" s="467"/>
      <c r="U15" s="379"/>
      <c r="V15" s="396">
        <f>SUM(AG15:AI15)</f>
        <v>3</v>
      </c>
      <c r="W15" s="377">
        <f>RANK(V15,$V$8:$V$10,0)</f>
        <v>1</v>
      </c>
      <c r="X15" s="378">
        <f>SUM(P15:U15)</f>
        <v>0</v>
      </c>
      <c r="Y15" s="378">
        <f>(P15-P18)+(Q17-Q18)+(U15-U17)</f>
        <v>0</v>
      </c>
      <c r="Z15" s="373">
        <v>3</v>
      </c>
      <c r="AA15" s="384"/>
      <c r="AB15" s="389">
        <f>IF(D15&gt;D13,2,IF(D15=D13,1,IF(D15&lt;D13,0)))</f>
        <v>1</v>
      </c>
      <c r="AC15" s="337">
        <f>IF(E15&gt;E14,2,IF(E15=E14,1,IF(E15&lt;E14,0)))</f>
        <v>1</v>
      </c>
      <c r="AD15" s="337"/>
      <c r="AE15" s="390">
        <f>SUM(AB15:AD15)</f>
        <v>2</v>
      </c>
      <c r="AF15" s="459"/>
      <c r="AG15" s="132">
        <f>IF(Q15&gt;Q13,2,IF(Q15=Q13,1,IF(Q15&lt;Q13,0)))</f>
        <v>1</v>
      </c>
      <c r="AH15" s="133">
        <f>IF(R15&gt;R14,2,IF(R15=R14,1,IF(R15&lt;R14,0)))</f>
        <v>1</v>
      </c>
      <c r="AI15" s="133">
        <f>IF(U15&gt;U16,2,IF(U15=U16,1,IF(U15&lt;U16,0)))</f>
        <v>1</v>
      </c>
      <c r="AJ15" s="131">
        <f>SUM(AG15:AI15)</f>
        <v>3</v>
      </c>
      <c r="AK15" s="6"/>
    </row>
    <row r="16" spans="1:37" s="3" customFormat="1" ht="20.100000000000001" customHeight="1" x14ac:dyDescent="0.3">
      <c r="A16" s="338"/>
      <c r="B16" s="339"/>
      <c r="C16" s="444"/>
      <c r="D16" s="339"/>
      <c r="E16" s="339"/>
      <c r="F16" s="339"/>
      <c r="G16" s="340"/>
      <c r="H16" s="341"/>
      <c r="I16" s="342"/>
      <c r="J16" s="342"/>
      <c r="K16" s="343"/>
      <c r="L16" s="336"/>
      <c r="M16" s="619"/>
      <c r="N16" s="374" t="s">
        <v>9157</v>
      </c>
      <c r="O16" s="395" t="str">
        <f>IF($K$18=3,$C$18,IF($K$19=3,$C$19,IF($K$20=3,$C$20,"")))</f>
        <v/>
      </c>
      <c r="P16" s="379"/>
      <c r="Q16" s="467"/>
      <c r="R16" s="467"/>
      <c r="S16" s="379"/>
      <c r="T16" s="467"/>
      <c r="U16" s="379"/>
      <c r="V16" s="396">
        <f>SUM(AG16:AI16)</f>
        <v>3</v>
      </c>
      <c r="W16" s="377">
        <f>RANK(V16,$V$8:$V$11,0)</f>
        <v>1</v>
      </c>
      <c r="X16" s="378">
        <f>SUM(P16:U16)</f>
        <v>0</v>
      </c>
      <c r="Y16" s="378">
        <f>(P16-P19)+(Q18-Q19)+(U16-U18)</f>
        <v>0</v>
      </c>
      <c r="Z16" s="373">
        <v>4</v>
      </c>
      <c r="AA16" s="386"/>
      <c r="AB16" s="391"/>
      <c r="AC16" s="391"/>
      <c r="AD16" s="391"/>
      <c r="AE16" s="391"/>
      <c r="AF16" s="460"/>
      <c r="AG16" s="388">
        <f>IF(P16&gt;IP14,2,IF(P16=P14,1,IF(P16&lt;P14,0)))</f>
        <v>1</v>
      </c>
      <c r="AH16" s="133">
        <f>IF(S16&gt;S13,2,IF(S16=S13,1,IF(S16&lt;S13,0)))</f>
        <v>1</v>
      </c>
      <c r="AI16" s="133">
        <f>IF(U16&gt;U15,2,IF(U16=U15,1,IF(U16&lt;U15,0)))</f>
        <v>1</v>
      </c>
      <c r="AJ16" s="131">
        <f>SUM(AG16:AI16)</f>
        <v>3</v>
      </c>
      <c r="AK16" s="6"/>
    </row>
    <row r="17" spans="1:38" s="9" customFormat="1" ht="20.100000000000001" customHeight="1" x14ac:dyDescent="0.25">
      <c r="A17" s="338"/>
      <c r="B17" s="344"/>
      <c r="C17" s="345"/>
      <c r="D17" s="339"/>
      <c r="E17" s="339"/>
      <c r="F17" s="339"/>
      <c r="G17" s="450"/>
      <c r="H17" s="450"/>
      <c r="I17" s="450"/>
      <c r="J17" s="450"/>
      <c r="K17" s="33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92"/>
      <c r="AB17" s="453"/>
      <c r="AC17" s="453"/>
      <c r="AD17" s="453"/>
      <c r="AE17" s="453"/>
      <c r="AF17" s="453"/>
      <c r="AG17" s="464"/>
      <c r="AH17" s="465"/>
      <c r="AI17" s="465"/>
      <c r="AJ17" s="465"/>
      <c r="AK17" s="404"/>
    </row>
    <row r="18" spans="1:38" s="3" customFormat="1" ht="20.100000000000001" customHeight="1" x14ac:dyDescent="0.3">
      <c r="A18" s="608">
        <v>4</v>
      </c>
      <c r="B18" s="374">
        <v>1</v>
      </c>
      <c r="C18" s="446" t="s">
        <v>7058</v>
      </c>
      <c r="D18" s="375"/>
      <c r="E18" s="466"/>
      <c r="F18" s="375"/>
      <c r="G18" s="376">
        <f>SUM(AB18:AD18)</f>
        <v>2</v>
      </c>
      <c r="H18" s="377">
        <f>RANK(G18,$G$18:$G$20,0)</f>
        <v>1</v>
      </c>
      <c r="I18" s="378">
        <f>SUM(D18:F18)</f>
        <v>0</v>
      </c>
      <c r="J18" s="378">
        <f>(D18-D20)+(E19-E20)+(F18-F19)</f>
        <v>0</v>
      </c>
      <c r="K18" s="373"/>
      <c r="L18" s="336"/>
      <c r="M18" s="610"/>
      <c r="N18" s="339"/>
      <c r="O18" s="447"/>
      <c r="P18" s="399"/>
      <c r="Q18" s="399"/>
      <c r="R18" s="399"/>
      <c r="S18" s="399"/>
      <c r="T18" s="399"/>
      <c r="U18" s="399"/>
      <c r="V18" s="448"/>
      <c r="W18" s="440"/>
      <c r="X18" s="441"/>
      <c r="Y18" s="441"/>
      <c r="Z18" s="343"/>
      <c r="AA18" s="386"/>
      <c r="AB18" s="128">
        <f>IF(D18&gt;D20,2,IF(D18=D20,1,IF(D18&lt;D20,0)))</f>
        <v>1</v>
      </c>
      <c r="AC18" s="129"/>
      <c r="AD18" s="129">
        <f>IF(F18&gt;F19,2,IF(F18=F19,1,IF(F18&lt;F19,0)))</f>
        <v>1</v>
      </c>
      <c r="AE18" s="130">
        <f>SUM(AB18:AD18)</f>
        <v>2</v>
      </c>
      <c r="AF18" s="460"/>
      <c r="AG18" s="391"/>
      <c r="AH18" s="391"/>
      <c r="AI18" s="391"/>
      <c r="AJ18" s="391"/>
      <c r="AK18" s="400"/>
      <c r="AL18" s="6"/>
    </row>
    <row r="19" spans="1:38" s="3" customFormat="1" ht="20.100000000000001" customHeight="1" x14ac:dyDescent="0.3">
      <c r="A19" s="609"/>
      <c r="B19" s="374">
        <v>2</v>
      </c>
      <c r="C19" s="443" t="s">
        <v>9142</v>
      </c>
      <c r="D19" s="466"/>
      <c r="E19" s="375"/>
      <c r="F19" s="375"/>
      <c r="G19" s="376">
        <f t="shared" ref="G19" si="0">SUM(AB19:AD19)</f>
        <v>2</v>
      </c>
      <c r="H19" s="377">
        <f>RANK(G19,$G$18:$G$20,0)</f>
        <v>1</v>
      </c>
      <c r="I19" s="378">
        <f>SUM(D19:F19)</f>
        <v>0</v>
      </c>
      <c r="J19" s="378">
        <f t="shared" ref="J19:J20" si="1">(D19-D21)+(E20-E21)+(F19-F20)</f>
        <v>0</v>
      </c>
      <c r="K19" s="373"/>
      <c r="L19" s="336"/>
      <c r="M19" s="611"/>
      <c r="N19" s="400"/>
      <c r="O19" s="400"/>
      <c r="P19" s="399"/>
      <c r="Q19" s="399"/>
      <c r="R19" s="399"/>
      <c r="S19" s="399"/>
      <c r="T19" s="399"/>
      <c r="U19" s="399"/>
      <c r="V19" s="448"/>
      <c r="W19" s="440"/>
      <c r="X19" s="441"/>
      <c r="Y19" s="441"/>
      <c r="Z19" s="343"/>
      <c r="AA19" s="386"/>
      <c r="AB19" s="128"/>
      <c r="AC19" s="129">
        <f>IF(E19&gt;E20,2,IF(E19=E20,1,IF(E19&lt;E20,0)))</f>
        <v>1</v>
      </c>
      <c r="AD19" s="129">
        <f>IF(F18&gt;F19,0,IF(F18=F19,1,IF(F18&lt;F19,2)))</f>
        <v>1</v>
      </c>
      <c r="AE19" s="131">
        <f>SUM(AB19:AD19)</f>
        <v>2</v>
      </c>
      <c r="AF19" s="460"/>
      <c r="AG19" s="391"/>
      <c r="AH19" s="391"/>
      <c r="AI19" s="391"/>
      <c r="AJ19" s="391"/>
      <c r="AK19" s="400"/>
      <c r="AL19" s="6"/>
    </row>
    <row r="20" spans="1:38" s="3" customFormat="1" ht="20.100000000000001" customHeight="1" x14ac:dyDescent="0.3">
      <c r="A20" s="609"/>
      <c r="B20" s="374">
        <v>3</v>
      </c>
      <c r="C20" s="442" t="s">
        <v>9145</v>
      </c>
      <c r="D20" s="379"/>
      <c r="E20" s="379"/>
      <c r="F20" s="467"/>
      <c r="G20" s="376">
        <f>SUM(AB20:AD20)</f>
        <v>2</v>
      </c>
      <c r="H20" s="377">
        <f>RANK(G20,$G$18:$G$20,0)</f>
        <v>1</v>
      </c>
      <c r="I20" s="378">
        <f>SUM(D20:F20)</f>
        <v>0</v>
      </c>
      <c r="J20" s="378">
        <f t="shared" si="1"/>
        <v>0</v>
      </c>
      <c r="K20" s="373"/>
      <c r="L20" s="397"/>
      <c r="M20" s="611"/>
      <c r="N20" s="400"/>
      <c r="O20" s="400"/>
      <c r="P20" s="339"/>
      <c r="Q20" s="339"/>
      <c r="R20" s="339"/>
      <c r="S20" s="339"/>
      <c r="T20" s="339"/>
      <c r="U20" s="339"/>
      <c r="V20" s="448"/>
      <c r="W20" s="440"/>
      <c r="X20" s="441"/>
      <c r="Y20" s="441"/>
      <c r="Z20" s="343"/>
      <c r="AA20" s="386"/>
      <c r="AB20" s="389">
        <f>IF(D20&gt;D18,2,IF(D20=D18,1,IF(D20&lt;D18,0)))</f>
        <v>1</v>
      </c>
      <c r="AC20" s="337">
        <f>IF(E20&gt;E19,2,IF(E20=E19,1,IF(E20&lt;E19,0)))</f>
        <v>1</v>
      </c>
      <c r="AD20" s="337"/>
      <c r="AE20" s="390">
        <f>SUM(AB20:AD20)</f>
        <v>2</v>
      </c>
      <c r="AF20" s="460"/>
      <c r="AG20" s="391"/>
      <c r="AH20" s="391"/>
      <c r="AI20" s="391"/>
      <c r="AJ20" s="391"/>
      <c r="AK20" s="400"/>
      <c r="AL20" s="6"/>
    </row>
    <row r="21" spans="1:38" s="4" customFormat="1" ht="20.100000000000001" customHeight="1" x14ac:dyDescent="0.3">
      <c r="A21" s="338"/>
      <c r="B21" s="339"/>
      <c r="C21" s="444"/>
      <c r="D21" s="339"/>
      <c r="E21" s="339"/>
      <c r="F21" s="339"/>
      <c r="G21" s="439"/>
      <c r="H21" s="440"/>
      <c r="I21" s="441"/>
      <c r="J21" s="441"/>
      <c r="K21" s="343"/>
      <c r="L21" s="336"/>
      <c r="M21" s="338"/>
      <c r="N21" s="339"/>
      <c r="O21" s="447"/>
      <c r="P21" s="339"/>
      <c r="Q21" s="339"/>
      <c r="R21" s="339"/>
      <c r="S21" s="339"/>
      <c r="T21" s="339"/>
      <c r="U21" s="339"/>
      <c r="V21" s="448"/>
      <c r="W21" s="440"/>
      <c r="X21" s="441"/>
      <c r="Y21" s="441"/>
      <c r="Z21" s="343"/>
      <c r="AA21" s="386"/>
      <c r="AB21" s="391"/>
      <c r="AC21" s="391"/>
      <c r="AD21" s="391"/>
      <c r="AE21" s="391"/>
      <c r="AF21" s="460"/>
      <c r="AG21" s="391"/>
      <c r="AH21" s="391"/>
      <c r="AI21" s="391"/>
      <c r="AJ21" s="391"/>
      <c r="AK21" s="400"/>
      <c r="AL21" s="383"/>
    </row>
    <row r="22" spans="1:38" s="12" customFormat="1" ht="18.75" customHeight="1" x14ac:dyDescent="0.25">
      <c r="A22" s="412"/>
      <c r="B22" s="412"/>
      <c r="C22" s="412"/>
      <c r="D22" s="412"/>
      <c r="E22" s="412"/>
      <c r="F22" s="412"/>
      <c r="G22" s="412"/>
      <c r="H22" s="412"/>
      <c r="M22" s="13"/>
      <c r="O22" s="412"/>
      <c r="P22" s="412"/>
      <c r="Q22" s="412"/>
      <c r="AA22" s="368"/>
      <c r="AB22" s="369"/>
      <c r="AC22" s="369"/>
      <c r="AD22" s="369"/>
      <c r="AE22" s="369"/>
      <c r="AF22" s="370"/>
      <c r="AG22" s="369"/>
      <c r="AH22" s="371"/>
      <c r="AI22" s="369"/>
      <c r="AJ22" s="369"/>
    </row>
    <row r="23" spans="1:38" s="12" customFormat="1" ht="18.75" customHeight="1" x14ac:dyDescent="0.25">
      <c r="A23" s="612" t="s">
        <v>43</v>
      </c>
      <c r="B23" s="613"/>
      <c r="C23" s="613"/>
      <c r="D23" s="614" t="s">
        <v>44</v>
      </c>
      <c r="E23" s="615"/>
      <c r="F23" s="615"/>
      <c r="G23" s="615"/>
      <c r="H23" s="615"/>
      <c r="I23" s="424"/>
      <c r="M23" s="13"/>
      <c r="N23" s="349"/>
      <c r="O23" s="616" t="s">
        <v>45</v>
      </c>
      <c r="P23" s="617"/>
      <c r="Q23" s="617"/>
      <c r="R23" s="410"/>
      <c r="S23" s="405"/>
      <c r="T23" s="405"/>
      <c r="AA23" s="368"/>
      <c r="AB23" s="369"/>
      <c r="AC23" s="369"/>
      <c r="AD23" s="369"/>
      <c r="AE23" s="369"/>
      <c r="AF23" s="370"/>
      <c r="AG23" s="369"/>
      <c r="AH23" s="371"/>
      <c r="AI23" s="369"/>
      <c r="AJ23" s="369"/>
    </row>
    <row r="24" spans="1:38" s="10" customFormat="1" ht="18.75" customHeight="1" x14ac:dyDescent="0.25">
      <c r="A24" s="613"/>
      <c r="B24" s="613"/>
      <c r="C24" s="613"/>
      <c r="D24" s="382" t="s">
        <v>46</v>
      </c>
      <c r="E24" s="382" t="s">
        <v>47</v>
      </c>
      <c r="F24" s="382" t="s">
        <v>48</v>
      </c>
      <c r="G24" s="382" t="s">
        <v>49</v>
      </c>
      <c r="H24" s="382" t="s">
        <v>50</v>
      </c>
      <c r="I24" s="425"/>
      <c r="J24" s="362"/>
      <c r="K24" s="363"/>
      <c r="L24" s="364"/>
      <c r="M24" s="365"/>
      <c r="N24" s="347"/>
      <c r="O24" s="414" t="s">
        <v>5</v>
      </c>
      <c r="P24" s="414" t="s">
        <v>51</v>
      </c>
      <c r="Q24" s="414" t="s">
        <v>50</v>
      </c>
      <c r="R24" s="387"/>
      <c r="S24" s="387"/>
      <c r="T24" s="387"/>
      <c r="AA24" s="366"/>
      <c r="AB24" s="134"/>
      <c r="AC24" s="134"/>
      <c r="AD24" s="134"/>
      <c r="AE24" s="134"/>
      <c r="AF24" s="367"/>
      <c r="AG24" s="134"/>
      <c r="AH24" s="134"/>
      <c r="AI24" s="134"/>
      <c r="AJ24" s="134"/>
    </row>
    <row r="25" spans="1:38" s="3" customFormat="1" ht="18.75" customHeight="1" x14ac:dyDescent="0.25">
      <c r="A25" s="608">
        <v>1</v>
      </c>
      <c r="B25" s="374" t="s">
        <v>9158</v>
      </c>
      <c r="C25" s="415" t="str">
        <f>IF($Z$3=1,$O$3,IF($Z$4=1,$O$4,IF($Z$5=1,$O$5,IF($Z$6=1,$O$6))))</f>
        <v/>
      </c>
      <c r="D25" s="426"/>
      <c r="E25" s="468"/>
      <c r="F25" s="469"/>
      <c r="G25" s="469"/>
      <c r="H25" s="427"/>
      <c r="I25" s="424"/>
      <c r="J25" s="14"/>
      <c r="K25" s="349"/>
      <c r="L25" s="355"/>
      <c r="M25" s="6"/>
      <c r="N25" s="11"/>
      <c r="O25" s="415" t="str">
        <f>IF($H$25=1,$C$25,IF($H$26=1,#REF!,IF($H$27=1,$C$27,IF($H$28=1,$C$28,""))))</f>
        <v/>
      </c>
      <c r="P25" s="416"/>
      <c r="Q25" s="417">
        <v>1</v>
      </c>
      <c r="R25" s="406"/>
      <c r="S25" s="406"/>
      <c r="T25" s="406"/>
      <c r="AA25" s="333"/>
      <c r="AC25" s="7"/>
      <c r="AD25" s="7"/>
      <c r="AE25" s="7"/>
      <c r="AF25" s="15"/>
      <c r="AG25" s="135"/>
      <c r="AH25" s="135"/>
      <c r="AI25" s="135"/>
      <c r="AJ25" s="135"/>
    </row>
    <row r="26" spans="1:38" s="3" customFormat="1" ht="18.75" customHeight="1" x14ac:dyDescent="0.25">
      <c r="A26" s="609"/>
      <c r="B26" s="374" t="s">
        <v>9161</v>
      </c>
      <c r="C26" s="415" t="str">
        <f>IF($Z$8=2,$O$8,IF($Z$9=2,$O$9,IF($Z$10=2,$O$10,IF($O$11=2,$Z$11))))</f>
        <v/>
      </c>
      <c r="D26" s="426"/>
      <c r="E26" s="468"/>
      <c r="F26" s="469"/>
      <c r="G26" s="469"/>
      <c r="H26" s="427"/>
      <c r="I26" s="424"/>
      <c r="J26" s="14"/>
      <c r="K26" s="349"/>
      <c r="L26" s="355"/>
      <c r="M26" s="6"/>
      <c r="N26" s="11"/>
      <c r="O26" s="415" t="str">
        <f>IF($H$25=2,$C$25,IF($H$26=2,$C$26,IF($H$27=2,$C$27,IF($H$28=2,$C$28,""))))</f>
        <v/>
      </c>
      <c r="P26" s="418"/>
      <c r="Q26" s="419">
        <v>2</v>
      </c>
      <c r="R26" s="406"/>
      <c r="S26" s="406"/>
      <c r="T26" s="406"/>
      <c r="AA26" s="333"/>
      <c r="AC26" s="125"/>
      <c r="AD26" s="125"/>
      <c r="AE26" s="125"/>
      <c r="AF26" s="127"/>
      <c r="AG26" s="7"/>
      <c r="AH26" s="135"/>
      <c r="AI26" s="135"/>
      <c r="AJ26" s="135"/>
    </row>
    <row r="27" spans="1:38" s="3" customFormat="1" ht="18.75" customHeight="1" x14ac:dyDescent="0.25">
      <c r="A27" s="609"/>
      <c r="B27" s="374" t="s">
        <v>9160</v>
      </c>
      <c r="C27" s="415" t="str">
        <f>IF($Z$8=1,$O$8,IF($Z$9=1,$O$9,IF($Z$10=1,$O$10,IF($O$11=1,$Z$11))))</f>
        <v/>
      </c>
      <c r="D27" s="468"/>
      <c r="E27" s="426"/>
      <c r="F27" s="469"/>
      <c r="G27" s="469"/>
      <c r="H27" s="427"/>
      <c r="I27" s="424"/>
      <c r="J27" s="14"/>
      <c r="K27" s="349"/>
      <c r="L27" s="355"/>
      <c r="M27" s="6"/>
      <c r="N27" s="11"/>
      <c r="O27" s="415" t="str">
        <f>IF($H$25=3,$C$25,IF($H$26=3,$C$26,IF($H$27=3,$C$27,IF($H$28=3,$C$28,""))))</f>
        <v/>
      </c>
      <c r="P27" s="420"/>
      <c r="Q27" s="421">
        <v>3</v>
      </c>
      <c r="R27" s="406"/>
      <c r="S27" s="406"/>
      <c r="T27" s="406"/>
      <c r="Z27" s="4"/>
      <c r="AA27" s="361"/>
      <c r="AC27" s="125"/>
      <c r="AD27" s="125"/>
      <c r="AE27" s="125"/>
      <c r="AF27" s="127"/>
      <c r="AG27" s="125"/>
      <c r="AH27" s="7"/>
      <c r="AI27" s="135"/>
      <c r="AJ27" s="135"/>
    </row>
    <row r="28" spans="1:38" s="3" customFormat="1" ht="18.75" customHeight="1" x14ac:dyDescent="0.25">
      <c r="A28" s="609"/>
      <c r="B28" s="374" t="s">
        <v>9159</v>
      </c>
      <c r="C28" s="415" t="str">
        <f>IF($Z$3=2,$O$3,IF($Z$4=2,$O$4,IF($Z$5=2,$O$5,IF($Z$6=2,$O$6))))</f>
        <v/>
      </c>
      <c r="D28" s="468"/>
      <c r="E28" s="426"/>
      <c r="F28" s="469"/>
      <c r="G28" s="469"/>
      <c r="H28" s="427"/>
      <c r="I28" s="424"/>
      <c r="J28" s="14"/>
      <c r="K28" s="349"/>
      <c r="L28" s="355"/>
      <c r="M28" s="6"/>
      <c r="N28" s="11"/>
      <c r="O28" s="415" t="str">
        <f>IF($H$25=4,$C$25,IF($H$26=4,#REF!,IF($H$27=4,$C$27,IF($H$28=4,$C$28,""))))</f>
        <v/>
      </c>
      <c r="P28" s="422"/>
      <c r="Q28" s="423">
        <v>4</v>
      </c>
      <c r="R28" s="406"/>
      <c r="S28" s="406"/>
      <c r="T28" s="406"/>
      <c r="Y28" s="11"/>
      <c r="Z28" s="339"/>
      <c r="AA28" s="449"/>
      <c r="AB28" s="6"/>
      <c r="AC28" s="125"/>
      <c r="AD28" s="125"/>
      <c r="AE28" s="125"/>
      <c r="AF28" s="127"/>
      <c r="AG28" s="125"/>
      <c r="AH28" s="125"/>
      <c r="AI28" s="135"/>
      <c r="AJ28" s="135"/>
    </row>
    <row r="29" spans="1:38" s="9" customFormat="1" ht="17.649999999999999" customHeight="1" x14ac:dyDescent="0.25">
      <c r="A29" s="429"/>
      <c r="B29" s="430"/>
      <c r="C29" s="456"/>
      <c r="D29" s="382" t="s">
        <v>46</v>
      </c>
      <c r="E29" s="382" t="s">
        <v>47</v>
      </c>
      <c r="F29" s="382" t="s">
        <v>52</v>
      </c>
      <c r="G29" s="382" t="s">
        <v>53</v>
      </c>
      <c r="H29" s="382" t="s">
        <v>50</v>
      </c>
      <c r="I29" s="434"/>
      <c r="J29" s="17"/>
      <c r="K29" s="350"/>
      <c r="L29" s="356"/>
      <c r="M29" s="8"/>
      <c r="N29" s="409"/>
      <c r="O29" s="452"/>
      <c r="P29" s="413"/>
      <c r="Q29" s="385"/>
      <c r="R29" s="411"/>
      <c r="S29" s="407"/>
      <c r="T29" s="407"/>
      <c r="Y29" s="436"/>
      <c r="Z29" s="339"/>
      <c r="AA29" s="449"/>
      <c r="AB29" s="8"/>
      <c r="AC29" s="125"/>
      <c r="AD29" s="125"/>
      <c r="AE29" s="125"/>
      <c r="AF29" s="127"/>
      <c r="AG29" s="125"/>
      <c r="AH29" s="125"/>
      <c r="AI29" s="136"/>
      <c r="AJ29" s="136"/>
    </row>
    <row r="30" spans="1:38" s="3" customFormat="1" ht="18.75" customHeight="1" x14ac:dyDescent="0.25">
      <c r="A30" s="608">
        <v>2</v>
      </c>
      <c r="B30" s="374" t="s">
        <v>9164</v>
      </c>
      <c r="C30" s="415" t="str">
        <f>IF($Z$3=3,$O$3,IF($Z$4=3,$O$4,IF($Z$5=3,$O$5,IF($Z$6=3,$O$6))))</f>
        <v/>
      </c>
      <c r="D30" s="426"/>
      <c r="E30" s="468"/>
      <c r="F30" s="469"/>
      <c r="G30" s="469"/>
      <c r="H30" s="427"/>
      <c r="I30" s="424"/>
      <c r="J30" s="14"/>
      <c r="K30" s="349"/>
      <c r="L30" s="355"/>
      <c r="M30" s="6"/>
      <c r="N30" s="11"/>
      <c r="O30" s="415" t="str">
        <f>IF($H$30=1,$C$30,IF($H$31=1,#REF!,IF($H$32=1,$C$31,IF($H$33=1,$C$33,""))))</f>
        <v/>
      </c>
      <c r="P30" s="422"/>
      <c r="Q30" s="423">
        <v>5</v>
      </c>
      <c r="R30" s="406"/>
      <c r="S30" s="406"/>
      <c r="T30" s="406"/>
      <c r="Y30" s="11"/>
      <c r="Z30" s="339"/>
      <c r="AA30" s="449"/>
      <c r="AB30" s="6"/>
      <c r="AC30" s="7"/>
      <c r="AD30" s="7"/>
      <c r="AE30" s="7"/>
      <c r="AF30" s="15"/>
      <c r="AG30" s="125"/>
      <c r="AH30" s="125"/>
      <c r="AI30" s="135"/>
      <c r="AJ30" s="135"/>
    </row>
    <row r="31" spans="1:38" s="3" customFormat="1" ht="18.75" customHeight="1" x14ac:dyDescent="0.25">
      <c r="A31" s="609"/>
      <c r="B31" s="374" t="s">
        <v>9162</v>
      </c>
      <c r="C31" s="415" t="str">
        <f>IF($Z13=1,$O$13,IF($Z$14=1,$O$14,IF($Z$15=1,$O$15,IF($Z$16=1,$O$16))))</f>
        <v/>
      </c>
      <c r="D31" s="426"/>
      <c r="E31" s="468"/>
      <c r="F31" s="469"/>
      <c r="G31" s="469"/>
      <c r="H31" s="427"/>
      <c r="I31" s="424"/>
      <c r="J31" s="14"/>
      <c r="K31" s="349"/>
      <c r="L31" s="355"/>
      <c r="M31" s="6"/>
      <c r="N31" s="11"/>
      <c r="O31" s="415" t="str">
        <f>IF($H$30=2,$C$30,IF($H$31=2,$C$31,IF($H$32=2,$C$32,IF($H$33=2,$C$33,""))))</f>
        <v/>
      </c>
      <c r="P31" s="422"/>
      <c r="Q31" s="423">
        <v>6</v>
      </c>
      <c r="R31" s="406"/>
      <c r="S31" s="406"/>
      <c r="T31" s="406"/>
      <c r="Y31" s="11"/>
      <c r="Z31" s="339"/>
      <c r="AA31" s="449"/>
      <c r="AB31" s="6"/>
      <c r="AC31" s="7"/>
      <c r="AD31" s="7"/>
      <c r="AE31" s="7"/>
      <c r="AF31" s="15"/>
      <c r="AG31" s="7"/>
      <c r="AH31" s="125"/>
      <c r="AI31" s="135"/>
      <c r="AJ31" s="135"/>
    </row>
    <row r="32" spans="1:38" s="3" customFormat="1" ht="18.75" customHeight="1" x14ac:dyDescent="0.25">
      <c r="A32" s="609"/>
      <c r="B32" s="374" t="s">
        <v>9166</v>
      </c>
      <c r="C32" s="415" t="str">
        <f>IF($Z$8=3,$O$8,IF($Z$9=3,$O$9,IF($Z$10=3,$O$10,IF($O$11=3,$Z$11))))</f>
        <v/>
      </c>
      <c r="D32" s="468"/>
      <c r="E32" s="426"/>
      <c r="F32" s="469"/>
      <c r="G32" s="469"/>
      <c r="H32" s="427"/>
      <c r="I32" s="424"/>
      <c r="J32" s="14"/>
      <c r="K32" s="349"/>
      <c r="L32" s="355"/>
      <c r="M32" s="6"/>
      <c r="N32" s="11"/>
      <c r="O32" s="415" t="str">
        <f>IF($H$30=3,$C$30,IF($H$31=3,$C$31,IF($H$32=3,$C$31,IF($H$33=3,$C$33,""))))</f>
        <v/>
      </c>
      <c r="P32" s="422"/>
      <c r="Q32" s="423">
        <v>7</v>
      </c>
      <c r="R32" s="406"/>
      <c r="S32" s="406"/>
      <c r="T32" s="406"/>
      <c r="Z32" s="10"/>
      <c r="AA32" s="366"/>
      <c r="AC32" s="125"/>
      <c r="AD32" s="125"/>
      <c r="AE32" s="125"/>
      <c r="AF32" s="127"/>
      <c r="AG32" s="7"/>
      <c r="AH32" s="125"/>
      <c r="AI32" s="135"/>
      <c r="AJ32" s="135"/>
    </row>
    <row r="33" spans="1:36" s="3" customFormat="1" ht="18.75" customHeight="1" x14ac:dyDescent="0.25">
      <c r="A33" s="609"/>
      <c r="B33" s="374" t="s">
        <v>9163</v>
      </c>
      <c r="C33" s="415" t="str">
        <f>IF($Z$13=2,$O$13,IF($Z$14=2,$O$14,IF($Z$15=2,$O$15,IF($Z$16=2,$O$16))))</f>
        <v/>
      </c>
      <c r="D33" s="468"/>
      <c r="E33" s="426"/>
      <c r="F33" s="469"/>
      <c r="G33" s="469"/>
      <c r="H33" s="427"/>
      <c r="I33" s="428"/>
      <c r="J33" s="14"/>
      <c r="K33" s="349"/>
      <c r="L33" s="355"/>
      <c r="M33" s="6"/>
      <c r="N33" s="11"/>
      <c r="O33" s="415" t="str">
        <f>IF($H$30=4,$C$30,IF($H$31=4,#REF!,IF($H$32=4,$C$31,IF($H$33=4,$C$33,""))))</f>
        <v/>
      </c>
      <c r="P33" s="422"/>
      <c r="Q33" s="423">
        <v>8</v>
      </c>
      <c r="R33" s="406"/>
      <c r="S33" s="406"/>
      <c r="T33" s="406"/>
      <c r="AA33" s="333"/>
      <c r="AC33" s="125"/>
      <c r="AD33" s="125"/>
      <c r="AE33" s="125"/>
      <c r="AF33" s="127"/>
      <c r="AG33" s="125"/>
      <c r="AH33" s="125"/>
      <c r="AI33" s="135"/>
      <c r="AJ33" s="135"/>
    </row>
    <row r="34" spans="1:36" s="9" customFormat="1" ht="19.350000000000001" customHeight="1" x14ac:dyDescent="0.25">
      <c r="A34" s="429"/>
      <c r="B34" s="431"/>
      <c r="C34" s="457"/>
      <c r="D34" s="382" t="s">
        <v>46</v>
      </c>
      <c r="E34" s="382" t="s">
        <v>47</v>
      </c>
      <c r="F34" s="435" t="s">
        <v>54</v>
      </c>
      <c r="G34" s="435" t="s">
        <v>55</v>
      </c>
      <c r="H34" s="382" t="s">
        <v>50</v>
      </c>
      <c r="I34" s="433"/>
      <c r="J34" s="17"/>
      <c r="K34" s="350"/>
      <c r="L34" s="356"/>
      <c r="M34" s="8"/>
      <c r="N34" s="409"/>
      <c r="O34" s="452"/>
      <c r="P34" s="351"/>
      <c r="Q34" s="385"/>
      <c r="R34" s="408"/>
      <c r="S34" s="408"/>
      <c r="T34" s="408"/>
      <c r="AA34" s="334"/>
      <c r="AC34" s="125"/>
      <c r="AD34" s="125"/>
      <c r="AE34" s="125"/>
      <c r="AF34" s="127"/>
      <c r="AG34" s="125"/>
      <c r="AH34" s="136"/>
      <c r="AI34" s="136"/>
      <c r="AJ34" s="136"/>
    </row>
    <row r="35" spans="1:36" s="3" customFormat="1" ht="18.75" customHeight="1" x14ac:dyDescent="0.25">
      <c r="A35" s="608">
        <v>3</v>
      </c>
      <c r="B35" s="374" t="s">
        <v>9167</v>
      </c>
      <c r="C35" s="415" t="str">
        <f>IF($Z$3=4,$O$3,IF($Z$4=4,$O$4,IF($Z$5=4,$O$5,IF($Z$6=4,$O$6))))</f>
        <v/>
      </c>
      <c r="D35" s="426"/>
      <c r="E35" s="468"/>
      <c r="F35" s="469"/>
      <c r="G35" s="469"/>
      <c r="H35" s="427"/>
      <c r="I35" s="19"/>
      <c r="J35" s="19"/>
      <c r="K35" s="347"/>
      <c r="L35" s="355"/>
      <c r="M35" s="6"/>
      <c r="N35" s="11"/>
      <c r="O35" s="415" t="str">
        <f>IF($H$35=1,$C$35,IF($H$36=1,$C$36,IF($H$37=1,$C$37,IF($H$38=1,$C$38,""))))</f>
        <v/>
      </c>
      <c r="P35" s="422"/>
      <c r="Q35" s="423">
        <v>9</v>
      </c>
      <c r="R35" s="406"/>
      <c r="S35" s="406"/>
      <c r="T35" s="406"/>
      <c r="AA35" s="333"/>
      <c r="AC35" s="125"/>
      <c r="AD35" s="125"/>
      <c r="AE35" s="125"/>
      <c r="AF35" s="127"/>
      <c r="AG35" s="125"/>
      <c r="AH35" s="125"/>
      <c r="AI35" s="135"/>
      <c r="AJ35" s="135"/>
    </row>
    <row r="36" spans="1:36" s="3" customFormat="1" ht="18.75" customHeight="1" x14ac:dyDescent="0.25">
      <c r="A36" s="609"/>
      <c r="B36" s="374" t="s">
        <v>9165</v>
      </c>
      <c r="C36" s="415" t="str">
        <f>IF($Z17=3,$O$13,IF($Z$14=3,$O$14,IF($Z$15=3,$O$15,IF($Z$16=3,$O$16))))</f>
        <v/>
      </c>
      <c r="D36" s="426"/>
      <c r="E36" s="468"/>
      <c r="F36" s="469"/>
      <c r="G36" s="469"/>
      <c r="H36" s="427"/>
      <c r="I36" s="6"/>
      <c r="K36" s="11"/>
      <c r="L36" s="354"/>
      <c r="M36" s="6"/>
      <c r="N36" s="11"/>
      <c r="O36" s="415" t="str">
        <f>IF($H$35=2,$C$35,IF($H$36=2,$C$36,IF($H$37=2,$C$37,IF($H$38=2,$C$38,""))))</f>
        <v/>
      </c>
      <c r="P36" s="422"/>
      <c r="Q36" s="423">
        <v>10</v>
      </c>
      <c r="R36" s="406"/>
      <c r="S36" s="406"/>
      <c r="T36" s="406"/>
      <c r="AA36" s="333"/>
      <c r="AC36" s="125"/>
      <c r="AD36" s="125"/>
      <c r="AE36" s="125"/>
      <c r="AF36" s="127"/>
      <c r="AG36" s="135"/>
      <c r="AH36" s="125"/>
      <c r="AI36" s="135"/>
      <c r="AJ36" s="135"/>
    </row>
    <row r="37" spans="1:36" s="3" customFormat="1" ht="18.75" customHeight="1" x14ac:dyDescent="0.25">
      <c r="A37" s="609"/>
      <c r="B37" s="374" t="s">
        <v>9168</v>
      </c>
      <c r="C37" s="415" t="str">
        <f>IF($Z$8=4,$O$8,IF($Z$9=4,$O$9,IF($Z$10=4,$O$10,IF($Z$11=4,$O$11))))</f>
        <v/>
      </c>
      <c r="D37" s="468"/>
      <c r="E37" s="426"/>
      <c r="F37" s="469"/>
      <c r="G37" s="469"/>
      <c r="H37" s="427"/>
      <c r="I37" s="6"/>
      <c r="K37" s="11"/>
      <c r="L37" s="354"/>
      <c r="M37" s="6"/>
      <c r="N37" s="11"/>
      <c r="O37" s="415" t="str">
        <f>IF($H$35=3,$C$35,IF($H$36=3,$C$36,IF($H$37=3,$C$37,IF($H$38=3,$C$38,""))))</f>
        <v/>
      </c>
      <c r="P37" s="422"/>
      <c r="Q37" s="423">
        <v>11</v>
      </c>
      <c r="R37" s="406"/>
      <c r="S37" s="406"/>
      <c r="T37" s="406"/>
      <c r="AA37" s="333"/>
      <c r="AC37" s="125"/>
      <c r="AD37" s="125"/>
      <c r="AE37" s="125"/>
      <c r="AF37" s="127"/>
      <c r="AG37" s="135"/>
      <c r="AH37" s="125"/>
      <c r="AI37" s="135"/>
      <c r="AJ37" s="135"/>
    </row>
    <row r="38" spans="1:36" s="3" customFormat="1" ht="18.75" customHeight="1" x14ac:dyDescent="0.25">
      <c r="A38" s="609"/>
      <c r="B38" s="432" t="s">
        <v>9169</v>
      </c>
      <c r="C38" s="415" t="str">
        <f>IF($Z19=4,$O$13,IF($Z$14=4,$O$14,IF($Z$15=4,$O$15,IF($Z$16=4,$O$16))))</f>
        <v/>
      </c>
      <c r="D38" s="468"/>
      <c r="E38" s="426"/>
      <c r="F38" s="469"/>
      <c r="G38" s="469"/>
      <c r="H38" s="427"/>
      <c r="I38" s="6"/>
      <c r="K38" s="11"/>
      <c r="L38" s="354"/>
      <c r="M38" s="6"/>
      <c r="N38" s="11"/>
      <c r="O38" s="415" t="str">
        <f>IF($H$35=4,$C$35,IF($H$36=4,$C$36,IF($H$37=4,$C$37,IF($H$38=4,$C$38,""))))</f>
        <v/>
      </c>
      <c r="P38" s="422"/>
      <c r="Q38" s="423">
        <v>12</v>
      </c>
      <c r="R38" s="406"/>
      <c r="S38" s="406"/>
      <c r="T38" s="406"/>
      <c r="AA38" s="333"/>
      <c r="AC38" s="125"/>
      <c r="AD38" s="125"/>
      <c r="AE38" s="125"/>
      <c r="AF38" s="127"/>
      <c r="AG38" s="135"/>
      <c r="AH38" s="125"/>
      <c r="AI38" s="135"/>
      <c r="AJ38" s="135"/>
    </row>
    <row r="39" spans="1:36" s="3" customFormat="1" ht="15" customHeight="1" x14ac:dyDescent="0.25">
      <c r="A39" s="10"/>
      <c r="B39" s="10"/>
      <c r="C39" s="10"/>
      <c r="D39" s="10"/>
      <c r="E39" s="10"/>
      <c r="F39" s="10"/>
      <c r="G39" s="10"/>
      <c r="H39" s="10"/>
      <c r="K39" s="11"/>
      <c r="L39" s="354"/>
      <c r="M39" s="352"/>
      <c r="O39" s="10"/>
      <c r="P39" s="10"/>
      <c r="Q39" s="10"/>
      <c r="AA39" s="333"/>
      <c r="AC39" s="135"/>
      <c r="AD39" s="135"/>
      <c r="AE39" s="135"/>
      <c r="AF39" s="127"/>
      <c r="AG39" s="135"/>
      <c r="AH39" s="135"/>
      <c r="AI39" s="135"/>
      <c r="AJ39" s="135"/>
    </row>
    <row r="40" spans="1:36" s="3" customFormat="1" ht="15" customHeight="1" x14ac:dyDescent="0.25">
      <c r="C40" s="20"/>
      <c r="D40" s="16"/>
      <c r="E40" s="16"/>
      <c r="K40" s="11"/>
      <c r="L40" s="354"/>
      <c r="M40" s="352"/>
      <c r="AA40" s="333"/>
      <c r="AC40" s="135"/>
      <c r="AD40" s="135"/>
      <c r="AE40" s="135"/>
      <c r="AF40" s="127"/>
      <c r="AG40" s="135"/>
      <c r="AH40" s="135"/>
      <c r="AI40" s="135"/>
      <c r="AJ40" s="135"/>
    </row>
    <row r="41" spans="1:36" s="3" customFormat="1" ht="15" customHeight="1" x14ac:dyDescent="0.25">
      <c r="C41" s="20"/>
      <c r="D41" s="16"/>
      <c r="E41" s="16"/>
      <c r="K41" s="11"/>
      <c r="L41" s="354"/>
      <c r="M41" s="352"/>
      <c r="AA41" s="333"/>
      <c r="AB41" s="135"/>
      <c r="AC41" s="135"/>
      <c r="AD41" s="135"/>
      <c r="AE41" s="135"/>
      <c r="AF41" s="127"/>
      <c r="AG41" s="135"/>
      <c r="AH41" s="135"/>
      <c r="AI41" s="135"/>
      <c r="AJ41" s="135"/>
    </row>
    <row r="42" spans="1:36" s="3" customFormat="1" ht="15" customHeight="1" x14ac:dyDescent="0.25">
      <c r="C42" s="20"/>
      <c r="D42" s="16"/>
      <c r="E42" s="16"/>
      <c r="K42" s="11"/>
      <c r="L42" s="354"/>
      <c r="M42" s="352"/>
      <c r="AA42" s="333"/>
      <c r="AB42" s="135"/>
      <c r="AC42" s="135"/>
      <c r="AD42" s="135"/>
      <c r="AE42" s="135"/>
      <c r="AF42" s="127"/>
      <c r="AG42" s="135"/>
      <c r="AH42" s="135"/>
      <c r="AI42" s="135"/>
      <c r="AJ42" s="135"/>
    </row>
    <row r="43" spans="1:36" s="3" customFormat="1" ht="15" customHeight="1" x14ac:dyDescent="0.25">
      <c r="C43" s="21"/>
      <c r="D43" s="16"/>
      <c r="E43" s="16"/>
      <c r="K43" s="11"/>
      <c r="L43" s="354"/>
      <c r="M43" s="352"/>
      <c r="AA43" s="333"/>
      <c r="AB43" s="135"/>
      <c r="AC43" s="135"/>
      <c r="AD43" s="135"/>
      <c r="AE43" s="135"/>
      <c r="AF43" s="127"/>
      <c r="AG43" s="135"/>
      <c r="AH43" s="135"/>
      <c r="AI43" s="135"/>
      <c r="AJ43" s="135"/>
    </row>
    <row r="44" spans="1:36" s="3" customFormat="1" ht="15" customHeight="1" x14ac:dyDescent="0.25">
      <c r="C44" s="20"/>
      <c r="D44" s="16"/>
      <c r="E44" s="16"/>
      <c r="K44" s="11"/>
      <c r="L44" s="354"/>
      <c r="M44" s="352"/>
      <c r="AA44" s="333"/>
      <c r="AB44" s="135"/>
      <c r="AC44" s="135"/>
      <c r="AD44" s="135"/>
      <c r="AE44" s="135"/>
      <c r="AF44" s="127"/>
      <c r="AG44" s="135"/>
      <c r="AH44" s="135"/>
      <c r="AI44" s="135"/>
      <c r="AJ44" s="135"/>
    </row>
    <row r="45" spans="1:36" s="3" customFormat="1" ht="15" customHeight="1" x14ac:dyDescent="0.25">
      <c r="C45" s="22"/>
      <c r="D45" s="16"/>
      <c r="E45" s="16"/>
      <c r="K45" s="11"/>
      <c r="L45" s="354"/>
      <c r="M45" s="352"/>
      <c r="AA45" s="333"/>
      <c r="AB45" s="135"/>
      <c r="AC45" s="135"/>
      <c r="AD45" s="135"/>
      <c r="AE45" s="135"/>
      <c r="AF45" s="127"/>
      <c r="AG45" s="135"/>
      <c r="AH45" s="135"/>
      <c r="AI45" s="135"/>
      <c r="AJ45" s="135"/>
    </row>
    <row r="46" spans="1:36" s="3" customFormat="1" ht="15" customHeight="1" x14ac:dyDescent="0.25">
      <c r="C46" s="20"/>
      <c r="D46" s="16"/>
      <c r="E46" s="16"/>
      <c r="K46" s="11"/>
      <c r="L46" s="354"/>
      <c r="M46" s="352"/>
      <c r="AA46" s="333"/>
      <c r="AB46" s="135"/>
      <c r="AC46" s="135"/>
      <c r="AD46" s="135"/>
      <c r="AE46" s="135"/>
      <c r="AF46" s="127"/>
      <c r="AG46" s="135"/>
      <c r="AH46" s="135"/>
      <c r="AI46" s="135"/>
      <c r="AJ46" s="135"/>
    </row>
    <row r="47" spans="1:36" s="3" customFormat="1" ht="15" customHeight="1" x14ac:dyDescent="0.25">
      <c r="C47" s="20"/>
      <c r="D47" s="16"/>
      <c r="E47" s="16"/>
      <c r="F47" s="16"/>
      <c r="K47" s="11"/>
      <c r="L47" s="354"/>
      <c r="M47" s="352"/>
      <c r="AA47" s="333"/>
      <c r="AB47" s="135"/>
      <c r="AC47" s="135"/>
      <c r="AD47" s="135"/>
      <c r="AE47" s="135"/>
      <c r="AF47" s="127"/>
      <c r="AG47" s="135"/>
      <c r="AH47" s="135"/>
      <c r="AI47" s="135"/>
      <c r="AJ47" s="135"/>
    </row>
    <row r="48" spans="1:36" s="3" customFormat="1" ht="15" customHeight="1" x14ac:dyDescent="0.25">
      <c r="C48" s="20"/>
      <c r="D48" s="16"/>
      <c r="E48" s="16"/>
      <c r="F48" s="16"/>
      <c r="K48" s="11"/>
      <c r="L48" s="354"/>
      <c r="M48" s="352"/>
      <c r="AA48" s="333"/>
      <c r="AB48" s="135"/>
      <c r="AC48" s="135"/>
      <c r="AD48" s="135"/>
      <c r="AE48" s="135"/>
      <c r="AF48" s="127"/>
      <c r="AG48" s="135"/>
      <c r="AH48" s="135"/>
      <c r="AI48" s="135"/>
      <c r="AJ48" s="135"/>
    </row>
    <row r="49" spans="3:36" s="3" customFormat="1" ht="15" customHeight="1" x14ac:dyDescent="0.25">
      <c r="C49" s="20"/>
      <c r="D49" s="16"/>
      <c r="E49" s="16"/>
      <c r="F49" s="16"/>
      <c r="K49" s="11"/>
      <c r="L49" s="354"/>
      <c r="M49" s="352"/>
      <c r="AA49" s="333"/>
      <c r="AB49" s="135"/>
      <c r="AC49" s="135"/>
      <c r="AD49" s="135"/>
      <c r="AE49" s="135"/>
      <c r="AF49" s="127"/>
      <c r="AG49" s="135"/>
      <c r="AH49" s="135"/>
      <c r="AI49" s="135"/>
      <c r="AJ49" s="135"/>
    </row>
    <row r="50" spans="3:36" s="3" customFormat="1" ht="15" customHeight="1" x14ac:dyDescent="0.25">
      <c r="C50" s="20"/>
      <c r="D50" s="16"/>
      <c r="E50" s="16"/>
      <c r="K50" s="11"/>
      <c r="L50" s="354"/>
      <c r="M50" s="352"/>
      <c r="AA50" s="333"/>
      <c r="AB50" s="135"/>
      <c r="AC50" s="135"/>
      <c r="AD50" s="135"/>
      <c r="AE50" s="135"/>
      <c r="AF50" s="127"/>
      <c r="AG50" s="135"/>
      <c r="AH50" s="135"/>
      <c r="AI50" s="135"/>
      <c r="AJ50" s="135"/>
    </row>
    <row r="51" spans="3:36" s="3" customFormat="1" ht="15" customHeight="1" x14ac:dyDescent="0.25">
      <c r="C51" s="20"/>
      <c r="D51" s="16"/>
      <c r="E51" s="16"/>
      <c r="K51" s="11"/>
      <c r="L51" s="354"/>
      <c r="M51" s="352"/>
      <c r="AA51" s="333"/>
      <c r="AB51" s="135"/>
      <c r="AC51" s="135"/>
      <c r="AD51" s="135"/>
      <c r="AE51" s="135"/>
      <c r="AF51" s="127"/>
      <c r="AG51" s="135"/>
      <c r="AH51" s="135"/>
      <c r="AI51" s="135"/>
      <c r="AJ51" s="135"/>
    </row>
    <row r="52" spans="3:36" s="3" customFormat="1" ht="15" customHeight="1" x14ac:dyDescent="0.25">
      <c r="C52" s="23"/>
      <c r="D52" s="16"/>
      <c r="E52" s="16"/>
      <c r="K52" s="11"/>
      <c r="L52" s="354"/>
      <c r="M52" s="352"/>
      <c r="AA52" s="333"/>
      <c r="AB52" s="135"/>
      <c r="AC52" s="135"/>
      <c r="AD52" s="135"/>
      <c r="AE52" s="135"/>
      <c r="AF52" s="127"/>
      <c r="AG52" s="135"/>
      <c r="AH52" s="135"/>
      <c r="AI52" s="135"/>
      <c r="AJ52" s="135"/>
    </row>
    <row r="53" spans="3:36" s="3" customFormat="1" ht="15" customHeight="1" x14ac:dyDescent="0.25">
      <c r="C53" s="20"/>
      <c r="D53" s="16"/>
      <c r="E53" s="16"/>
      <c r="K53" s="11"/>
      <c r="L53" s="354"/>
      <c r="M53" s="352"/>
      <c r="AA53" s="333"/>
      <c r="AB53" s="135"/>
      <c r="AC53" s="135"/>
      <c r="AD53" s="135"/>
      <c r="AE53" s="135"/>
      <c r="AF53" s="127"/>
      <c r="AG53" s="135"/>
      <c r="AH53" s="135"/>
      <c r="AI53" s="135"/>
      <c r="AJ53" s="135"/>
    </row>
    <row r="54" spans="3:36" s="3" customFormat="1" ht="15" customHeight="1" x14ac:dyDescent="0.25">
      <c r="C54" s="20"/>
      <c r="D54" s="16"/>
      <c r="E54" s="16"/>
      <c r="K54" s="11"/>
      <c r="L54" s="354"/>
      <c r="M54" s="352"/>
      <c r="AA54" s="333"/>
      <c r="AB54" s="135"/>
      <c r="AC54" s="135"/>
      <c r="AD54" s="135"/>
      <c r="AE54" s="135"/>
      <c r="AF54" s="127"/>
      <c r="AG54" s="135"/>
      <c r="AH54" s="135"/>
      <c r="AI54" s="135"/>
      <c r="AJ54" s="135"/>
    </row>
    <row r="55" spans="3:36" s="3" customFormat="1" ht="15" customHeight="1" x14ac:dyDescent="0.25">
      <c r="C55" s="21"/>
      <c r="D55" s="16"/>
      <c r="E55" s="16"/>
      <c r="K55" s="11"/>
      <c r="L55" s="354"/>
      <c r="M55" s="352"/>
      <c r="AA55" s="333"/>
      <c r="AB55" s="135"/>
      <c r="AC55" s="135"/>
      <c r="AD55" s="135"/>
      <c r="AE55" s="135"/>
      <c r="AF55" s="127"/>
      <c r="AG55" s="135"/>
      <c r="AH55" s="135"/>
      <c r="AI55" s="135"/>
      <c r="AJ55" s="135"/>
    </row>
    <row r="56" spans="3:36" s="3" customFormat="1" ht="15" customHeight="1" x14ac:dyDescent="0.25">
      <c r="C56" s="24"/>
      <c r="D56" s="16"/>
      <c r="E56" s="16"/>
      <c r="K56" s="11"/>
      <c r="L56" s="354"/>
      <c r="M56" s="352"/>
      <c r="AA56" s="333"/>
      <c r="AB56" s="135"/>
      <c r="AC56" s="135"/>
      <c r="AD56" s="135"/>
      <c r="AE56" s="135"/>
      <c r="AF56" s="127"/>
      <c r="AG56" s="135"/>
      <c r="AH56" s="135"/>
      <c r="AI56" s="135"/>
      <c r="AJ56" s="135"/>
    </row>
    <row r="57" spans="3:36" s="3" customFormat="1" ht="15" customHeight="1" x14ac:dyDescent="0.25">
      <c r="C57" s="20"/>
      <c r="D57" s="16"/>
      <c r="E57" s="16"/>
      <c r="K57" s="11"/>
      <c r="L57" s="354"/>
      <c r="M57" s="352"/>
      <c r="AA57" s="333"/>
      <c r="AB57" s="135"/>
      <c r="AC57" s="135"/>
      <c r="AD57" s="135"/>
      <c r="AE57" s="135"/>
      <c r="AF57" s="127"/>
      <c r="AG57" s="135"/>
      <c r="AH57" s="135"/>
      <c r="AI57" s="135"/>
      <c r="AJ57" s="135"/>
    </row>
    <row r="58" spans="3:36" s="3" customFormat="1" ht="15" customHeight="1" x14ac:dyDescent="0.25">
      <c r="C58" s="20"/>
      <c r="D58" s="16"/>
      <c r="E58" s="16"/>
      <c r="K58" s="11"/>
      <c r="L58" s="354"/>
      <c r="M58" s="352"/>
      <c r="AA58" s="333"/>
      <c r="AB58" s="135"/>
      <c r="AC58" s="135"/>
      <c r="AD58" s="135"/>
      <c r="AE58" s="135"/>
      <c r="AF58" s="127"/>
      <c r="AG58" s="135"/>
      <c r="AH58" s="135"/>
      <c r="AI58" s="135"/>
      <c r="AJ58" s="135"/>
    </row>
    <row r="59" spans="3:36" s="3" customFormat="1" ht="15" customHeight="1" x14ac:dyDescent="0.25">
      <c r="C59" s="21"/>
      <c r="D59" s="16"/>
      <c r="E59" s="16"/>
      <c r="K59" s="11"/>
      <c r="L59" s="354"/>
      <c r="M59" s="352"/>
      <c r="AA59" s="333"/>
      <c r="AB59" s="135"/>
      <c r="AC59" s="135"/>
      <c r="AD59" s="135"/>
      <c r="AE59" s="135"/>
      <c r="AF59" s="127"/>
      <c r="AG59" s="135"/>
      <c r="AH59" s="135"/>
      <c r="AI59" s="135"/>
      <c r="AJ59" s="135"/>
    </row>
    <row r="60" spans="3:36" s="3" customFormat="1" ht="15" customHeight="1" x14ac:dyDescent="0.25">
      <c r="C60" s="23"/>
      <c r="D60" s="16"/>
      <c r="E60" s="16"/>
      <c r="K60" s="11"/>
      <c r="L60" s="354"/>
      <c r="M60" s="352"/>
      <c r="AA60" s="333"/>
      <c r="AB60" s="135"/>
      <c r="AC60" s="135"/>
      <c r="AD60" s="135"/>
      <c r="AE60" s="135"/>
      <c r="AF60" s="127"/>
      <c r="AG60" s="135"/>
      <c r="AH60" s="135"/>
      <c r="AI60" s="135"/>
      <c r="AJ60" s="135"/>
    </row>
    <row r="61" spans="3:36" s="3" customFormat="1" ht="15" customHeight="1" x14ac:dyDescent="0.25">
      <c r="C61" s="22"/>
      <c r="D61" s="16"/>
      <c r="E61" s="16"/>
      <c r="K61" s="11"/>
      <c r="L61" s="354"/>
      <c r="M61" s="352"/>
      <c r="AA61" s="333"/>
      <c r="AB61" s="135"/>
      <c r="AC61" s="135"/>
      <c r="AD61" s="135"/>
      <c r="AE61" s="135"/>
      <c r="AF61" s="127"/>
      <c r="AG61" s="135"/>
      <c r="AH61" s="135"/>
      <c r="AI61" s="135"/>
      <c r="AJ61" s="135"/>
    </row>
    <row r="62" spans="3:36" s="3" customFormat="1" ht="15" customHeight="1" x14ac:dyDescent="0.25">
      <c r="C62" s="20"/>
      <c r="D62" s="16"/>
      <c r="E62" s="16"/>
      <c r="K62" s="11"/>
      <c r="L62" s="354"/>
      <c r="M62" s="352"/>
      <c r="AA62" s="333"/>
      <c r="AB62" s="135"/>
      <c r="AC62" s="135"/>
      <c r="AD62" s="135"/>
      <c r="AE62" s="135"/>
      <c r="AF62" s="127"/>
      <c r="AG62" s="135"/>
      <c r="AH62" s="135"/>
      <c r="AI62" s="135"/>
      <c r="AJ62" s="135"/>
    </row>
    <row r="63" spans="3:36" s="3" customFormat="1" ht="15" customHeight="1" x14ac:dyDescent="0.25">
      <c r="C63" s="21"/>
      <c r="D63" s="16"/>
      <c r="E63" s="16"/>
      <c r="K63" s="11"/>
      <c r="L63" s="354"/>
      <c r="M63" s="352"/>
      <c r="AA63" s="333"/>
      <c r="AB63" s="135"/>
      <c r="AC63" s="135"/>
      <c r="AD63" s="135"/>
      <c r="AE63" s="135"/>
      <c r="AF63" s="127"/>
      <c r="AG63" s="135"/>
      <c r="AH63" s="135"/>
      <c r="AI63" s="135"/>
      <c r="AJ63" s="135"/>
    </row>
    <row r="64" spans="3:36" s="3" customFormat="1" ht="15" customHeight="1" x14ac:dyDescent="0.25">
      <c r="C64" s="16"/>
      <c r="D64" s="16"/>
      <c r="E64" s="16"/>
      <c r="K64" s="11"/>
      <c r="L64" s="354"/>
      <c r="M64" s="352"/>
      <c r="AA64" s="333"/>
      <c r="AB64" s="135"/>
      <c r="AC64" s="135"/>
      <c r="AD64" s="135"/>
      <c r="AE64" s="135"/>
      <c r="AF64" s="127"/>
      <c r="AG64" s="135"/>
      <c r="AH64" s="135"/>
      <c r="AI64" s="135"/>
      <c r="AJ64" s="135"/>
    </row>
    <row r="65" spans="3:36" s="3" customFormat="1" ht="15" customHeight="1" x14ac:dyDescent="0.25">
      <c r="C65" s="16"/>
      <c r="D65" s="16"/>
      <c r="E65" s="16"/>
      <c r="K65" s="11"/>
      <c r="L65" s="354"/>
      <c r="M65" s="352"/>
      <c r="AA65" s="333"/>
      <c r="AB65" s="135"/>
      <c r="AC65" s="135"/>
      <c r="AD65" s="135"/>
      <c r="AE65" s="135"/>
      <c r="AF65" s="127"/>
      <c r="AG65" s="135"/>
      <c r="AH65" s="135"/>
      <c r="AI65" s="135"/>
      <c r="AJ65" s="135"/>
    </row>
    <row r="66" spans="3:36" s="3" customFormat="1" ht="15" customHeight="1" x14ac:dyDescent="0.25">
      <c r="C66" s="16"/>
      <c r="D66" s="16"/>
      <c r="E66" s="16"/>
      <c r="K66" s="11"/>
      <c r="L66" s="354"/>
      <c r="M66" s="352"/>
      <c r="AA66" s="333"/>
      <c r="AB66" s="135"/>
      <c r="AC66" s="135"/>
      <c r="AD66" s="135"/>
      <c r="AE66" s="135"/>
      <c r="AF66" s="127"/>
      <c r="AG66" s="135"/>
      <c r="AH66" s="135"/>
      <c r="AI66" s="135"/>
      <c r="AJ66" s="135"/>
    </row>
    <row r="67" spans="3:36" s="3" customFormat="1" ht="15" customHeight="1" x14ac:dyDescent="0.25">
      <c r="C67" s="16"/>
      <c r="D67" s="16"/>
      <c r="E67" s="16"/>
      <c r="K67" s="11"/>
      <c r="L67" s="354"/>
      <c r="M67" s="352"/>
      <c r="AA67" s="333"/>
      <c r="AB67" s="135"/>
      <c r="AC67" s="135"/>
      <c r="AD67" s="135"/>
      <c r="AE67" s="135"/>
      <c r="AF67" s="127"/>
      <c r="AG67" s="135"/>
      <c r="AH67" s="135"/>
      <c r="AI67" s="135"/>
      <c r="AJ67" s="135"/>
    </row>
    <row r="68" spans="3:36" s="3" customFormat="1" ht="15" customHeight="1" x14ac:dyDescent="0.25">
      <c r="K68" s="11"/>
      <c r="L68" s="354"/>
      <c r="M68" s="352"/>
      <c r="AA68" s="333"/>
      <c r="AB68" s="135"/>
      <c r="AC68" s="135"/>
      <c r="AD68" s="135"/>
      <c r="AE68" s="135"/>
      <c r="AF68" s="127"/>
      <c r="AG68" s="135"/>
      <c r="AH68" s="135"/>
      <c r="AI68" s="135"/>
      <c r="AJ68" s="135"/>
    </row>
    <row r="69" spans="3:36" s="3" customFormat="1" ht="15" customHeight="1" x14ac:dyDescent="0.25">
      <c r="K69" s="11"/>
      <c r="L69" s="354"/>
      <c r="M69" s="352"/>
      <c r="AA69" s="333"/>
      <c r="AB69" s="135"/>
      <c r="AC69" s="135"/>
      <c r="AD69" s="135"/>
      <c r="AE69" s="135"/>
      <c r="AF69" s="127"/>
      <c r="AG69" s="135"/>
      <c r="AH69" s="135"/>
      <c r="AI69" s="135"/>
      <c r="AJ69" s="135"/>
    </row>
    <row r="70" spans="3:36" s="3" customFormat="1" ht="15" customHeight="1" x14ac:dyDescent="0.25">
      <c r="K70" s="11"/>
      <c r="L70" s="354"/>
      <c r="M70" s="352"/>
      <c r="AA70" s="333"/>
      <c r="AB70" s="135"/>
      <c r="AC70" s="135"/>
      <c r="AD70" s="135"/>
      <c r="AE70" s="135"/>
      <c r="AF70" s="127"/>
      <c r="AG70" s="135"/>
      <c r="AH70" s="135"/>
      <c r="AI70" s="135"/>
      <c r="AJ70" s="135"/>
    </row>
    <row r="71" spans="3:36" s="3" customFormat="1" ht="15" customHeight="1" x14ac:dyDescent="0.25">
      <c r="K71" s="11"/>
      <c r="L71" s="354"/>
      <c r="M71" s="352"/>
      <c r="AA71" s="333"/>
      <c r="AB71" s="135"/>
      <c r="AC71" s="135"/>
      <c r="AD71" s="135"/>
      <c r="AE71" s="135"/>
      <c r="AF71" s="127"/>
      <c r="AG71" s="135"/>
      <c r="AH71" s="135"/>
      <c r="AI71" s="135"/>
      <c r="AJ71" s="135"/>
    </row>
    <row r="72" spans="3:36" s="3" customFormat="1" ht="15" customHeight="1" x14ac:dyDescent="0.25">
      <c r="K72" s="11"/>
      <c r="L72" s="354"/>
      <c r="M72" s="352"/>
      <c r="AA72" s="333"/>
      <c r="AB72" s="135"/>
      <c r="AC72" s="135"/>
      <c r="AD72" s="135"/>
      <c r="AE72" s="135"/>
      <c r="AF72" s="127"/>
      <c r="AG72" s="135"/>
      <c r="AH72" s="135"/>
      <c r="AI72" s="135"/>
      <c r="AJ72" s="135"/>
    </row>
    <row r="73" spans="3:36" s="3" customFormat="1" ht="15" customHeight="1" x14ac:dyDescent="0.25">
      <c r="K73" s="11"/>
      <c r="L73" s="354"/>
      <c r="M73" s="352"/>
      <c r="AA73" s="333"/>
      <c r="AB73" s="135"/>
      <c r="AC73" s="135"/>
      <c r="AD73" s="135"/>
      <c r="AE73" s="135"/>
      <c r="AF73" s="127"/>
      <c r="AG73" s="135"/>
      <c r="AH73" s="135"/>
      <c r="AI73" s="135"/>
      <c r="AJ73" s="135"/>
    </row>
    <row r="74" spans="3:36" s="3" customFormat="1" ht="15" customHeight="1" x14ac:dyDescent="0.25">
      <c r="K74" s="11"/>
      <c r="L74" s="354"/>
      <c r="M74" s="352"/>
      <c r="AA74" s="333"/>
      <c r="AB74" s="135"/>
      <c r="AC74" s="135"/>
      <c r="AD74" s="135"/>
      <c r="AE74" s="135"/>
      <c r="AF74" s="127"/>
      <c r="AG74" s="135"/>
      <c r="AH74" s="135"/>
      <c r="AI74" s="135"/>
      <c r="AJ74" s="135"/>
    </row>
    <row r="75" spans="3:36" s="3" customFormat="1" ht="15" customHeight="1" x14ac:dyDescent="0.25">
      <c r="K75" s="11"/>
      <c r="L75" s="354"/>
      <c r="M75" s="352"/>
      <c r="AA75" s="333"/>
      <c r="AB75" s="135"/>
      <c r="AC75" s="135"/>
      <c r="AD75" s="135"/>
      <c r="AE75" s="135"/>
      <c r="AF75" s="127"/>
      <c r="AG75" s="135"/>
      <c r="AH75" s="135"/>
      <c r="AI75" s="135"/>
      <c r="AJ75" s="135"/>
    </row>
    <row r="76" spans="3:36" s="3" customFormat="1" ht="15" customHeight="1" x14ac:dyDescent="0.25">
      <c r="K76" s="11"/>
      <c r="L76" s="354"/>
      <c r="M76" s="352"/>
      <c r="AA76" s="333"/>
      <c r="AB76" s="135"/>
      <c r="AC76" s="135"/>
      <c r="AD76" s="135"/>
      <c r="AE76" s="135"/>
      <c r="AF76" s="127"/>
      <c r="AG76" s="135"/>
      <c r="AH76" s="135"/>
      <c r="AI76" s="135"/>
      <c r="AJ76" s="135"/>
    </row>
    <row r="77" spans="3:36" s="3" customFormat="1" ht="15" customHeight="1" x14ac:dyDescent="0.25">
      <c r="K77" s="11"/>
      <c r="L77" s="354"/>
      <c r="M77" s="352"/>
      <c r="AA77" s="333"/>
      <c r="AB77" s="135"/>
      <c r="AC77" s="135"/>
      <c r="AD77" s="135"/>
      <c r="AE77" s="135"/>
      <c r="AF77" s="127"/>
      <c r="AG77" s="135"/>
      <c r="AH77" s="135"/>
      <c r="AI77" s="135"/>
      <c r="AJ77" s="135"/>
    </row>
    <row r="78" spans="3:36" s="3" customFormat="1" ht="15" customHeight="1" x14ac:dyDescent="0.25">
      <c r="K78" s="11"/>
      <c r="L78" s="354"/>
      <c r="M78" s="352"/>
      <c r="AA78" s="333"/>
      <c r="AB78" s="135"/>
      <c r="AC78" s="135"/>
      <c r="AD78" s="135"/>
      <c r="AE78" s="135"/>
      <c r="AF78" s="127"/>
      <c r="AG78" s="135"/>
      <c r="AH78" s="135"/>
      <c r="AI78" s="135"/>
      <c r="AJ78" s="135"/>
    </row>
    <row r="79" spans="3:36" s="3" customFormat="1" ht="15" customHeight="1" x14ac:dyDescent="0.25">
      <c r="K79" s="11"/>
      <c r="L79" s="354"/>
      <c r="M79" s="352"/>
      <c r="AA79" s="333"/>
      <c r="AB79" s="135"/>
      <c r="AC79" s="135"/>
      <c r="AD79" s="135"/>
      <c r="AE79" s="135"/>
      <c r="AF79" s="127"/>
      <c r="AG79" s="135"/>
      <c r="AH79" s="135"/>
      <c r="AI79" s="135"/>
      <c r="AJ79" s="135"/>
    </row>
    <row r="80" spans="3:36" s="3" customFormat="1" ht="15" customHeight="1" x14ac:dyDescent="0.25">
      <c r="K80" s="11"/>
      <c r="L80" s="354"/>
      <c r="M80" s="352"/>
      <c r="AA80" s="333"/>
      <c r="AB80" s="135"/>
      <c r="AC80" s="135"/>
      <c r="AD80" s="135"/>
      <c r="AE80" s="135"/>
      <c r="AF80" s="127"/>
      <c r="AG80" s="135"/>
      <c r="AH80" s="135"/>
      <c r="AI80" s="135"/>
      <c r="AJ80" s="135"/>
    </row>
    <row r="81" spans="11:36" s="3" customFormat="1" ht="15" customHeight="1" x14ac:dyDescent="0.25">
      <c r="K81" s="11"/>
      <c r="L81" s="354"/>
      <c r="M81" s="352"/>
      <c r="AA81" s="333"/>
      <c r="AB81" s="135"/>
      <c r="AC81" s="135"/>
      <c r="AD81" s="135"/>
      <c r="AE81" s="135"/>
      <c r="AF81" s="127"/>
      <c r="AG81" s="135"/>
      <c r="AH81" s="135"/>
      <c r="AI81" s="135"/>
      <c r="AJ81" s="135"/>
    </row>
    <row r="82" spans="11:36" s="3" customFormat="1" ht="15" customHeight="1" x14ac:dyDescent="0.25">
      <c r="K82" s="11"/>
      <c r="L82" s="354"/>
      <c r="M82" s="352"/>
      <c r="AA82" s="333"/>
      <c r="AB82" s="135"/>
      <c r="AC82" s="135"/>
      <c r="AD82" s="135"/>
      <c r="AE82" s="135"/>
      <c r="AF82" s="127"/>
      <c r="AG82" s="135"/>
      <c r="AH82" s="135"/>
      <c r="AI82" s="135"/>
      <c r="AJ82" s="135"/>
    </row>
    <row r="83" spans="11:36" s="3" customFormat="1" ht="15" customHeight="1" x14ac:dyDescent="0.25">
      <c r="K83" s="11"/>
      <c r="L83" s="354"/>
      <c r="M83" s="352"/>
      <c r="AA83" s="333"/>
      <c r="AB83" s="135"/>
      <c r="AC83" s="135"/>
      <c r="AD83" s="135"/>
      <c r="AE83" s="135"/>
      <c r="AF83" s="127"/>
      <c r="AG83" s="135"/>
      <c r="AH83" s="135"/>
      <c r="AI83" s="135"/>
      <c r="AJ83" s="135"/>
    </row>
    <row r="84" spans="11:36" s="3" customFormat="1" ht="15" customHeight="1" x14ac:dyDescent="0.25">
      <c r="K84" s="11"/>
      <c r="L84" s="354"/>
      <c r="M84" s="352"/>
      <c r="AA84" s="333"/>
      <c r="AB84" s="135"/>
      <c r="AC84" s="135"/>
      <c r="AD84" s="135"/>
      <c r="AE84" s="135"/>
      <c r="AF84" s="127"/>
      <c r="AG84" s="135"/>
      <c r="AH84" s="135"/>
      <c r="AI84" s="135"/>
      <c r="AJ84" s="135"/>
    </row>
    <row r="85" spans="11:36" s="3" customFormat="1" ht="15" customHeight="1" x14ac:dyDescent="0.25">
      <c r="K85" s="11"/>
      <c r="L85" s="354"/>
      <c r="M85" s="352"/>
      <c r="AA85" s="333"/>
      <c r="AB85" s="135"/>
      <c r="AC85" s="135"/>
      <c r="AD85" s="135"/>
      <c r="AE85" s="135"/>
      <c r="AF85" s="127"/>
      <c r="AG85" s="135"/>
      <c r="AH85" s="135"/>
      <c r="AI85" s="135"/>
      <c r="AJ85" s="135"/>
    </row>
    <row r="86" spans="11:36" s="3" customFormat="1" ht="15" customHeight="1" x14ac:dyDescent="0.25">
      <c r="K86" s="11"/>
      <c r="L86" s="354"/>
      <c r="M86" s="352"/>
      <c r="AA86" s="333"/>
      <c r="AB86" s="135"/>
      <c r="AC86" s="135"/>
      <c r="AD86" s="135"/>
      <c r="AE86" s="135"/>
      <c r="AF86" s="127"/>
      <c r="AG86" s="135"/>
      <c r="AH86" s="135"/>
      <c r="AI86" s="135"/>
      <c r="AJ86" s="135"/>
    </row>
    <row r="87" spans="11:36" s="3" customFormat="1" ht="15" customHeight="1" x14ac:dyDescent="0.25">
      <c r="K87" s="11"/>
      <c r="L87" s="354"/>
      <c r="M87" s="352"/>
      <c r="AA87" s="333"/>
      <c r="AB87" s="135"/>
      <c r="AC87" s="135"/>
      <c r="AD87" s="135"/>
      <c r="AE87" s="135"/>
      <c r="AF87" s="127"/>
      <c r="AG87" s="135"/>
      <c r="AH87" s="135"/>
      <c r="AI87" s="135"/>
      <c r="AJ87" s="135"/>
    </row>
    <row r="88" spans="11:36" s="3" customFormat="1" ht="15" customHeight="1" x14ac:dyDescent="0.25">
      <c r="K88" s="11"/>
      <c r="L88" s="354"/>
      <c r="M88" s="352"/>
      <c r="AA88" s="333"/>
      <c r="AB88" s="135"/>
      <c r="AC88" s="135"/>
      <c r="AD88" s="135"/>
      <c r="AE88" s="135"/>
      <c r="AF88" s="127"/>
      <c r="AG88" s="135"/>
      <c r="AH88" s="135"/>
      <c r="AI88" s="135"/>
      <c r="AJ88" s="135"/>
    </row>
    <row r="89" spans="11:36" s="3" customFormat="1" ht="15" customHeight="1" x14ac:dyDescent="0.25">
      <c r="K89" s="11"/>
      <c r="L89" s="354"/>
      <c r="M89" s="352"/>
      <c r="AA89" s="333"/>
      <c r="AB89" s="135"/>
      <c r="AC89" s="135"/>
      <c r="AD89" s="135"/>
      <c r="AE89" s="135"/>
      <c r="AF89" s="127"/>
      <c r="AG89" s="135"/>
      <c r="AH89" s="135"/>
      <c r="AI89" s="135"/>
      <c r="AJ89" s="135"/>
    </row>
    <row r="90" spans="11:36" s="3" customFormat="1" ht="15" customHeight="1" x14ac:dyDescent="0.25">
      <c r="K90" s="11"/>
      <c r="L90" s="354"/>
      <c r="M90" s="352"/>
      <c r="AA90" s="333"/>
      <c r="AB90" s="135"/>
      <c r="AC90" s="135"/>
      <c r="AD90" s="135"/>
      <c r="AE90" s="135"/>
      <c r="AF90" s="127"/>
      <c r="AG90" s="135"/>
      <c r="AH90" s="135"/>
      <c r="AI90" s="135"/>
      <c r="AJ90" s="135"/>
    </row>
    <row r="91" spans="11:36" s="3" customFormat="1" ht="15" customHeight="1" x14ac:dyDescent="0.25">
      <c r="K91" s="11"/>
      <c r="L91" s="354"/>
      <c r="M91" s="352"/>
      <c r="AA91" s="333"/>
      <c r="AB91" s="135"/>
      <c r="AC91" s="135"/>
      <c r="AD91" s="135"/>
      <c r="AE91" s="135"/>
      <c r="AF91" s="127"/>
      <c r="AG91" s="135"/>
      <c r="AH91" s="135"/>
      <c r="AI91" s="135"/>
      <c r="AJ91" s="135"/>
    </row>
    <row r="92" spans="11:36" s="3" customFormat="1" ht="15" customHeight="1" x14ac:dyDescent="0.25">
      <c r="K92" s="11"/>
      <c r="L92" s="354"/>
      <c r="M92" s="352"/>
      <c r="AA92" s="333"/>
      <c r="AB92" s="135"/>
      <c r="AC92" s="135"/>
      <c r="AD92" s="135"/>
      <c r="AE92" s="135"/>
      <c r="AF92" s="127"/>
      <c r="AG92" s="135"/>
      <c r="AH92" s="135"/>
      <c r="AI92" s="135"/>
      <c r="AJ92" s="135"/>
    </row>
    <row r="93" spans="11:36" s="3" customFormat="1" ht="15" customHeight="1" x14ac:dyDescent="0.25">
      <c r="K93" s="11"/>
      <c r="L93" s="354"/>
      <c r="M93" s="352"/>
      <c r="AA93" s="333"/>
      <c r="AB93" s="135"/>
      <c r="AC93" s="135"/>
      <c r="AD93" s="135"/>
      <c r="AE93" s="135"/>
      <c r="AF93" s="127"/>
      <c r="AG93" s="135"/>
      <c r="AH93" s="135"/>
      <c r="AI93" s="135"/>
      <c r="AJ93" s="135"/>
    </row>
    <row r="94" spans="11:36" s="3" customFormat="1" ht="15" customHeight="1" x14ac:dyDescent="0.25">
      <c r="K94" s="11"/>
      <c r="L94" s="354"/>
      <c r="M94" s="352"/>
      <c r="AA94" s="333"/>
      <c r="AB94" s="135"/>
      <c r="AC94" s="135"/>
      <c r="AD94" s="135"/>
      <c r="AE94" s="135"/>
      <c r="AF94" s="127"/>
      <c r="AG94" s="135"/>
      <c r="AH94" s="135"/>
      <c r="AI94" s="135"/>
      <c r="AJ94" s="135"/>
    </row>
    <row r="95" spans="11:36" s="3" customFormat="1" ht="15" customHeight="1" x14ac:dyDescent="0.25">
      <c r="K95" s="11"/>
      <c r="L95" s="354"/>
      <c r="M95" s="352"/>
      <c r="AA95" s="333"/>
      <c r="AB95" s="135"/>
      <c r="AC95" s="135"/>
      <c r="AD95" s="135"/>
      <c r="AE95" s="135"/>
      <c r="AF95" s="127"/>
      <c r="AG95" s="135"/>
      <c r="AH95" s="135"/>
      <c r="AI95" s="135"/>
      <c r="AJ95" s="135"/>
    </row>
    <row r="96" spans="11:36" s="3" customFormat="1" ht="15" customHeight="1" x14ac:dyDescent="0.25">
      <c r="K96" s="11"/>
      <c r="L96" s="354"/>
      <c r="M96" s="352"/>
      <c r="AA96" s="333"/>
      <c r="AB96" s="135"/>
      <c r="AC96" s="135"/>
      <c r="AD96" s="135"/>
      <c r="AE96" s="135"/>
      <c r="AF96" s="127"/>
      <c r="AG96" s="135"/>
      <c r="AH96" s="135"/>
      <c r="AI96" s="135"/>
      <c r="AJ96" s="135"/>
    </row>
    <row r="97" spans="11:36" s="3" customFormat="1" ht="15" customHeight="1" x14ac:dyDescent="0.25">
      <c r="K97" s="11"/>
      <c r="L97" s="354"/>
      <c r="M97" s="352"/>
      <c r="AA97" s="333"/>
      <c r="AB97" s="135"/>
      <c r="AC97" s="135"/>
      <c r="AD97" s="135"/>
      <c r="AE97" s="135"/>
      <c r="AF97" s="127"/>
      <c r="AG97" s="135"/>
      <c r="AH97" s="135"/>
      <c r="AI97" s="135"/>
      <c r="AJ97" s="135"/>
    </row>
    <row r="98" spans="11:36" s="3" customFormat="1" ht="15" customHeight="1" x14ac:dyDescent="0.25">
      <c r="K98" s="11"/>
      <c r="L98" s="354"/>
      <c r="M98" s="352"/>
      <c r="AA98" s="333"/>
      <c r="AB98" s="135"/>
      <c r="AC98" s="135"/>
      <c r="AD98" s="135"/>
      <c r="AE98" s="135"/>
      <c r="AF98" s="127"/>
      <c r="AG98" s="135"/>
      <c r="AH98" s="135"/>
      <c r="AI98" s="135"/>
      <c r="AJ98" s="135"/>
    </row>
    <row r="99" spans="11:36" s="3" customFormat="1" ht="15" customHeight="1" x14ac:dyDescent="0.25">
      <c r="K99" s="11"/>
      <c r="L99" s="354"/>
      <c r="M99" s="352"/>
      <c r="AA99" s="333"/>
      <c r="AB99" s="135"/>
      <c r="AC99" s="135"/>
      <c r="AD99" s="135"/>
      <c r="AE99" s="135"/>
      <c r="AF99" s="127"/>
      <c r="AG99" s="135"/>
      <c r="AH99" s="135"/>
      <c r="AI99" s="135"/>
      <c r="AJ99" s="135"/>
    </row>
    <row r="100" spans="11:36" s="3" customFormat="1" ht="15" customHeight="1" x14ac:dyDescent="0.25">
      <c r="K100" s="11"/>
      <c r="L100" s="354"/>
      <c r="M100" s="352"/>
      <c r="AA100" s="333"/>
      <c r="AB100" s="135"/>
      <c r="AC100" s="135"/>
      <c r="AD100" s="135"/>
      <c r="AE100" s="135"/>
      <c r="AF100" s="127"/>
      <c r="AG100" s="135"/>
      <c r="AH100" s="135"/>
      <c r="AI100" s="135"/>
      <c r="AJ100" s="135"/>
    </row>
    <row r="101" spans="11:36" s="3" customFormat="1" ht="15" customHeight="1" x14ac:dyDescent="0.25">
      <c r="K101" s="11"/>
      <c r="L101" s="354"/>
      <c r="M101" s="352"/>
      <c r="AA101" s="333"/>
      <c r="AB101" s="135"/>
      <c r="AC101" s="135"/>
      <c r="AD101" s="135"/>
      <c r="AE101" s="135"/>
      <c r="AF101" s="127"/>
      <c r="AG101" s="135"/>
      <c r="AH101" s="135"/>
      <c r="AI101" s="135"/>
      <c r="AJ101" s="135"/>
    </row>
    <row r="102" spans="11:36" s="3" customFormat="1" ht="15" customHeight="1" x14ac:dyDescent="0.25">
      <c r="K102" s="11"/>
      <c r="L102" s="354"/>
      <c r="M102" s="352"/>
      <c r="AA102" s="333"/>
      <c r="AB102" s="135"/>
      <c r="AC102" s="135"/>
      <c r="AD102" s="135"/>
      <c r="AE102" s="135"/>
      <c r="AF102" s="127"/>
      <c r="AG102" s="135"/>
      <c r="AH102" s="135"/>
      <c r="AI102" s="135"/>
      <c r="AJ102" s="135"/>
    </row>
    <row r="103" spans="11:36" s="3" customFormat="1" ht="15" customHeight="1" x14ac:dyDescent="0.25">
      <c r="K103" s="11"/>
      <c r="L103" s="354"/>
      <c r="M103" s="352"/>
      <c r="AA103" s="333"/>
      <c r="AB103" s="135"/>
      <c r="AC103" s="135"/>
      <c r="AD103" s="135"/>
      <c r="AE103" s="135"/>
      <c r="AF103" s="127"/>
      <c r="AG103" s="135"/>
      <c r="AH103" s="135"/>
      <c r="AI103" s="135"/>
      <c r="AJ103" s="135"/>
    </row>
    <row r="104" spans="11:36" s="3" customFormat="1" ht="15" customHeight="1" x14ac:dyDescent="0.25">
      <c r="K104" s="11"/>
      <c r="L104" s="354"/>
      <c r="M104" s="352"/>
      <c r="AA104" s="333"/>
      <c r="AB104" s="135"/>
      <c r="AC104" s="135"/>
      <c r="AD104" s="135"/>
      <c r="AE104" s="135"/>
      <c r="AF104" s="127"/>
      <c r="AG104" s="135"/>
      <c r="AH104" s="135"/>
      <c r="AI104" s="135"/>
      <c r="AJ104" s="135"/>
    </row>
    <row r="105" spans="11:36" s="3" customFormat="1" ht="15" customHeight="1" x14ac:dyDescent="0.25">
      <c r="K105" s="11"/>
      <c r="L105" s="354"/>
      <c r="M105" s="352"/>
      <c r="AA105" s="333"/>
      <c r="AB105" s="135"/>
      <c r="AC105" s="135"/>
      <c r="AD105" s="135"/>
      <c r="AE105" s="135"/>
      <c r="AF105" s="127"/>
      <c r="AG105" s="135"/>
      <c r="AH105" s="135"/>
      <c r="AI105" s="135"/>
      <c r="AJ105" s="135"/>
    </row>
    <row r="106" spans="11:36" s="3" customFormat="1" ht="15" customHeight="1" x14ac:dyDescent="0.25">
      <c r="K106" s="11"/>
      <c r="L106" s="354"/>
      <c r="M106" s="352"/>
      <c r="AA106" s="333"/>
      <c r="AB106" s="135"/>
      <c r="AC106" s="135"/>
      <c r="AD106" s="135"/>
      <c r="AE106" s="135"/>
      <c r="AF106" s="127"/>
      <c r="AG106" s="135"/>
      <c r="AH106" s="135"/>
      <c r="AI106" s="135"/>
      <c r="AJ106" s="135"/>
    </row>
    <row r="107" spans="11:36" s="3" customFormat="1" ht="15" customHeight="1" x14ac:dyDescent="0.25">
      <c r="K107" s="11"/>
      <c r="L107" s="354"/>
      <c r="M107" s="352"/>
      <c r="AA107" s="333"/>
      <c r="AB107" s="135"/>
      <c r="AC107" s="135"/>
      <c r="AD107" s="135"/>
      <c r="AE107" s="135"/>
      <c r="AF107" s="127"/>
      <c r="AG107" s="135"/>
      <c r="AH107" s="135"/>
      <c r="AI107" s="135"/>
      <c r="AJ107" s="135"/>
    </row>
    <row r="108" spans="11:36" s="3" customFormat="1" ht="15" customHeight="1" x14ac:dyDescent="0.25">
      <c r="K108" s="11"/>
      <c r="L108" s="354"/>
      <c r="M108" s="352"/>
      <c r="AA108" s="333"/>
      <c r="AB108" s="135"/>
      <c r="AC108" s="135"/>
      <c r="AD108" s="135"/>
      <c r="AE108" s="135"/>
      <c r="AF108" s="127"/>
      <c r="AG108" s="135"/>
      <c r="AH108" s="135"/>
      <c r="AI108" s="135"/>
      <c r="AJ108" s="135"/>
    </row>
    <row r="109" spans="11:36" s="3" customFormat="1" ht="15" customHeight="1" x14ac:dyDescent="0.25">
      <c r="K109" s="11"/>
      <c r="L109" s="354"/>
      <c r="M109" s="352"/>
      <c r="AA109" s="333"/>
      <c r="AB109" s="135"/>
      <c r="AC109" s="135"/>
      <c r="AD109" s="135"/>
      <c r="AE109" s="135"/>
      <c r="AF109" s="127"/>
      <c r="AG109" s="135"/>
      <c r="AH109" s="135"/>
      <c r="AI109" s="135"/>
      <c r="AJ109" s="135"/>
    </row>
    <row r="110" spans="11:36" s="3" customFormat="1" ht="15" customHeight="1" x14ac:dyDescent="0.25">
      <c r="K110" s="11"/>
      <c r="L110" s="354"/>
      <c r="M110" s="352"/>
      <c r="AA110" s="333"/>
      <c r="AB110" s="135"/>
      <c r="AC110" s="135"/>
      <c r="AD110" s="135"/>
      <c r="AE110" s="135"/>
      <c r="AF110" s="127"/>
      <c r="AG110" s="135"/>
      <c r="AH110" s="135"/>
      <c r="AI110" s="135"/>
      <c r="AJ110" s="135"/>
    </row>
    <row r="111" spans="11:36" s="3" customFormat="1" ht="15" customHeight="1" x14ac:dyDescent="0.25">
      <c r="K111" s="11"/>
      <c r="L111" s="354"/>
      <c r="M111" s="352"/>
      <c r="AA111" s="333"/>
      <c r="AB111" s="135"/>
      <c r="AC111" s="135"/>
      <c r="AD111" s="135"/>
      <c r="AE111" s="135"/>
      <c r="AF111" s="127"/>
      <c r="AG111" s="135"/>
      <c r="AH111" s="135"/>
      <c r="AI111" s="135"/>
      <c r="AJ111" s="135"/>
    </row>
    <row r="112" spans="11:36" s="3" customFormat="1" ht="15" customHeight="1" x14ac:dyDescent="0.25">
      <c r="K112" s="11"/>
      <c r="L112" s="354"/>
      <c r="M112" s="352"/>
      <c r="AA112" s="333"/>
      <c r="AB112" s="135"/>
      <c r="AC112" s="135"/>
      <c r="AD112" s="135"/>
      <c r="AE112" s="135"/>
      <c r="AF112" s="127"/>
      <c r="AG112" s="135"/>
      <c r="AH112" s="135"/>
      <c r="AI112" s="135"/>
      <c r="AJ112" s="135"/>
    </row>
    <row r="113" spans="11:36" s="3" customFormat="1" ht="15" customHeight="1" x14ac:dyDescent="0.25">
      <c r="K113" s="11"/>
      <c r="L113" s="354"/>
      <c r="M113" s="352"/>
      <c r="AA113" s="333"/>
      <c r="AB113" s="135"/>
      <c r="AC113" s="135"/>
      <c r="AD113" s="135"/>
      <c r="AE113" s="135"/>
      <c r="AF113" s="127"/>
      <c r="AG113" s="135"/>
      <c r="AH113" s="135"/>
      <c r="AI113" s="135"/>
      <c r="AJ113" s="135"/>
    </row>
    <row r="114" spans="11:36" s="3" customFormat="1" ht="15" customHeight="1" x14ac:dyDescent="0.25">
      <c r="K114" s="11"/>
      <c r="L114" s="354"/>
      <c r="M114" s="352"/>
      <c r="AA114" s="333"/>
      <c r="AB114" s="135"/>
      <c r="AC114" s="135"/>
      <c r="AD114" s="135"/>
      <c r="AE114" s="135"/>
      <c r="AF114" s="127"/>
      <c r="AG114" s="135"/>
      <c r="AH114" s="135"/>
      <c r="AI114" s="135"/>
      <c r="AJ114" s="135"/>
    </row>
    <row r="115" spans="11:36" s="3" customFormat="1" ht="15" customHeight="1" x14ac:dyDescent="0.25">
      <c r="K115" s="11"/>
      <c r="L115" s="354"/>
      <c r="M115" s="352"/>
      <c r="AA115" s="333"/>
      <c r="AB115" s="135"/>
      <c r="AC115" s="135"/>
      <c r="AD115" s="135"/>
      <c r="AE115" s="135"/>
      <c r="AF115" s="127"/>
      <c r="AG115" s="135"/>
      <c r="AH115" s="135"/>
      <c r="AI115" s="135"/>
      <c r="AJ115" s="135"/>
    </row>
    <row r="116" spans="11:36" s="3" customFormat="1" ht="15" customHeight="1" x14ac:dyDescent="0.25">
      <c r="K116" s="11"/>
      <c r="L116" s="354"/>
      <c r="M116" s="352"/>
      <c r="AA116" s="333"/>
      <c r="AB116" s="135"/>
      <c r="AC116" s="135"/>
      <c r="AD116" s="135"/>
      <c r="AE116" s="135"/>
      <c r="AF116" s="127"/>
      <c r="AG116" s="135"/>
      <c r="AH116" s="135"/>
      <c r="AI116" s="135"/>
      <c r="AJ116" s="135"/>
    </row>
    <row r="117" spans="11:36" s="3" customFormat="1" ht="15" customHeight="1" x14ac:dyDescent="0.25">
      <c r="K117" s="11"/>
      <c r="L117" s="354"/>
      <c r="M117" s="352"/>
      <c r="AA117" s="333"/>
      <c r="AB117" s="135"/>
      <c r="AC117" s="135"/>
      <c r="AD117" s="135"/>
      <c r="AE117" s="135"/>
      <c r="AF117" s="127"/>
      <c r="AG117" s="135"/>
      <c r="AH117" s="135"/>
      <c r="AI117" s="135"/>
      <c r="AJ117" s="135"/>
    </row>
    <row r="118" spans="11:36" s="3" customFormat="1" ht="15" customHeight="1" x14ac:dyDescent="0.25">
      <c r="K118" s="11"/>
      <c r="L118" s="354"/>
      <c r="M118" s="352"/>
      <c r="AA118" s="333"/>
      <c r="AB118" s="135"/>
      <c r="AC118" s="135"/>
      <c r="AD118" s="135"/>
      <c r="AE118" s="135"/>
      <c r="AF118" s="127"/>
      <c r="AG118" s="135"/>
      <c r="AH118" s="135"/>
      <c r="AI118" s="135"/>
      <c r="AJ118" s="135"/>
    </row>
    <row r="119" spans="11:36" s="3" customFormat="1" ht="15" customHeight="1" x14ac:dyDescent="0.25">
      <c r="K119" s="11"/>
      <c r="L119" s="354"/>
      <c r="M119" s="352"/>
      <c r="AA119" s="333"/>
      <c r="AB119" s="135"/>
      <c r="AC119" s="135"/>
      <c r="AD119" s="135"/>
      <c r="AE119" s="135"/>
      <c r="AF119" s="127"/>
      <c r="AG119" s="135"/>
      <c r="AH119" s="135"/>
      <c r="AI119" s="135"/>
      <c r="AJ119" s="135"/>
    </row>
    <row r="120" spans="11:36" s="3" customFormat="1" ht="15" customHeight="1" x14ac:dyDescent="0.25">
      <c r="K120" s="11"/>
      <c r="L120" s="354"/>
      <c r="M120" s="352"/>
      <c r="AA120" s="333"/>
      <c r="AB120" s="135"/>
      <c r="AC120" s="135"/>
      <c r="AD120" s="135"/>
      <c r="AE120" s="135"/>
      <c r="AF120" s="127"/>
      <c r="AG120" s="135"/>
      <c r="AH120" s="135"/>
      <c r="AI120" s="135"/>
      <c r="AJ120" s="135"/>
    </row>
    <row r="121" spans="11:36" s="3" customFormat="1" ht="15" customHeight="1" x14ac:dyDescent="0.25">
      <c r="K121" s="11"/>
      <c r="L121" s="354"/>
      <c r="M121" s="352"/>
      <c r="AA121" s="333"/>
      <c r="AB121" s="135"/>
      <c r="AC121" s="135"/>
      <c r="AD121" s="135"/>
      <c r="AE121" s="135"/>
      <c r="AF121" s="127"/>
      <c r="AG121" s="135"/>
      <c r="AH121" s="135"/>
      <c r="AI121" s="135"/>
      <c r="AJ121" s="135"/>
    </row>
    <row r="122" spans="11:36" s="3" customFormat="1" ht="15" customHeight="1" x14ac:dyDescent="0.25">
      <c r="K122" s="11"/>
      <c r="L122" s="354"/>
      <c r="M122" s="352"/>
      <c r="AA122" s="333"/>
      <c r="AB122" s="135"/>
      <c r="AC122" s="135"/>
      <c r="AD122" s="135"/>
      <c r="AE122" s="135"/>
      <c r="AF122" s="127"/>
      <c r="AG122" s="135"/>
      <c r="AH122" s="135"/>
      <c r="AI122" s="135"/>
      <c r="AJ122" s="135"/>
    </row>
    <row r="123" spans="11:36" s="3" customFormat="1" ht="15" customHeight="1" x14ac:dyDescent="0.25">
      <c r="K123" s="11"/>
      <c r="L123" s="354"/>
      <c r="M123" s="352"/>
      <c r="AA123" s="333"/>
      <c r="AB123" s="135"/>
      <c r="AC123" s="135"/>
      <c r="AD123" s="135"/>
      <c r="AE123" s="135"/>
      <c r="AF123" s="127"/>
      <c r="AG123" s="135"/>
      <c r="AH123" s="135"/>
      <c r="AI123" s="135"/>
      <c r="AJ123" s="135"/>
    </row>
    <row r="124" spans="11:36" s="3" customFormat="1" ht="15" customHeight="1" x14ac:dyDescent="0.25">
      <c r="K124" s="11"/>
      <c r="L124" s="354"/>
      <c r="M124" s="352"/>
      <c r="AA124" s="333"/>
      <c r="AB124" s="135"/>
      <c r="AC124" s="135"/>
      <c r="AD124" s="135"/>
      <c r="AE124" s="135"/>
      <c r="AF124" s="127"/>
      <c r="AG124" s="135"/>
      <c r="AH124" s="135"/>
      <c r="AI124" s="135"/>
      <c r="AJ124" s="135"/>
    </row>
    <row r="125" spans="11:36" s="3" customFormat="1" ht="15" customHeight="1" x14ac:dyDescent="0.25">
      <c r="K125" s="11"/>
      <c r="L125" s="354"/>
      <c r="M125" s="352"/>
      <c r="AA125" s="333"/>
      <c r="AB125" s="135"/>
      <c r="AC125" s="135"/>
      <c r="AD125" s="135"/>
      <c r="AE125" s="135"/>
      <c r="AF125" s="127"/>
      <c r="AG125" s="135"/>
      <c r="AH125" s="135"/>
      <c r="AI125" s="135"/>
      <c r="AJ125" s="135"/>
    </row>
    <row r="126" spans="11:36" s="3" customFormat="1" ht="15" customHeight="1" x14ac:dyDescent="0.25">
      <c r="K126" s="11"/>
      <c r="L126" s="354"/>
      <c r="M126" s="352"/>
      <c r="AA126" s="333"/>
      <c r="AB126" s="135"/>
      <c r="AC126" s="135"/>
      <c r="AD126" s="135"/>
      <c r="AE126" s="135"/>
      <c r="AF126" s="127"/>
      <c r="AG126" s="135"/>
      <c r="AH126" s="135"/>
      <c r="AI126" s="135"/>
      <c r="AJ126" s="135"/>
    </row>
    <row r="127" spans="11:36" s="3" customFormat="1" ht="15" customHeight="1" x14ac:dyDescent="0.25">
      <c r="K127" s="11"/>
      <c r="L127" s="354"/>
      <c r="M127" s="352"/>
      <c r="AA127" s="333"/>
      <c r="AB127" s="135"/>
      <c r="AC127" s="135"/>
      <c r="AD127" s="135"/>
      <c r="AE127" s="135"/>
      <c r="AF127" s="127"/>
      <c r="AG127" s="135"/>
      <c r="AH127" s="135"/>
      <c r="AI127" s="135"/>
      <c r="AJ127" s="135"/>
    </row>
    <row r="128" spans="11:36" s="3" customFormat="1" ht="15" customHeight="1" x14ac:dyDescent="0.25">
      <c r="K128" s="11"/>
      <c r="L128" s="354"/>
      <c r="M128" s="352"/>
      <c r="AA128" s="333"/>
      <c r="AB128" s="135"/>
      <c r="AC128" s="135"/>
      <c r="AD128" s="135"/>
      <c r="AE128" s="135"/>
      <c r="AF128" s="127"/>
      <c r="AG128" s="135"/>
      <c r="AH128" s="135"/>
      <c r="AI128" s="135"/>
      <c r="AJ128" s="135"/>
    </row>
    <row r="129" spans="11:36" s="3" customFormat="1" ht="15" customHeight="1" x14ac:dyDescent="0.25">
      <c r="K129" s="11"/>
      <c r="L129" s="354"/>
      <c r="M129" s="352"/>
      <c r="AA129" s="333"/>
      <c r="AB129" s="135"/>
      <c r="AC129" s="135"/>
      <c r="AD129" s="135"/>
      <c r="AE129" s="135"/>
      <c r="AF129" s="127"/>
      <c r="AG129" s="135"/>
      <c r="AH129" s="135"/>
      <c r="AI129" s="135"/>
      <c r="AJ129" s="135"/>
    </row>
    <row r="130" spans="11:36" s="3" customFormat="1" ht="15" customHeight="1" x14ac:dyDescent="0.25">
      <c r="K130" s="11"/>
      <c r="L130" s="354"/>
      <c r="M130" s="352"/>
      <c r="AA130" s="333"/>
      <c r="AB130" s="135"/>
      <c r="AC130" s="135"/>
      <c r="AD130" s="135"/>
      <c r="AE130" s="135"/>
      <c r="AF130" s="127"/>
      <c r="AG130" s="135"/>
      <c r="AH130" s="135"/>
      <c r="AI130" s="135"/>
      <c r="AJ130" s="135"/>
    </row>
    <row r="131" spans="11:36" s="3" customFormat="1" ht="15" customHeight="1" x14ac:dyDescent="0.25">
      <c r="K131" s="11"/>
      <c r="L131" s="354"/>
      <c r="M131" s="352"/>
      <c r="AA131" s="333"/>
      <c r="AB131" s="135"/>
      <c r="AC131" s="135"/>
      <c r="AD131" s="135"/>
      <c r="AE131" s="135"/>
      <c r="AF131" s="127"/>
      <c r="AG131" s="135"/>
      <c r="AH131" s="135"/>
      <c r="AI131" s="135"/>
      <c r="AJ131" s="135"/>
    </row>
    <row r="132" spans="11:36" s="3" customFormat="1" ht="15" customHeight="1" x14ac:dyDescent="0.25">
      <c r="K132" s="11"/>
      <c r="L132" s="354"/>
      <c r="M132" s="352"/>
      <c r="AA132" s="333"/>
      <c r="AB132" s="135"/>
      <c r="AC132" s="135"/>
      <c r="AD132" s="135"/>
      <c r="AE132" s="135"/>
      <c r="AF132" s="127"/>
      <c r="AG132" s="135"/>
      <c r="AH132" s="135"/>
      <c r="AI132" s="135"/>
      <c r="AJ132" s="135"/>
    </row>
    <row r="133" spans="11:36" s="3" customFormat="1" ht="15" customHeight="1" x14ac:dyDescent="0.25">
      <c r="K133" s="11"/>
      <c r="L133" s="354"/>
      <c r="M133" s="352"/>
      <c r="AA133" s="333"/>
      <c r="AB133" s="135"/>
      <c r="AC133" s="135"/>
      <c r="AD133" s="135"/>
      <c r="AE133" s="135"/>
      <c r="AF133" s="127"/>
      <c r="AG133" s="135"/>
      <c r="AH133" s="135"/>
      <c r="AI133" s="135"/>
      <c r="AJ133" s="135"/>
    </row>
    <row r="134" spans="11:36" s="3" customFormat="1" ht="15" customHeight="1" x14ac:dyDescent="0.25">
      <c r="K134" s="11"/>
      <c r="L134" s="354"/>
      <c r="M134" s="352"/>
      <c r="AA134" s="333"/>
      <c r="AB134" s="135"/>
      <c r="AC134" s="135"/>
      <c r="AD134" s="135"/>
      <c r="AE134" s="135"/>
      <c r="AF134" s="127"/>
      <c r="AG134" s="135"/>
      <c r="AH134" s="135"/>
      <c r="AI134" s="135"/>
      <c r="AJ134" s="135"/>
    </row>
    <row r="135" spans="11:36" s="3" customFormat="1" ht="15" customHeight="1" x14ac:dyDescent="0.25">
      <c r="K135" s="11"/>
      <c r="L135" s="354"/>
      <c r="M135" s="352"/>
      <c r="AA135" s="333"/>
      <c r="AB135" s="135"/>
      <c r="AC135" s="135"/>
      <c r="AD135" s="135"/>
      <c r="AE135" s="135"/>
      <c r="AF135" s="127"/>
      <c r="AG135" s="135"/>
      <c r="AH135" s="135"/>
      <c r="AI135" s="135"/>
      <c r="AJ135" s="135"/>
    </row>
    <row r="136" spans="11:36" s="3" customFormat="1" ht="15" customHeight="1" x14ac:dyDescent="0.25">
      <c r="K136" s="11"/>
      <c r="L136" s="354"/>
      <c r="M136" s="352"/>
      <c r="AA136" s="333"/>
      <c r="AB136" s="135"/>
      <c r="AC136" s="135"/>
      <c r="AD136" s="135"/>
      <c r="AE136" s="135"/>
      <c r="AF136" s="127"/>
      <c r="AG136" s="135"/>
      <c r="AH136" s="135"/>
      <c r="AI136" s="135"/>
      <c r="AJ136" s="135"/>
    </row>
    <row r="137" spans="11:36" s="3" customFormat="1" ht="15" customHeight="1" x14ac:dyDescent="0.25">
      <c r="K137" s="11"/>
      <c r="L137" s="354"/>
      <c r="M137" s="352"/>
      <c r="AA137" s="333"/>
      <c r="AB137" s="135"/>
      <c r="AC137" s="135"/>
      <c r="AD137" s="135"/>
      <c r="AE137" s="135"/>
      <c r="AF137" s="127"/>
      <c r="AG137" s="135"/>
      <c r="AH137" s="135"/>
      <c r="AI137" s="135"/>
      <c r="AJ137" s="135"/>
    </row>
    <row r="138" spans="11:36" s="3" customFormat="1" ht="15" customHeight="1" x14ac:dyDescent="0.25">
      <c r="K138" s="11"/>
      <c r="L138" s="354"/>
      <c r="M138" s="352"/>
      <c r="AA138" s="333"/>
      <c r="AB138" s="135"/>
      <c r="AC138" s="135"/>
      <c r="AD138" s="135"/>
      <c r="AE138" s="135"/>
      <c r="AF138" s="127"/>
      <c r="AG138" s="135"/>
      <c r="AH138" s="135"/>
      <c r="AI138" s="135"/>
      <c r="AJ138" s="135"/>
    </row>
    <row r="139" spans="11:36" s="3" customFormat="1" ht="15" customHeight="1" x14ac:dyDescent="0.25">
      <c r="K139" s="11"/>
      <c r="L139" s="354"/>
      <c r="M139" s="352"/>
      <c r="AA139" s="333"/>
      <c r="AB139" s="135"/>
      <c r="AC139" s="135"/>
      <c r="AD139" s="135"/>
      <c r="AE139" s="135"/>
      <c r="AF139" s="127"/>
      <c r="AG139" s="135"/>
      <c r="AH139" s="135"/>
      <c r="AI139" s="135"/>
      <c r="AJ139" s="135"/>
    </row>
    <row r="140" spans="11:36" s="3" customFormat="1" ht="15" customHeight="1" x14ac:dyDescent="0.25">
      <c r="K140" s="11"/>
      <c r="L140" s="354"/>
      <c r="M140" s="352"/>
      <c r="AA140" s="333"/>
      <c r="AB140" s="135"/>
      <c r="AC140" s="135"/>
      <c r="AD140" s="135"/>
      <c r="AE140" s="135"/>
      <c r="AF140" s="127"/>
      <c r="AG140" s="135"/>
      <c r="AH140" s="135"/>
      <c r="AI140" s="135"/>
      <c r="AJ140" s="135"/>
    </row>
    <row r="141" spans="11:36" s="3" customFormat="1" ht="15" customHeight="1" x14ac:dyDescent="0.25">
      <c r="K141" s="11"/>
      <c r="L141" s="354"/>
      <c r="M141" s="352"/>
      <c r="AA141" s="333"/>
      <c r="AB141" s="135"/>
      <c r="AC141" s="135"/>
      <c r="AD141" s="135"/>
      <c r="AE141" s="135"/>
      <c r="AF141" s="127"/>
      <c r="AG141" s="135"/>
      <c r="AH141" s="135"/>
      <c r="AI141" s="135"/>
      <c r="AJ141" s="135"/>
    </row>
    <row r="142" spans="11:36" s="3" customFormat="1" ht="15" customHeight="1" x14ac:dyDescent="0.25">
      <c r="K142" s="11"/>
      <c r="L142" s="354"/>
      <c r="M142" s="352"/>
      <c r="AA142" s="333"/>
      <c r="AB142" s="135"/>
      <c r="AC142" s="135"/>
      <c r="AD142" s="135"/>
      <c r="AE142" s="135"/>
      <c r="AF142" s="127"/>
      <c r="AG142" s="135"/>
      <c r="AH142" s="135"/>
      <c r="AI142" s="135"/>
      <c r="AJ142" s="135"/>
    </row>
    <row r="143" spans="11:36" s="3" customFormat="1" ht="15" customHeight="1" x14ac:dyDescent="0.25">
      <c r="K143" s="11"/>
      <c r="L143" s="354"/>
      <c r="M143" s="352"/>
      <c r="AA143" s="333"/>
      <c r="AB143" s="135"/>
      <c r="AC143" s="135"/>
      <c r="AD143" s="135"/>
      <c r="AE143" s="135"/>
      <c r="AF143" s="127"/>
      <c r="AG143" s="135"/>
      <c r="AH143" s="135"/>
      <c r="AI143" s="135"/>
      <c r="AJ143" s="135"/>
    </row>
    <row r="144" spans="11:36" s="3" customFormat="1" ht="15" customHeight="1" x14ac:dyDescent="0.25">
      <c r="K144" s="11"/>
      <c r="L144" s="354"/>
      <c r="M144" s="352"/>
      <c r="AA144" s="333"/>
      <c r="AB144" s="135"/>
      <c r="AC144" s="135"/>
      <c r="AD144" s="135"/>
      <c r="AE144" s="135"/>
      <c r="AF144" s="127"/>
      <c r="AG144" s="135"/>
      <c r="AH144" s="135"/>
      <c r="AI144" s="135"/>
      <c r="AJ144" s="135"/>
    </row>
    <row r="145" spans="11:36" s="3" customFormat="1" ht="15" customHeight="1" x14ac:dyDescent="0.25">
      <c r="K145" s="11"/>
      <c r="L145" s="354"/>
      <c r="M145" s="352"/>
      <c r="AA145" s="333"/>
      <c r="AB145" s="135"/>
      <c r="AC145" s="135"/>
      <c r="AD145" s="135"/>
      <c r="AE145" s="135"/>
      <c r="AF145" s="127"/>
      <c r="AG145" s="135"/>
      <c r="AH145" s="135"/>
      <c r="AI145" s="135"/>
      <c r="AJ145" s="135"/>
    </row>
    <row r="146" spans="11:36" s="3" customFormat="1" ht="15" customHeight="1" x14ac:dyDescent="0.25">
      <c r="K146" s="11"/>
      <c r="L146" s="354"/>
      <c r="M146" s="352"/>
      <c r="AA146" s="333"/>
      <c r="AB146" s="135"/>
      <c r="AC146" s="135"/>
      <c r="AD146" s="135"/>
      <c r="AE146" s="135"/>
      <c r="AF146" s="127"/>
      <c r="AG146" s="135"/>
      <c r="AH146" s="135"/>
      <c r="AI146" s="135"/>
      <c r="AJ146" s="135"/>
    </row>
    <row r="147" spans="11:36" s="3" customFormat="1" ht="15" customHeight="1" x14ac:dyDescent="0.25">
      <c r="K147" s="11"/>
      <c r="L147" s="354"/>
      <c r="M147" s="352"/>
      <c r="AA147" s="333"/>
      <c r="AB147" s="135"/>
      <c r="AC147" s="135"/>
      <c r="AD147" s="135"/>
      <c r="AE147" s="135"/>
      <c r="AF147" s="127"/>
      <c r="AG147" s="135"/>
      <c r="AH147" s="135"/>
      <c r="AI147" s="135"/>
      <c r="AJ147" s="135"/>
    </row>
    <row r="148" spans="11:36" s="3" customFormat="1" ht="15" customHeight="1" x14ac:dyDescent="0.25">
      <c r="K148" s="11"/>
      <c r="L148" s="354"/>
      <c r="M148" s="352"/>
      <c r="AA148" s="333"/>
      <c r="AB148" s="135"/>
      <c r="AC148" s="135"/>
      <c r="AD148" s="135"/>
      <c r="AE148" s="135"/>
      <c r="AF148" s="127"/>
      <c r="AG148" s="135"/>
      <c r="AH148" s="135"/>
      <c r="AI148" s="135"/>
      <c r="AJ148" s="135"/>
    </row>
    <row r="149" spans="11:36" s="3" customFormat="1" ht="15" customHeight="1" x14ac:dyDescent="0.25">
      <c r="K149" s="11"/>
      <c r="L149" s="354"/>
      <c r="M149" s="352"/>
      <c r="AA149" s="333"/>
      <c r="AB149" s="135"/>
      <c r="AC149" s="135"/>
      <c r="AD149" s="135"/>
      <c r="AE149" s="135"/>
      <c r="AF149" s="127"/>
      <c r="AG149" s="135"/>
      <c r="AH149" s="135"/>
      <c r="AI149" s="135"/>
      <c r="AJ149" s="135"/>
    </row>
    <row r="150" spans="11:36" s="3" customFormat="1" ht="15" customHeight="1" x14ac:dyDescent="0.25">
      <c r="K150" s="11"/>
      <c r="L150" s="354"/>
      <c r="M150" s="352"/>
      <c r="AA150" s="333"/>
      <c r="AB150" s="135"/>
      <c r="AC150" s="135"/>
      <c r="AD150" s="135"/>
      <c r="AE150" s="135"/>
      <c r="AF150" s="127"/>
      <c r="AG150" s="135"/>
      <c r="AH150" s="135"/>
      <c r="AI150" s="135"/>
      <c r="AJ150" s="135"/>
    </row>
    <row r="151" spans="11:36" s="3" customFormat="1" ht="15" customHeight="1" x14ac:dyDescent="0.25">
      <c r="K151" s="11"/>
      <c r="L151" s="354"/>
      <c r="M151" s="352"/>
      <c r="AA151" s="333"/>
      <c r="AB151" s="135"/>
      <c r="AC151" s="135"/>
      <c r="AD151" s="135"/>
      <c r="AE151" s="135"/>
      <c r="AF151" s="127"/>
      <c r="AG151" s="135"/>
      <c r="AH151" s="135"/>
      <c r="AI151" s="135"/>
      <c r="AJ151" s="135"/>
    </row>
    <row r="152" spans="11:36" s="3" customFormat="1" ht="15" customHeight="1" x14ac:dyDescent="0.25">
      <c r="K152" s="11"/>
      <c r="L152" s="354"/>
      <c r="M152" s="352"/>
      <c r="AA152" s="333"/>
      <c r="AB152" s="135"/>
      <c r="AC152" s="135"/>
      <c r="AD152" s="135"/>
      <c r="AE152" s="135"/>
      <c r="AF152" s="127"/>
      <c r="AG152" s="135"/>
      <c r="AH152" s="135"/>
      <c r="AI152" s="135"/>
      <c r="AJ152" s="135"/>
    </row>
    <row r="153" spans="11:36" s="3" customFormat="1" ht="15" customHeight="1" x14ac:dyDescent="0.25">
      <c r="K153" s="11"/>
      <c r="L153" s="354"/>
      <c r="M153" s="352"/>
      <c r="AA153" s="333"/>
      <c r="AB153" s="135"/>
      <c r="AC153" s="135"/>
      <c r="AD153" s="135"/>
      <c r="AE153" s="135"/>
      <c r="AF153" s="127"/>
      <c r="AG153" s="135"/>
      <c r="AH153" s="135"/>
      <c r="AI153" s="135"/>
      <c r="AJ153" s="135"/>
    </row>
    <row r="154" spans="11:36" s="3" customFormat="1" ht="15" customHeight="1" x14ac:dyDescent="0.25">
      <c r="K154" s="11"/>
      <c r="L154" s="354"/>
      <c r="M154" s="352"/>
      <c r="AA154" s="333"/>
      <c r="AB154" s="135"/>
      <c r="AC154" s="135"/>
      <c r="AD154" s="135"/>
      <c r="AE154" s="135"/>
      <c r="AF154" s="127"/>
      <c r="AG154" s="135"/>
      <c r="AH154" s="135"/>
      <c r="AI154" s="135"/>
      <c r="AJ154" s="135"/>
    </row>
    <row r="155" spans="11:36" s="3" customFormat="1" ht="15" customHeight="1" x14ac:dyDescent="0.25">
      <c r="K155" s="11"/>
      <c r="L155" s="354"/>
      <c r="M155" s="352"/>
      <c r="AA155" s="333"/>
      <c r="AB155" s="135"/>
      <c r="AC155" s="135"/>
      <c r="AD155" s="135"/>
      <c r="AE155" s="135"/>
      <c r="AF155" s="127"/>
      <c r="AG155" s="135"/>
      <c r="AH155" s="135"/>
      <c r="AI155" s="135"/>
      <c r="AJ155" s="135"/>
    </row>
    <row r="156" spans="11:36" s="3" customFormat="1" ht="15" customHeight="1" x14ac:dyDescent="0.25">
      <c r="K156" s="11"/>
      <c r="L156" s="354"/>
      <c r="M156" s="352"/>
      <c r="AA156" s="333"/>
      <c r="AB156" s="135"/>
      <c r="AC156" s="135"/>
      <c r="AD156" s="135"/>
      <c r="AE156" s="135"/>
      <c r="AF156" s="127"/>
      <c r="AG156" s="135"/>
      <c r="AH156" s="135"/>
      <c r="AI156" s="135"/>
      <c r="AJ156" s="135"/>
    </row>
    <row r="157" spans="11:36" s="3" customFormat="1" ht="15" customHeight="1" x14ac:dyDescent="0.25">
      <c r="K157" s="11"/>
      <c r="L157" s="354"/>
      <c r="M157" s="352"/>
      <c r="AA157" s="333"/>
      <c r="AB157" s="135"/>
      <c r="AC157" s="135"/>
      <c r="AD157" s="135"/>
      <c r="AE157" s="135"/>
      <c r="AF157" s="127"/>
      <c r="AG157" s="135"/>
      <c r="AH157" s="135"/>
      <c r="AI157" s="135"/>
      <c r="AJ157" s="135"/>
    </row>
    <row r="158" spans="11:36" s="3" customFormat="1" ht="15" customHeight="1" x14ac:dyDescent="0.25">
      <c r="K158" s="11"/>
      <c r="L158" s="354"/>
      <c r="M158" s="352"/>
      <c r="AA158" s="333"/>
      <c r="AB158" s="135"/>
      <c r="AC158" s="135"/>
      <c r="AD158" s="135"/>
      <c r="AE158" s="135"/>
      <c r="AF158" s="127"/>
      <c r="AG158" s="135"/>
      <c r="AH158" s="135"/>
      <c r="AI158" s="135"/>
      <c r="AJ158" s="135"/>
    </row>
    <row r="159" spans="11:36" s="3" customFormat="1" ht="15" customHeight="1" x14ac:dyDescent="0.25">
      <c r="K159" s="11"/>
      <c r="L159" s="354"/>
      <c r="M159" s="352"/>
      <c r="AA159" s="333"/>
      <c r="AB159" s="135"/>
      <c r="AC159" s="135"/>
      <c r="AD159" s="135"/>
      <c r="AE159" s="135"/>
      <c r="AF159" s="127"/>
      <c r="AG159" s="135"/>
      <c r="AH159" s="135"/>
      <c r="AI159" s="135"/>
      <c r="AJ159" s="135"/>
    </row>
    <row r="160" spans="11:36" s="3" customFormat="1" ht="15" customHeight="1" x14ac:dyDescent="0.25">
      <c r="K160" s="11"/>
      <c r="L160" s="354"/>
      <c r="M160" s="352"/>
      <c r="AA160" s="333"/>
      <c r="AB160" s="135"/>
      <c r="AC160" s="135"/>
      <c r="AD160" s="135"/>
      <c r="AE160" s="135"/>
      <c r="AF160" s="127"/>
      <c r="AG160" s="135"/>
      <c r="AH160" s="135"/>
      <c r="AI160" s="135"/>
      <c r="AJ160" s="135"/>
    </row>
    <row r="161" spans="11:36" s="3" customFormat="1" ht="15" customHeight="1" x14ac:dyDescent="0.25">
      <c r="K161" s="11"/>
      <c r="L161" s="354"/>
      <c r="M161" s="352"/>
      <c r="AA161" s="333"/>
      <c r="AB161" s="135"/>
      <c r="AC161" s="135"/>
      <c r="AD161" s="135"/>
      <c r="AE161" s="135"/>
      <c r="AF161" s="127"/>
      <c r="AG161" s="135"/>
      <c r="AH161" s="135"/>
      <c r="AI161" s="135"/>
      <c r="AJ161" s="135"/>
    </row>
    <row r="162" spans="11:36" s="3" customFormat="1" ht="15" customHeight="1" x14ac:dyDescent="0.25">
      <c r="K162" s="11"/>
      <c r="L162" s="354"/>
      <c r="M162" s="352"/>
      <c r="AA162" s="333"/>
      <c r="AB162" s="135"/>
      <c r="AC162" s="135"/>
      <c r="AD162" s="135"/>
      <c r="AE162" s="135"/>
      <c r="AF162" s="127"/>
      <c r="AG162" s="135"/>
      <c r="AH162" s="135"/>
      <c r="AI162" s="135"/>
      <c r="AJ162" s="135"/>
    </row>
    <row r="163" spans="11:36" s="3" customFormat="1" ht="15" customHeight="1" x14ac:dyDescent="0.25">
      <c r="K163" s="11"/>
      <c r="L163" s="354"/>
      <c r="M163" s="352"/>
      <c r="AA163" s="333"/>
      <c r="AB163" s="135"/>
      <c r="AC163" s="135"/>
      <c r="AD163" s="135"/>
      <c r="AE163" s="135"/>
      <c r="AF163" s="127"/>
      <c r="AG163" s="135"/>
      <c r="AH163" s="135"/>
      <c r="AI163" s="135"/>
      <c r="AJ163" s="135"/>
    </row>
    <row r="164" spans="11:36" s="3" customFormat="1" ht="15" customHeight="1" x14ac:dyDescent="0.25">
      <c r="K164" s="11"/>
      <c r="L164" s="354"/>
      <c r="M164" s="352"/>
      <c r="AA164" s="333"/>
      <c r="AB164" s="135"/>
      <c r="AC164" s="135"/>
      <c r="AD164" s="135"/>
      <c r="AE164" s="135"/>
      <c r="AF164" s="127"/>
      <c r="AG164" s="135"/>
      <c r="AH164" s="135"/>
      <c r="AI164" s="135"/>
      <c r="AJ164" s="135"/>
    </row>
    <row r="165" spans="11:36" s="3" customFormat="1" ht="15" customHeight="1" x14ac:dyDescent="0.25">
      <c r="K165" s="11"/>
      <c r="L165" s="354"/>
      <c r="M165" s="352"/>
      <c r="AA165" s="333"/>
      <c r="AB165" s="135"/>
      <c r="AC165" s="135"/>
      <c r="AD165" s="135"/>
      <c r="AE165" s="135"/>
      <c r="AF165" s="127"/>
      <c r="AG165" s="135"/>
      <c r="AH165" s="135"/>
      <c r="AI165" s="135"/>
      <c r="AJ165" s="135"/>
    </row>
    <row r="166" spans="11:36" s="3" customFormat="1" ht="15" customHeight="1" x14ac:dyDescent="0.25">
      <c r="K166" s="11"/>
      <c r="L166" s="354"/>
      <c r="M166" s="352"/>
      <c r="AA166" s="333"/>
      <c r="AB166" s="135"/>
      <c r="AC166" s="135"/>
      <c r="AD166" s="135"/>
      <c r="AE166" s="135"/>
      <c r="AF166" s="127"/>
      <c r="AG166" s="135"/>
      <c r="AH166" s="135"/>
      <c r="AI166" s="135"/>
      <c r="AJ166" s="135"/>
    </row>
    <row r="167" spans="11:36" s="3" customFormat="1" ht="15" customHeight="1" x14ac:dyDescent="0.25">
      <c r="K167" s="11"/>
      <c r="L167" s="354"/>
      <c r="M167" s="352"/>
      <c r="AA167" s="333"/>
      <c r="AB167" s="135"/>
      <c r="AC167" s="135"/>
      <c r="AD167" s="135"/>
      <c r="AE167" s="135"/>
      <c r="AF167" s="127"/>
      <c r="AG167" s="135"/>
      <c r="AH167" s="135"/>
      <c r="AI167" s="135"/>
      <c r="AJ167" s="135"/>
    </row>
    <row r="168" spans="11:36" s="3" customFormat="1" ht="15" customHeight="1" x14ac:dyDescent="0.25">
      <c r="K168" s="11"/>
      <c r="L168" s="354"/>
      <c r="M168" s="352"/>
      <c r="AA168" s="333"/>
      <c r="AB168" s="135"/>
      <c r="AC168" s="135"/>
      <c r="AD168" s="135"/>
      <c r="AE168" s="135"/>
      <c r="AF168" s="127"/>
      <c r="AG168" s="135"/>
      <c r="AH168" s="135"/>
      <c r="AI168" s="135"/>
      <c r="AJ168" s="135"/>
    </row>
    <row r="169" spans="11:36" s="3" customFormat="1" ht="15" customHeight="1" x14ac:dyDescent="0.25">
      <c r="K169" s="11"/>
      <c r="L169" s="354"/>
      <c r="M169" s="352"/>
      <c r="AA169" s="333"/>
      <c r="AB169" s="135"/>
      <c r="AC169" s="135"/>
      <c r="AD169" s="135"/>
      <c r="AE169" s="135"/>
      <c r="AF169" s="127"/>
      <c r="AG169" s="135"/>
      <c r="AH169" s="135"/>
      <c r="AI169" s="135"/>
      <c r="AJ169" s="135"/>
    </row>
    <row r="170" spans="11:36" s="3" customFormat="1" ht="15" customHeight="1" x14ac:dyDescent="0.25">
      <c r="K170" s="11"/>
      <c r="L170" s="354"/>
      <c r="M170" s="352"/>
      <c r="AA170" s="333"/>
      <c r="AB170" s="135"/>
      <c r="AC170" s="135"/>
      <c r="AD170" s="135"/>
      <c r="AE170" s="135"/>
      <c r="AF170" s="127"/>
      <c r="AG170" s="135"/>
      <c r="AH170" s="135"/>
      <c r="AI170" s="135"/>
      <c r="AJ170" s="135"/>
    </row>
    <row r="171" spans="11:36" s="3" customFormat="1" ht="15" customHeight="1" x14ac:dyDescent="0.25">
      <c r="K171" s="11"/>
      <c r="L171" s="354"/>
      <c r="M171" s="352"/>
      <c r="AA171" s="333"/>
      <c r="AB171" s="135"/>
      <c r="AC171" s="135"/>
      <c r="AD171" s="135"/>
      <c r="AE171" s="135"/>
      <c r="AF171" s="127"/>
      <c r="AG171" s="135"/>
      <c r="AH171" s="135"/>
      <c r="AI171" s="135"/>
      <c r="AJ171" s="135"/>
    </row>
    <row r="172" spans="11:36" s="3" customFormat="1" ht="15" customHeight="1" x14ac:dyDescent="0.25">
      <c r="K172" s="11"/>
      <c r="L172" s="354"/>
      <c r="M172" s="352"/>
      <c r="AA172" s="333"/>
      <c r="AB172" s="135"/>
      <c r="AC172" s="135"/>
      <c r="AD172" s="135"/>
      <c r="AE172" s="135"/>
      <c r="AF172" s="127"/>
      <c r="AG172" s="135"/>
      <c r="AH172" s="135"/>
      <c r="AI172" s="135"/>
      <c r="AJ172" s="135"/>
    </row>
    <row r="173" spans="11:36" s="3" customFormat="1" ht="15" customHeight="1" x14ac:dyDescent="0.25">
      <c r="K173" s="11"/>
      <c r="L173" s="354"/>
      <c r="M173" s="352"/>
      <c r="AA173" s="333"/>
      <c r="AB173" s="135"/>
      <c r="AC173" s="135"/>
      <c r="AD173" s="135"/>
      <c r="AE173" s="135"/>
      <c r="AF173" s="127"/>
      <c r="AG173" s="135"/>
      <c r="AH173" s="135"/>
      <c r="AI173" s="135"/>
      <c r="AJ173" s="135"/>
    </row>
    <row r="174" spans="11:36" s="3" customFormat="1" ht="15" customHeight="1" x14ac:dyDescent="0.25">
      <c r="K174" s="11"/>
      <c r="L174" s="354"/>
      <c r="M174" s="352"/>
      <c r="AA174" s="333"/>
      <c r="AB174" s="135"/>
      <c r="AC174" s="135"/>
      <c r="AD174" s="135"/>
      <c r="AE174" s="135"/>
      <c r="AF174" s="127"/>
      <c r="AG174" s="135"/>
      <c r="AH174" s="135"/>
      <c r="AI174" s="135"/>
      <c r="AJ174" s="135"/>
    </row>
    <row r="175" spans="11:36" s="3" customFormat="1" ht="15" customHeight="1" x14ac:dyDescent="0.25">
      <c r="K175" s="11"/>
      <c r="L175" s="354"/>
      <c r="M175" s="352"/>
      <c r="AA175" s="333"/>
      <c r="AB175" s="135"/>
      <c r="AC175" s="135"/>
      <c r="AD175" s="135"/>
      <c r="AE175" s="135"/>
      <c r="AF175" s="127"/>
      <c r="AG175" s="135"/>
      <c r="AH175" s="135"/>
      <c r="AI175" s="135"/>
      <c r="AJ175" s="135"/>
    </row>
    <row r="176" spans="11:36" s="3" customFormat="1" ht="15" customHeight="1" x14ac:dyDescent="0.25">
      <c r="K176" s="11"/>
      <c r="L176" s="354"/>
      <c r="M176" s="352"/>
      <c r="AA176" s="333"/>
      <c r="AB176" s="135"/>
      <c r="AC176" s="135"/>
      <c r="AD176" s="135"/>
      <c r="AE176" s="135"/>
      <c r="AF176" s="127"/>
      <c r="AG176" s="135"/>
      <c r="AH176" s="135"/>
      <c r="AI176" s="135"/>
      <c r="AJ176" s="135"/>
    </row>
    <row r="177" spans="11:36" s="3" customFormat="1" ht="15" customHeight="1" x14ac:dyDescent="0.25">
      <c r="K177" s="11"/>
      <c r="L177" s="354"/>
      <c r="M177" s="352"/>
      <c r="AA177" s="333"/>
      <c r="AB177" s="135"/>
      <c r="AC177" s="135"/>
      <c r="AD177" s="135"/>
      <c r="AE177" s="135"/>
      <c r="AF177" s="127"/>
      <c r="AG177" s="135"/>
      <c r="AH177" s="135"/>
      <c r="AI177" s="135"/>
      <c r="AJ177" s="135"/>
    </row>
    <row r="178" spans="11:36" s="3" customFormat="1" ht="15" customHeight="1" x14ac:dyDescent="0.25">
      <c r="K178" s="11"/>
      <c r="L178" s="354"/>
      <c r="M178" s="352"/>
      <c r="AA178" s="333"/>
      <c r="AB178" s="135"/>
      <c r="AC178" s="135"/>
      <c r="AD178" s="135"/>
      <c r="AE178" s="135"/>
      <c r="AF178" s="127"/>
      <c r="AG178" s="135"/>
      <c r="AH178" s="135"/>
      <c r="AI178" s="135"/>
      <c r="AJ178" s="135"/>
    </row>
    <row r="179" spans="11:36" s="3" customFormat="1" ht="15" customHeight="1" x14ac:dyDescent="0.25">
      <c r="K179" s="11"/>
      <c r="L179" s="354"/>
      <c r="M179" s="352"/>
      <c r="AA179" s="333"/>
      <c r="AB179" s="135"/>
      <c r="AC179" s="135"/>
      <c r="AD179" s="135"/>
      <c r="AE179" s="135"/>
      <c r="AF179" s="127"/>
      <c r="AG179" s="135"/>
      <c r="AH179" s="135"/>
      <c r="AI179" s="135"/>
      <c r="AJ179" s="135"/>
    </row>
    <row r="180" spans="11:36" s="3" customFormat="1" ht="15" customHeight="1" x14ac:dyDescent="0.25">
      <c r="K180" s="11"/>
      <c r="L180" s="354"/>
      <c r="M180" s="352"/>
      <c r="AA180" s="333"/>
      <c r="AB180" s="135"/>
      <c r="AC180" s="135"/>
      <c r="AD180" s="135"/>
      <c r="AE180" s="135"/>
      <c r="AF180" s="127"/>
      <c r="AG180" s="135"/>
      <c r="AH180" s="135"/>
      <c r="AI180" s="135"/>
      <c r="AJ180" s="135"/>
    </row>
    <row r="181" spans="11:36" s="3" customFormat="1" ht="15" customHeight="1" x14ac:dyDescent="0.25">
      <c r="K181" s="11"/>
      <c r="L181" s="354"/>
      <c r="M181" s="352"/>
      <c r="AA181" s="333"/>
      <c r="AB181" s="135"/>
      <c r="AC181" s="135"/>
      <c r="AD181" s="135"/>
      <c r="AE181" s="135"/>
      <c r="AF181" s="127"/>
      <c r="AG181" s="135"/>
      <c r="AH181" s="135"/>
      <c r="AI181" s="135"/>
      <c r="AJ181" s="135"/>
    </row>
    <row r="182" spans="11:36" s="3" customFormat="1" ht="15" customHeight="1" x14ac:dyDescent="0.25">
      <c r="K182" s="11"/>
      <c r="L182" s="354"/>
      <c r="M182" s="352"/>
      <c r="AA182" s="333"/>
      <c r="AB182" s="135"/>
      <c r="AC182" s="135"/>
      <c r="AD182" s="135"/>
      <c r="AE182" s="135"/>
      <c r="AF182" s="127"/>
      <c r="AG182" s="135"/>
      <c r="AH182" s="135"/>
      <c r="AI182" s="135"/>
      <c r="AJ182" s="135"/>
    </row>
    <row r="183" spans="11:36" s="3" customFormat="1" ht="15" customHeight="1" x14ac:dyDescent="0.25">
      <c r="K183" s="11"/>
      <c r="L183" s="354"/>
      <c r="M183" s="352"/>
      <c r="AA183" s="333"/>
      <c r="AB183" s="135"/>
      <c r="AC183" s="135"/>
      <c r="AD183" s="135"/>
      <c r="AE183" s="135"/>
      <c r="AF183" s="127"/>
      <c r="AG183" s="135"/>
      <c r="AH183" s="135"/>
      <c r="AI183" s="135"/>
      <c r="AJ183" s="135"/>
    </row>
    <row r="184" spans="11:36" s="3" customFormat="1" ht="15" customHeight="1" x14ac:dyDescent="0.25">
      <c r="K184" s="11"/>
      <c r="L184" s="354"/>
      <c r="M184" s="352"/>
      <c r="AA184" s="333"/>
      <c r="AB184" s="135"/>
      <c r="AC184" s="135"/>
      <c r="AD184" s="135"/>
      <c r="AE184" s="135"/>
      <c r="AF184" s="127"/>
      <c r="AG184" s="135"/>
      <c r="AH184" s="135"/>
      <c r="AI184" s="135"/>
      <c r="AJ184" s="135"/>
    </row>
    <row r="185" spans="11:36" s="3" customFormat="1" ht="15" customHeight="1" x14ac:dyDescent="0.25">
      <c r="K185" s="11"/>
      <c r="L185" s="354"/>
      <c r="M185" s="352"/>
      <c r="AA185" s="333"/>
      <c r="AB185" s="135"/>
      <c r="AC185" s="135"/>
      <c r="AD185" s="135"/>
      <c r="AE185" s="135"/>
      <c r="AF185" s="127"/>
      <c r="AG185" s="135"/>
      <c r="AH185" s="135"/>
      <c r="AI185" s="135"/>
      <c r="AJ185" s="135"/>
    </row>
    <row r="186" spans="11:36" s="3" customFormat="1" ht="15" customHeight="1" x14ac:dyDescent="0.25">
      <c r="K186" s="11"/>
      <c r="L186" s="354"/>
      <c r="M186" s="352"/>
      <c r="AA186" s="333"/>
      <c r="AB186" s="135"/>
      <c r="AC186" s="135"/>
      <c r="AD186" s="135"/>
      <c r="AE186" s="135"/>
      <c r="AF186" s="127"/>
      <c r="AG186" s="135"/>
      <c r="AH186" s="135"/>
      <c r="AI186" s="135"/>
      <c r="AJ186" s="135"/>
    </row>
    <row r="187" spans="11:36" s="3" customFormat="1" ht="15" customHeight="1" x14ac:dyDescent="0.25">
      <c r="K187" s="11"/>
      <c r="L187" s="354"/>
      <c r="M187" s="352"/>
      <c r="AA187" s="333"/>
      <c r="AB187" s="135"/>
      <c r="AC187" s="135"/>
      <c r="AD187" s="135"/>
      <c r="AE187" s="135"/>
      <c r="AF187" s="127"/>
      <c r="AG187" s="135"/>
      <c r="AH187" s="135"/>
      <c r="AI187" s="135"/>
      <c r="AJ187" s="135"/>
    </row>
    <row r="188" spans="11:36" s="3" customFormat="1" ht="15" customHeight="1" x14ac:dyDescent="0.25">
      <c r="K188" s="11"/>
      <c r="L188" s="354"/>
      <c r="M188" s="352"/>
      <c r="AA188" s="333"/>
      <c r="AB188" s="135"/>
      <c r="AC188" s="135"/>
      <c r="AD188" s="135"/>
      <c r="AE188" s="135"/>
      <c r="AF188" s="127"/>
      <c r="AG188" s="135"/>
      <c r="AH188" s="135"/>
      <c r="AI188" s="135"/>
      <c r="AJ188" s="135"/>
    </row>
    <row r="189" spans="11:36" s="3" customFormat="1" ht="15" customHeight="1" x14ac:dyDescent="0.25">
      <c r="K189" s="11"/>
      <c r="L189" s="354"/>
      <c r="M189" s="352"/>
      <c r="AA189" s="333"/>
      <c r="AB189" s="135"/>
      <c r="AC189" s="135"/>
      <c r="AD189" s="135"/>
      <c r="AE189" s="135"/>
      <c r="AF189" s="127"/>
      <c r="AG189" s="135"/>
      <c r="AH189" s="135"/>
      <c r="AI189" s="135"/>
      <c r="AJ189" s="135"/>
    </row>
    <row r="190" spans="11:36" s="3" customFormat="1" ht="15" customHeight="1" x14ac:dyDescent="0.25">
      <c r="K190" s="11"/>
      <c r="L190" s="354"/>
      <c r="M190" s="352"/>
      <c r="AA190" s="333"/>
      <c r="AB190" s="135"/>
      <c r="AC190" s="135"/>
      <c r="AD190" s="135"/>
      <c r="AE190" s="135"/>
      <c r="AF190" s="127"/>
      <c r="AG190" s="135"/>
      <c r="AH190" s="135"/>
      <c r="AI190" s="135"/>
      <c r="AJ190" s="135"/>
    </row>
    <row r="191" spans="11:36" s="3" customFormat="1" ht="15" customHeight="1" x14ac:dyDescent="0.25">
      <c r="K191" s="11"/>
      <c r="L191" s="354"/>
      <c r="M191" s="352"/>
      <c r="AA191" s="333"/>
      <c r="AB191" s="135"/>
      <c r="AC191" s="135"/>
      <c r="AD191" s="135"/>
      <c r="AE191" s="135"/>
      <c r="AF191" s="127"/>
      <c r="AG191" s="135"/>
      <c r="AH191" s="135"/>
      <c r="AI191" s="135"/>
      <c r="AJ191" s="135"/>
    </row>
    <row r="192" spans="11:36" s="3" customFormat="1" ht="15" customHeight="1" x14ac:dyDescent="0.25">
      <c r="K192" s="11"/>
      <c r="L192" s="354"/>
      <c r="M192" s="352"/>
      <c r="AA192" s="333"/>
      <c r="AB192" s="135"/>
      <c r="AC192" s="135"/>
      <c r="AD192" s="135"/>
      <c r="AE192" s="135"/>
      <c r="AF192" s="127"/>
      <c r="AG192" s="135"/>
      <c r="AH192" s="135"/>
      <c r="AI192" s="135"/>
      <c r="AJ192" s="135"/>
    </row>
    <row r="193" spans="11:36" s="3" customFormat="1" ht="15" customHeight="1" x14ac:dyDescent="0.25">
      <c r="K193" s="11"/>
      <c r="L193" s="354"/>
      <c r="M193" s="352"/>
      <c r="AA193" s="333"/>
      <c r="AB193" s="135"/>
      <c r="AC193" s="135"/>
      <c r="AD193" s="135"/>
      <c r="AE193" s="135"/>
      <c r="AF193" s="127"/>
      <c r="AG193" s="135"/>
      <c r="AH193" s="135"/>
      <c r="AI193" s="135"/>
      <c r="AJ193" s="135"/>
    </row>
    <row r="194" spans="11:36" s="3" customFormat="1" ht="15" customHeight="1" x14ac:dyDescent="0.25">
      <c r="K194" s="11"/>
      <c r="L194" s="354"/>
      <c r="M194" s="352"/>
      <c r="AA194" s="333"/>
      <c r="AB194" s="135"/>
      <c r="AC194" s="135"/>
      <c r="AD194" s="135"/>
      <c r="AE194" s="135"/>
      <c r="AF194" s="127"/>
      <c r="AG194" s="135"/>
      <c r="AH194" s="135"/>
      <c r="AI194" s="135"/>
      <c r="AJ194" s="135"/>
    </row>
    <row r="195" spans="11:36" s="3" customFormat="1" ht="15" customHeight="1" x14ac:dyDescent="0.25">
      <c r="K195" s="11"/>
      <c r="L195" s="354"/>
      <c r="M195" s="352"/>
      <c r="AA195" s="333"/>
      <c r="AB195" s="135"/>
      <c r="AC195" s="135"/>
      <c r="AD195" s="135"/>
      <c r="AE195" s="135"/>
      <c r="AF195" s="127"/>
      <c r="AG195" s="135"/>
      <c r="AH195" s="135"/>
      <c r="AI195" s="135"/>
      <c r="AJ195" s="135"/>
    </row>
    <row r="196" spans="11:36" s="3" customFormat="1" ht="15" customHeight="1" x14ac:dyDescent="0.25">
      <c r="K196" s="11"/>
      <c r="L196" s="354"/>
      <c r="M196" s="352"/>
      <c r="AA196" s="333"/>
      <c r="AB196" s="135"/>
      <c r="AC196" s="135"/>
      <c r="AD196" s="135"/>
      <c r="AE196" s="135"/>
      <c r="AF196" s="127"/>
      <c r="AG196" s="135"/>
      <c r="AH196" s="135"/>
      <c r="AI196" s="135"/>
      <c r="AJ196" s="135"/>
    </row>
    <row r="197" spans="11:36" s="3" customFormat="1" ht="15" customHeight="1" x14ac:dyDescent="0.25">
      <c r="K197" s="11"/>
      <c r="L197" s="354"/>
      <c r="M197" s="352"/>
      <c r="AA197" s="333"/>
      <c r="AB197" s="135"/>
      <c r="AC197" s="135"/>
      <c r="AD197" s="135"/>
      <c r="AE197" s="135"/>
      <c r="AF197" s="127"/>
      <c r="AG197" s="135"/>
      <c r="AH197" s="135"/>
      <c r="AI197" s="135"/>
      <c r="AJ197" s="135"/>
    </row>
    <row r="198" spans="11:36" s="3" customFormat="1" ht="15" customHeight="1" x14ac:dyDescent="0.25">
      <c r="K198" s="11"/>
      <c r="L198" s="354"/>
      <c r="M198" s="352"/>
      <c r="AA198" s="333"/>
      <c r="AB198" s="135"/>
      <c r="AC198" s="135"/>
      <c r="AD198" s="135"/>
      <c r="AE198" s="135"/>
      <c r="AF198" s="127"/>
      <c r="AG198" s="135"/>
      <c r="AH198" s="135"/>
      <c r="AI198" s="135"/>
      <c r="AJ198" s="135"/>
    </row>
    <row r="199" spans="11:36" s="3" customFormat="1" ht="15" customHeight="1" x14ac:dyDescent="0.25">
      <c r="K199" s="11"/>
      <c r="L199" s="354"/>
      <c r="M199" s="352"/>
      <c r="AA199" s="333"/>
      <c r="AB199" s="135"/>
      <c r="AC199" s="135"/>
      <c r="AD199" s="135"/>
      <c r="AE199" s="135"/>
      <c r="AF199" s="127"/>
      <c r="AG199" s="135"/>
      <c r="AH199" s="135"/>
      <c r="AI199" s="135"/>
      <c r="AJ199" s="135"/>
    </row>
    <row r="200" spans="11:36" s="3" customFormat="1" ht="15" customHeight="1" x14ac:dyDescent="0.25">
      <c r="K200" s="11"/>
      <c r="L200" s="354"/>
      <c r="M200" s="352"/>
      <c r="AA200" s="333"/>
      <c r="AB200" s="135"/>
      <c r="AC200" s="135"/>
      <c r="AD200" s="135"/>
      <c r="AE200" s="135"/>
      <c r="AF200" s="127"/>
      <c r="AG200" s="135"/>
      <c r="AH200" s="135"/>
      <c r="AI200" s="135"/>
      <c r="AJ200" s="135"/>
    </row>
    <row r="201" spans="11:36" s="3" customFormat="1" ht="15" customHeight="1" x14ac:dyDescent="0.25">
      <c r="K201" s="11"/>
      <c r="L201" s="354"/>
      <c r="M201" s="352"/>
      <c r="AA201" s="333"/>
      <c r="AB201" s="135"/>
      <c r="AC201" s="135"/>
      <c r="AD201" s="135"/>
      <c r="AE201" s="135"/>
      <c r="AF201" s="127"/>
      <c r="AG201" s="135"/>
      <c r="AH201" s="135"/>
      <c r="AI201" s="135"/>
      <c r="AJ201" s="135"/>
    </row>
    <row r="202" spans="11:36" s="3" customFormat="1" ht="15" customHeight="1" x14ac:dyDescent="0.25">
      <c r="K202" s="11"/>
      <c r="L202" s="354"/>
      <c r="M202" s="352"/>
      <c r="AA202" s="333"/>
      <c r="AB202" s="135"/>
      <c r="AC202" s="135"/>
      <c r="AD202" s="135"/>
      <c r="AE202" s="135"/>
      <c r="AF202" s="127"/>
      <c r="AG202" s="135"/>
      <c r="AH202" s="135"/>
      <c r="AI202" s="135"/>
      <c r="AJ202" s="135"/>
    </row>
    <row r="203" spans="11:36" s="3" customFormat="1" ht="15" customHeight="1" x14ac:dyDescent="0.25">
      <c r="K203" s="11"/>
      <c r="L203" s="354"/>
      <c r="M203" s="352"/>
      <c r="AA203" s="333"/>
      <c r="AB203" s="135"/>
      <c r="AC203" s="135"/>
      <c r="AD203" s="135"/>
      <c r="AE203" s="135"/>
      <c r="AF203" s="127"/>
      <c r="AG203" s="135"/>
      <c r="AH203" s="135"/>
      <c r="AI203" s="135"/>
      <c r="AJ203" s="135"/>
    </row>
    <row r="204" spans="11:36" s="3" customFormat="1" ht="15" customHeight="1" x14ac:dyDescent="0.25">
      <c r="K204" s="11"/>
      <c r="L204" s="354"/>
      <c r="M204" s="352"/>
      <c r="AA204" s="333"/>
      <c r="AB204" s="135"/>
      <c r="AC204" s="135"/>
      <c r="AD204" s="135"/>
      <c r="AE204" s="135"/>
      <c r="AF204" s="127"/>
      <c r="AG204" s="135"/>
      <c r="AH204" s="135"/>
      <c r="AI204" s="135"/>
      <c r="AJ204" s="135"/>
    </row>
    <row r="205" spans="11:36" s="3" customFormat="1" ht="15" customHeight="1" x14ac:dyDescent="0.25">
      <c r="K205" s="11"/>
      <c r="L205" s="354"/>
      <c r="M205" s="352"/>
      <c r="AA205" s="333"/>
      <c r="AB205" s="135"/>
      <c r="AC205" s="135"/>
      <c r="AD205" s="135"/>
      <c r="AE205" s="135"/>
      <c r="AF205" s="127"/>
      <c r="AG205" s="135"/>
      <c r="AH205" s="135"/>
      <c r="AI205" s="135"/>
      <c r="AJ205" s="135"/>
    </row>
    <row r="206" spans="11:36" s="3" customFormat="1" ht="15" customHeight="1" x14ac:dyDescent="0.25">
      <c r="K206" s="11"/>
      <c r="L206" s="354"/>
      <c r="M206" s="352"/>
      <c r="AA206" s="333"/>
      <c r="AB206" s="135"/>
      <c r="AC206" s="135"/>
      <c r="AD206" s="135"/>
      <c r="AE206" s="135"/>
      <c r="AF206" s="127"/>
      <c r="AG206" s="135"/>
      <c r="AH206" s="135"/>
      <c r="AI206" s="135"/>
      <c r="AJ206" s="135"/>
    </row>
    <row r="207" spans="11:36" s="3" customFormat="1" ht="15" customHeight="1" x14ac:dyDescent="0.25">
      <c r="K207" s="11"/>
      <c r="L207" s="354"/>
      <c r="M207" s="352"/>
      <c r="AA207" s="333"/>
      <c r="AB207" s="135"/>
      <c r="AC207" s="135"/>
      <c r="AD207" s="135"/>
      <c r="AE207" s="135"/>
      <c r="AF207" s="127"/>
      <c r="AG207" s="135"/>
      <c r="AH207" s="135"/>
      <c r="AI207" s="135"/>
      <c r="AJ207" s="135"/>
    </row>
    <row r="208" spans="11:36" s="3" customFormat="1" ht="15" customHeight="1" x14ac:dyDescent="0.25">
      <c r="K208" s="11"/>
      <c r="L208" s="354"/>
      <c r="M208" s="352"/>
      <c r="AA208" s="333"/>
      <c r="AB208" s="135"/>
      <c r="AC208" s="135"/>
      <c r="AD208" s="135"/>
      <c r="AE208" s="135"/>
      <c r="AF208" s="127"/>
      <c r="AG208" s="135"/>
      <c r="AH208" s="135"/>
      <c r="AI208" s="135"/>
      <c r="AJ208" s="135"/>
    </row>
    <row r="209" spans="11:36" s="3" customFormat="1" ht="15" customHeight="1" x14ac:dyDescent="0.25">
      <c r="K209" s="11"/>
      <c r="L209" s="354"/>
      <c r="M209" s="352"/>
      <c r="AA209" s="333"/>
      <c r="AB209" s="135"/>
      <c r="AC209" s="135"/>
      <c r="AD209" s="135"/>
      <c r="AE209" s="135"/>
      <c r="AF209" s="127"/>
      <c r="AG209" s="135"/>
      <c r="AH209" s="135"/>
      <c r="AI209" s="135"/>
      <c r="AJ209" s="135"/>
    </row>
    <row r="210" spans="11:36" s="3" customFormat="1" ht="15" customHeight="1" x14ac:dyDescent="0.25">
      <c r="K210" s="11"/>
      <c r="L210" s="354"/>
      <c r="M210" s="352"/>
      <c r="AA210" s="333"/>
      <c r="AB210" s="135"/>
      <c r="AC210" s="135"/>
      <c r="AD210" s="135"/>
      <c r="AE210" s="135"/>
      <c r="AF210" s="127"/>
      <c r="AG210" s="135"/>
      <c r="AH210" s="135"/>
      <c r="AI210" s="135"/>
      <c r="AJ210" s="135"/>
    </row>
    <row r="211" spans="11:36" s="3" customFormat="1" ht="15" customHeight="1" x14ac:dyDescent="0.25">
      <c r="K211" s="11"/>
      <c r="L211" s="354"/>
      <c r="M211" s="352"/>
      <c r="AA211" s="333"/>
      <c r="AB211" s="135"/>
      <c r="AC211" s="135"/>
      <c r="AD211" s="135"/>
      <c r="AE211" s="135"/>
      <c r="AF211" s="127"/>
      <c r="AG211" s="135"/>
      <c r="AH211" s="135"/>
      <c r="AI211" s="135"/>
      <c r="AJ211" s="135"/>
    </row>
    <row r="212" spans="11:36" s="3" customFormat="1" ht="15" customHeight="1" x14ac:dyDescent="0.25">
      <c r="K212" s="11"/>
      <c r="L212" s="354"/>
      <c r="M212" s="352"/>
      <c r="AA212" s="333"/>
      <c r="AB212" s="135"/>
      <c r="AC212" s="135"/>
      <c r="AD212" s="135"/>
      <c r="AE212" s="135"/>
      <c r="AF212" s="127"/>
      <c r="AG212" s="135"/>
      <c r="AH212" s="135"/>
      <c r="AI212" s="135"/>
      <c r="AJ212" s="135"/>
    </row>
    <row r="213" spans="11:36" s="3" customFormat="1" ht="15" customHeight="1" x14ac:dyDescent="0.25">
      <c r="K213" s="11"/>
      <c r="L213" s="354"/>
      <c r="M213" s="352"/>
      <c r="AA213" s="333"/>
      <c r="AB213" s="135"/>
      <c r="AC213" s="135"/>
      <c r="AD213" s="135"/>
      <c r="AE213" s="135"/>
      <c r="AF213" s="127"/>
      <c r="AG213" s="135"/>
      <c r="AH213" s="135"/>
      <c r="AI213" s="135"/>
      <c r="AJ213" s="135"/>
    </row>
    <row r="214" spans="11:36" s="3" customFormat="1" ht="15" customHeight="1" x14ac:dyDescent="0.25">
      <c r="K214" s="11"/>
      <c r="L214" s="354"/>
      <c r="M214" s="352"/>
      <c r="AA214" s="333"/>
      <c r="AB214" s="135"/>
      <c r="AC214" s="135"/>
      <c r="AD214" s="135"/>
      <c r="AE214" s="135"/>
      <c r="AF214" s="127"/>
      <c r="AG214" s="135"/>
      <c r="AH214" s="135"/>
      <c r="AI214" s="135"/>
      <c r="AJ214" s="135"/>
    </row>
    <row r="215" spans="11:36" s="3" customFormat="1" ht="15" customHeight="1" x14ac:dyDescent="0.25">
      <c r="K215" s="11"/>
      <c r="L215" s="354"/>
      <c r="M215" s="352"/>
      <c r="AA215" s="333"/>
      <c r="AB215" s="135"/>
      <c r="AC215" s="135"/>
      <c r="AD215" s="135"/>
      <c r="AE215" s="135"/>
      <c r="AF215" s="127"/>
      <c r="AG215" s="135"/>
      <c r="AH215" s="135"/>
      <c r="AI215" s="135"/>
      <c r="AJ215" s="135"/>
    </row>
    <row r="216" spans="11:36" s="3" customFormat="1" ht="15" customHeight="1" x14ac:dyDescent="0.25">
      <c r="K216" s="11"/>
      <c r="L216" s="354"/>
      <c r="M216" s="352"/>
      <c r="AA216" s="333"/>
      <c r="AB216" s="135"/>
      <c r="AC216" s="135"/>
      <c r="AD216" s="135"/>
      <c r="AE216" s="135"/>
      <c r="AF216" s="127"/>
      <c r="AG216" s="135"/>
      <c r="AH216" s="135"/>
      <c r="AI216" s="135"/>
      <c r="AJ216" s="135"/>
    </row>
    <row r="217" spans="11:36" s="3" customFormat="1" ht="15" customHeight="1" x14ac:dyDescent="0.25">
      <c r="K217" s="11"/>
      <c r="L217" s="354"/>
      <c r="M217" s="352"/>
      <c r="AA217" s="333"/>
      <c r="AB217" s="135"/>
      <c r="AC217" s="135"/>
      <c r="AD217" s="135"/>
      <c r="AE217" s="135"/>
      <c r="AF217" s="127"/>
      <c r="AG217" s="135"/>
      <c r="AH217" s="135"/>
      <c r="AI217" s="135"/>
      <c r="AJ217" s="135"/>
    </row>
    <row r="218" spans="11:36" s="3" customFormat="1" ht="15" customHeight="1" x14ac:dyDescent="0.25">
      <c r="K218" s="11"/>
      <c r="L218" s="354"/>
      <c r="M218" s="352"/>
      <c r="AA218" s="333"/>
      <c r="AB218" s="135"/>
      <c r="AC218" s="135"/>
      <c r="AD218" s="135"/>
      <c r="AE218" s="135"/>
      <c r="AF218" s="127"/>
      <c r="AG218" s="135"/>
      <c r="AH218" s="135"/>
      <c r="AI218" s="135"/>
      <c r="AJ218" s="135"/>
    </row>
    <row r="219" spans="11:36" s="3" customFormat="1" ht="15" customHeight="1" x14ac:dyDescent="0.25">
      <c r="K219" s="11"/>
      <c r="L219" s="354"/>
      <c r="M219" s="352"/>
      <c r="AA219" s="333"/>
      <c r="AB219" s="135"/>
      <c r="AC219" s="135"/>
      <c r="AD219" s="135"/>
      <c r="AE219" s="135"/>
      <c r="AF219" s="127"/>
      <c r="AG219" s="135"/>
      <c r="AH219" s="135"/>
      <c r="AI219" s="135"/>
      <c r="AJ219" s="135"/>
    </row>
    <row r="220" spans="11:36" s="3" customFormat="1" ht="15" customHeight="1" x14ac:dyDescent="0.25">
      <c r="K220" s="11"/>
      <c r="L220" s="354"/>
      <c r="M220" s="352"/>
      <c r="AA220" s="333"/>
      <c r="AB220" s="135"/>
      <c r="AC220" s="135"/>
      <c r="AD220" s="135"/>
      <c r="AE220" s="135"/>
      <c r="AF220" s="127"/>
      <c r="AG220" s="135"/>
      <c r="AH220" s="135"/>
      <c r="AI220" s="135"/>
      <c r="AJ220" s="135"/>
    </row>
    <row r="221" spans="11:36" s="3" customFormat="1" ht="15" customHeight="1" x14ac:dyDescent="0.25">
      <c r="K221" s="11"/>
      <c r="L221" s="354"/>
      <c r="M221" s="352"/>
      <c r="AA221" s="333"/>
      <c r="AB221" s="135"/>
      <c r="AC221" s="135"/>
      <c r="AD221" s="135"/>
      <c r="AE221" s="135"/>
      <c r="AF221" s="127"/>
      <c r="AG221" s="135"/>
      <c r="AH221" s="135"/>
      <c r="AI221" s="135"/>
      <c r="AJ221" s="135"/>
    </row>
    <row r="222" spans="11:36" s="3" customFormat="1" ht="15" customHeight="1" x14ac:dyDescent="0.25">
      <c r="K222" s="11"/>
      <c r="L222" s="354"/>
      <c r="M222" s="352"/>
      <c r="AA222" s="333"/>
      <c r="AB222" s="135"/>
      <c r="AC222" s="135"/>
      <c r="AD222" s="135"/>
      <c r="AE222" s="135"/>
      <c r="AF222" s="127"/>
      <c r="AG222" s="135"/>
      <c r="AH222" s="135"/>
      <c r="AI222" s="135"/>
      <c r="AJ222" s="135"/>
    </row>
    <row r="223" spans="11:36" s="3" customFormat="1" ht="15" customHeight="1" x14ac:dyDescent="0.25">
      <c r="K223" s="11"/>
      <c r="L223" s="354"/>
      <c r="M223" s="352"/>
      <c r="AA223" s="333"/>
      <c r="AB223" s="135"/>
      <c r="AC223" s="135"/>
      <c r="AD223" s="135"/>
      <c r="AE223" s="135"/>
      <c r="AF223" s="127"/>
      <c r="AG223" s="135"/>
      <c r="AH223" s="135"/>
      <c r="AI223" s="135"/>
      <c r="AJ223" s="135"/>
    </row>
    <row r="224" spans="11:36" s="3" customFormat="1" ht="15" customHeight="1" x14ac:dyDescent="0.25">
      <c r="K224" s="11"/>
      <c r="L224" s="354"/>
      <c r="M224" s="352"/>
      <c r="AA224" s="333"/>
      <c r="AB224" s="135"/>
      <c r="AC224" s="135"/>
      <c r="AD224" s="135"/>
      <c r="AE224" s="135"/>
      <c r="AF224" s="127"/>
      <c r="AG224" s="135"/>
      <c r="AH224" s="135"/>
      <c r="AI224" s="135"/>
      <c r="AJ224" s="135"/>
    </row>
    <row r="225" spans="11:36" s="3" customFormat="1" ht="15" customHeight="1" x14ac:dyDescent="0.25">
      <c r="K225" s="11"/>
      <c r="L225" s="354"/>
      <c r="M225" s="352"/>
      <c r="AA225" s="333"/>
      <c r="AB225" s="135"/>
      <c r="AC225" s="135"/>
      <c r="AD225" s="135"/>
      <c r="AE225" s="135"/>
      <c r="AF225" s="127"/>
      <c r="AG225" s="135"/>
      <c r="AH225" s="135"/>
      <c r="AI225" s="135"/>
      <c r="AJ225" s="135"/>
    </row>
    <row r="226" spans="11:36" s="3" customFormat="1" ht="15" customHeight="1" x14ac:dyDescent="0.25">
      <c r="K226" s="11"/>
      <c r="L226" s="354"/>
      <c r="M226" s="352"/>
      <c r="AA226" s="333"/>
      <c r="AB226" s="135"/>
      <c r="AC226" s="135"/>
      <c r="AD226" s="135"/>
      <c r="AE226" s="135"/>
      <c r="AF226" s="127"/>
      <c r="AG226" s="135"/>
      <c r="AH226" s="135"/>
      <c r="AI226" s="135"/>
      <c r="AJ226" s="135"/>
    </row>
    <row r="227" spans="11:36" s="3" customFormat="1" ht="15" customHeight="1" x14ac:dyDescent="0.25">
      <c r="K227" s="11"/>
      <c r="L227" s="354"/>
      <c r="M227" s="352"/>
      <c r="AA227" s="333"/>
      <c r="AB227" s="135"/>
      <c r="AC227" s="135"/>
      <c r="AD227" s="135"/>
      <c r="AE227" s="135"/>
      <c r="AF227" s="127"/>
      <c r="AG227" s="135"/>
      <c r="AH227" s="135"/>
      <c r="AI227" s="135"/>
      <c r="AJ227" s="135"/>
    </row>
    <row r="228" spans="11:36" s="3" customFormat="1" ht="15" customHeight="1" x14ac:dyDescent="0.25">
      <c r="K228" s="11"/>
      <c r="L228" s="354"/>
      <c r="M228" s="352"/>
      <c r="AA228" s="333"/>
      <c r="AB228" s="135"/>
      <c r="AC228" s="135"/>
      <c r="AD228" s="135"/>
      <c r="AE228" s="135"/>
      <c r="AF228" s="127"/>
      <c r="AG228" s="135"/>
      <c r="AH228" s="135"/>
      <c r="AI228" s="135"/>
      <c r="AJ228" s="135"/>
    </row>
    <row r="229" spans="11:36" s="3" customFormat="1" ht="15" customHeight="1" x14ac:dyDescent="0.25">
      <c r="K229" s="11"/>
      <c r="L229" s="354"/>
      <c r="M229" s="352"/>
      <c r="AA229" s="333"/>
      <c r="AB229" s="135"/>
      <c r="AC229" s="135"/>
      <c r="AD229" s="135"/>
      <c r="AE229" s="135"/>
      <c r="AF229" s="127"/>
      <c r="AG229" s="135"/>
      <c r="AH229" s="135"/>
      <c r="AI229" s="135"/>
      <c r="AJ229" s="135"/>
    </row>
    <row r="230" spans="11:36" s="3" customFormat="1" ht="15" customHeight="1" x14ac:dyDescent="0.25">
      <c r="K230" s="11"/>
      <c r="L230" s="354"/>
      <c r="M230" s="352"/>
      <c r="AA230" s="333"/>
      <c r="AB230" s="135"/>
      <c r="AC230" s="135"/>
      <c r="AD230" s="135"/>
      <c r="AE230" s="135"/>
      <c r="AF230" s="127"/>
      <c r="AG230" s="135"/>
      <c r="AH230" s="135"/>
      <c r="AI230" s="135"/>
      <c r="AJ230" s="135"/>
    </row>
    <row r="231" spans="11:36" s="3" customFormat="1" ht="15" customHeight="1" x14ac:dyDescent="0.25">
      <c r="K231" s="11"/>
      <c r="L231" s="354"/>
      <c r="M231" s="352"/>
      <c r="AA231" s="333"/>
      <c r="AB231" s="135"/>
      <c r="AC231" s="135"/>
      <c r="AD231" s="135"/>
      <c r="AE231" s="135"/>
      <c r="AF231" s="127"/>
      <c r="AG231" s="135"/>
      <c r="AH231" s="135"/>
      <c r="AI231" s="135"/>
      <c r="AJ231" s="135"/>
    </row>
    <row r="232" spans="11:36" s="3" customFormat="1" ht="15" customHeight="1" x14ac:dyDescent="0.25">
      <c r="K232" s="11"/>
      <c r="L232" s="354"/>
      <c r="M232" s="352"/>
      <c r="AA232" s="333"/>
      <c r="AB232" s="135"/>
      <c r="AC232" s="135"/>
      <c r="AD232" s="135"/>
      <c r="AE232" s="135"/>
      <c r="AF232" s="127"/>
      <c r="AG232" s="135"/>
      <c r="AH232" s="135"/>
      <c r="AI232" s="135"/>
      <c r="AJ232" s="135"/>
    </row>
    <row r="233" spans="11:36" s="3" customFormat="1" ht="15" customHeight="1" x14ac:dyDescent="0.25">
      <c r="K233" s="11"/>
      <c r="L233" s="354"/>
      <c r="M233" s="352"/>
      <c r="AA233" s="333"/>
      <c r="AB233" s="135"/>
      <c r="AC233" s="135"/>
      <c r="AD233" s="135"/>
      <c r="AE233" s="135"/>
      <c r="AF233" s="127"/>
      <c r="AG233" s="135"/>
      <c r="AH233" s="135"/>
      <c r="AI233" s="135"/>
      <c r="AJ233" s="135"/>
    </row>
    <row r="234" spans="11:36" s="3" customFormat="1" ht="15" customHeight="1" x14ac:dyDescent="0.25">
      <c r="K234" s="11"/>
      <c r="L234" s="354"/>
      <c r="M234" s="352"/>
      <c r="AA234" s="333"/>
      <c r="AB234" s="135"/>
      <c r="AC234" s="135"/>
      <c r="AD234" s="135"/>
      <c r="AE234" s="135"/>
      <c r="AF234" s="127"/>
      <c r="AG234" s="135"/>
      <c r="AH234" s="135"/>
      <c r="AI234" s="135"/>
      <c r="AJ234" s="135"/>
    </row>
    <row r="235" spans="11:36" s="3" customFormat="1" ht="15" customHeight="1" x14ac:dyDescent="0.25">
      <c r="K235" s="11"/>
      <c r="L235" s="354"/>
      <c r="M235" s="352"/>
      <c r="AA235" s="333"/>
      <c r="AB235" s="135"/>
      <c r="AC235" s="135"/>
      <c r="AD235" s="135"/>
      <c r="AE235" s="135"/>
      <c r="AF235" s="127"/>
      <c r="AG235" s="135"/>
      <c r="AH235" s="135"/>
      <c r="AI235" s="135"/>
      <c r="AJ235" s="135"/>
    </row>
    <row r="236" spans="11:36" s="3" customFormat="1" ht="15" customHeight="1" x14ac:dyDescent="0.25">
      <c r="K236" s="11"/>
      <c r="L236" s="354"/>
      <c r="M236" s="352"/>
      <c r="AA236" s="333"/>
      <c r="AB236" s="135"/>
      <c r="AC236" s="135"/>
      <c r="AD236" s="135"/>
      <c r="AE236" s="135"/>
      <c r="AF236" s="127"/>
      <c r="AG236" s="135"/>
      <c r="AH236" s="135"/>
      <c r="AI236" s="135"/>
      <c r="AJ236" s="135"/>
    </row>
    <row r="237" spans="11:36" s="3" customFormat="1" ht="15" customHeight="1" x14ac:dyDescent="0.25">
      <c r="K237" s="11"/>
      <c r="L237" s="354"/>
      <c r="M237" s="352"/>
      <c r="AA237" s="333"/>
      <c r="AB237" s="135"/>
      <c r="AC237" s="135"/>
      <c r="AD237" s="135"/>
      <c r="AE237" s="135"/>
      <c r="AF237" s="127"/>
      <c r="AG237" s="135"/>
      <c r="AH237" s="135"/>
      <c r="AI237" s="135"/>
      <c r="AJ237" s="135"/>
    </row>
    <row r="238" spans="11:36" s="3" customFormat="1" ht="15" customHeight="1" x14ac:dyDescent="0.25">
      <c r="K238" s="11"/>
      <c r="L238" s="354"/>
      <c r="M238" s="352"/>
      <c r="AA238" s="333"/>
      <c r="AB238" s="135"/>
      <c r="AC238" s="135"/>
      <c r="AD238" s="135"/>
      <c r="AE238" s="135"/>
      <c r="AF238" s="127"/>
      <c r="AG238" s="135"/>
      <c r="AH238" s="135"/>
      <c r="AI238" s="135"/>
      <c r="AJ238" s="135"/>
    </row>
    <row r="239" spans="11:36" s="3" customFormat="1" ht="15" customHeight="1" x14ac:dyDescent="0.25">
      <c r="K239" s="11"/>
      <c r="L239" s="354"/>
      <c r="M239" s="352"/>
      <c r="AA239" s="333"/>
      <c r="AB239" s="135"/>
      <c r="AC239" s="135"/>
      <c r="AD239" s="135"/>
      <c r="AE239" s="135"/>
      <c r="AF239" s="127"/>
      <c r="AG239" s="135"/>
      <c r="AH239" s="135"/>
      <c r="AI239" s="135"/>
      <c r="AJ239" s="135"/>
    </row>
    <row r="240" spans="11:36" s="3" customFormat="1" ht="15" customHeight="1" x14ac:dyDescent="0.25">
      <c r="K240" s="11"/>
      <c r="L240" s="354"/>
      <c r="M240" s="352"/>
      <c r="AA240" s="333"/>
      <c r="AB240" s="135"/>
      <c r="AC240" s="135"/>
      <c r="AD240" s="135"/>
      <c r="AE240" s="135"/>
      <c r="AF240" s="127"/>
      <c r="AG240" s="135"/>
      <c r="AH240" s="135"/>
      <c r="AI240" s="135"/>
      <c r="AJ240" s="135"/>
    </row>
    <row r="241" spans="11:36" s="3" customFormat="1" ht="15" customHeight="1" x14ac:dyDescent="0.25">
      <c r="K241" s="11"/>
      <c r="L241" s="354"/>
      <c r="M241" s="352"/>
      <c r="AA241" s="333"/>
      <c r="AB241" s="135"/>
      <c r="AC241" s="135"/>
      <c r="AD241" s="135"/>
      <c r="AE241" s="135"/>
      <c r="AF241" s="127"/>
      <c r="AG241" s="135"/>
      <c r="AH241" s="135"/>
      <c r="AI241" s="135"/>
      <c r="AJ241" s="135"/>
    </row>
    <row r="242" spans="11:36" s="3" customFormat="1" ht="15" customHeight="1" x14ac:dyDescent="0.25">
      <c r="K242" s="11"/>
      <c r="L242" s="354"/>
      <c r="M242" s="352"/>
      <c r="AA242" s="333"/>
      <c r="AB242" s="135"/>
      <c r="AC242" s="135"/>
      <c r="AD242" s="135"/>
      <c r="AE242" s="135"/>
      <c r="AF242" s="127"/>
      <c r="AG242" s="135"/>
      <c r="AH242" s="135"/>
      <c r="AI242" s="135"/>
      <c r="AJ242" s="135"/>
    </row>
    <row r="243" spans="11:36" s="3" customFormat="1" ht="15" customHeight="1" x14ac:dyDescent="0.25">
      <c r="K243" s="11"/>
      <c r="L243" s="354"/>
      <c r="M243" s="352"/>
      <c r="AA243" s="333"/>
      <c r="AB243" s="135"/>
      <c r="AC243" s="135"/>
      <c r="AD243" s="135"/>
      <c r="AE243" s="135"/>
      <c r="AF243" s="127"/>
      <c r="AG243" s="135"/>
      <c r="AH243" s="135"/>
      <c r="AI243" s="135"/>
      <c r="AJ243" s="135"/>
    </row>
    <row r="244" spans="11:36" s="3" customFormat="1" ht="15" customHeight="1" x14ac:dyDescent="0.25">
      <c r="K244" s="11"/>
      <c r="L244" s="354"/>
      <c r="M244" s="352"/>
      <c r="AA244" s="333"/>
      <c r="AB244" s="135"/>
      <c r="AC244" s="135"/>
      <c r="AD244" s="135"/>
      <c r="AE244" s="135"/>
      <c r="AF244" s="127"/>
      <c r="AG244" s="135"/>
      <c r="AH244" s="135"/>
      <c r="AI244" s="135"/>
      <c r="AJ244" s="135"/>
    </row>
    <row r="245" spans="11:36" s="3" customFormat="1" ht="15" customHeight="1" x14ac:dyDescent="0.25">
      <c r="K245" s="11"/>
      <c r="L245" s="354"/>
      <c r="M245" s="352"/>
      <c r="AA245" s="333"/>
      <c r="AB245" s="135"/>
      <c r="AC245" s="135"/>
      <c r="AD245" s="135"/>
      <c r="AE245" s="135"/>
      <c r="AF245" s="127"/>
      <c r="AG245" s="135"/>
      <c r="AH245" s="135"/>
      <c r="AI245" s="135"/>
      <c r="AJ245" s="135"/>
    </row>
    <row r="246" spans="11:36" s="3" customFormat="1" ht="15" customHeight="1" x14ac:dyDescent="0.25">
      <c r="K246" s="11"/>
      <c r="L246" s="354"/>
      <c r="M246" s="352"/>
      <c r="AA246" s="333"/>
      <c r="AB246" s="135"/>
      <c r="AC246" s="135"/>
      <c r="AD246" s="135"/>
      <c r="AE246" s="135"/>
      <c r="AF246" s="127"/>
      <c r="AG246" s="135"/>
      <c r="AH246" s="135"/>
      <c r="AI246" s="135"/>
      <c r="AJ246" s="135"/>
    </row>
    <row r="247" spans="11:36" s="3" customFormat="1" ht="15" customHeight="1" x14ac:dyDescent="0.25">
      <c r="K247" s="11"/>
      <c r="L247" s="354"/>
      <c r="M247" s="352"/>
      <c r="AA247" s="333"/>
      <c r="AB247" s="135"/>
      <c r="AC247" s="135"/>
      <c r="AD247" s="135"/>
      <c r="AE247" s="135"/>
      <c r="AF247" s="127"/>
      <c r="AG247" s="135"/>
      <c r="AH247" s="135"/>
      <c r="AI247" s="135"/>
      <c r="AJ247" s="135"/>
    </row>
    <row r="248" spans="11:36" s="3" customFormat="1" ht="15" customHeight="1" x14ac:dyDescent="0.25">
      <c r="K248" s="11"/>
      <c r="L248" s="354"/>
      <c r="M248" s="352"/>
      <c r="AA248" s="333"/>
      <c r="AB248" s="135"/>
      <c r="AC248" s="135"/>
      <c r="AD248" s="135"/>
      <c r="AE248" s="135"/>
      <c r="AF248" s="127"/>
      <c r="AG248" s="135"/>
      <c r="AH248" s="135"/>
      <c r="AI248" s="135"/>
      <c r="AJ248" s="135"/>
    </row>
    <row r="249" spans="11:36" s="3" customFormat="1" ht="15" customHeight="1" x14ac:dyDescent="0.25">
      <c r="K249" s="11"/>
      <c r="L249" s="354"/>
      <c r="M249" s="352"/>
      <c r="AA249" s="333"/>
      <c r="AB249" s="135"/>
      <c r="AC249" s="135"/>
      <c r="AD249" s="135"/>
      <c r="AE249" s="135"/>
      <c r="AF249" s="127"/>
      <c r="AG249" s="135"/>
      <c r="AH249" s="135"/>
      <c r="AI249" s="135"/>
      <c r="AJ249" s="135"/>
    </row>
    <row r="250" spans="11:36" s="3" customFormat="1" ht="15" customHeight="1" x14ac:dyDescent="0.25">
      <c r="K250" s="11"/>
      <c r="L250" s="354"/>
      <c r="M250" s="352"/>
      <c r="AA250" s="333"/>
      <c r="AB250" s="135"/>
      <c r="AC250" s="135"/>
      <c r="AD250" s="135"/>
      <c r="AE250" s="135"/>
      <c r="AF250" s="127"/>
      <c r="AG250" s="135"/>
      <c r="AH250" s="135"/>
      <c r="AI250" s="135"/>
      <c r="AJ250" s="135"/>
    </row>
    <row r="251" spans="11:36" s="3" customFormat="1" ht="15" customHeight="1" x14ac:dyDescent="0.25">
      <c r="K251" s="11"/>
      <c r="L251" s="354"/>
      <c r="M251" s="352"/>
      <c r="AA251" s="333"/>
      <c r="AB251" s="135"/>
      <c r="AC251" s="135"/>
      <c r="AD251" s="135"/>
      <c r="AE251" s="135"/>
      <c r="AF251" s="127"/>
      <c r="AG251" s="135"/>
      <c r="AH251" s="135"/>
      <c r="AI251" s="135"/>
      <c r="AJ251" s="135"/>
    </row>
    <row r="252" spans="11:36" s="3" customFormat="1" ht="15" customHeight="1" x14ac:dyDescent="0.25">
      <c r="K252" s="11"/>
      <c r="L252" s="354"/>
      <c r="M252" s="352"/>
      <c r="AA252" s="333"/>
      <c r="AB252" s="135"/>
      <c r="AC252" s="135"/>
      <c r="AD252" s="135"/>
      <c r="AE252" s="135"/>
      <c r="AF252" s="127"/>
      <c r="AG252" s="135"/>
      <c r="AH252" s="135"/>
      <c r="AI252" s="135"/>
      <c r="AJ252" s="135"/>
    </row>
    <row r="253" spans="11:36" s="3" customFormat="1" ht="15" customHeight="1" x14ac:dyDescent="0.25">
      <c r="K253" s="11"/>
      <c r="L253" s="354"/>
      <c r="M253" s="352"/>
      <c r="AA253" s="333"/>
      <c r="AB253" s="135"/>
      <c r="AC253" s="135"/>
      <c r="AD253" s="135"/>
      <c r="AE253" s="135"/>
      <c r="AF253" s="127"/>
      <c r="AG253" s="135"/>
      <c r="AH253" s="135"/>
      <c r="AI253" s="135"/>
      <c r="AJ253" s="135"/>
    </row>
    <row r="254" spans="11:36" s="3" customFormat="1" ht="15" customHeight="1" x14ac:dyDescent="0.25">
      <c r="K254" s="11"/>
      <c r="L254" s="354"/>
      <c r="M254" s="352"/>
      <c r="AA254" s="333"/>
      <c r="AB254" s="135"/>
      <c r="AC254" s="135"/>
      <c r="AD254" s="135"/>
      <c r="AE254" s="135"/>
      <c r="AF254" s="127"/>
      <c r="AG254" s="135"/>
      <c r="AH254" s="135"/>
      <c r="AI254" s="135"/>
      <c r="AJ254" s="135"/>
    </row>
    <row r="255" spans="11:36" s="3" customFormat="1" ht="15" customHeight="1" x14ac:dyDescent="0.25">
      <c r="K255" s="11"/>
      <c r="L255" s="354"/>
      <c r="M255" s="352"/>
      <c r="AA255" s="333"/>
      <c r="AB255" s="135"/>
      <c r="AC255" s="135"/>
      <c r="AD255" s="135"/>
      <c r="AE255" s="135"/>
      <c r="AF255" s="127"/>
      <c r="AG255" s="135"/>
      <c r="AH255" s="135"/>
      <c r="AI255" s="135"/>
      <c r="AJ255" s="135"/>
    </row>
    <row r="256" spans="11:36" s="3" customFormat="1" ht="15" customHeight="1" x14ac:dyDescent="0.25">
      <c r="K256" s="11"/>
      <c r="L256" s="354"/>
      <c r="M256" s="352"/>
      <c r="AA256" s="333"/>
      <c r="AB256" s="135"/>
      <c r="AC256" s="135"/>
      <c r="AD256" s="135"/>
      <c r="AE256" s="135"/>
      <c r="AF256" s="127"/>
      <c r="AG256" s="135"/>
      <c r="AH256" s="135"/>
      <c r="AI256" s="135"/>
      <c r="AJ256" s="135"/>
    </row>
    <row r="257" spans="11:36" s="3" customFormat="1" ht="15" customHeight="1" x14ac:dyDescent="0.25">
      <c r="K257" s="11"/>
      <c r="L257" s="354"/>
      <c r="M257" s="352"/>
      <c r="AA257" s="333"/>
      <c r="AB257" s="135"/>
      <c r="AC257" s="135"/>
      <c r="AD257" s="135"/>
      <c r="AE257" s="135"/>
      <c r="AF257" s="127"/>
      <c r="AG257" s="135"/>
      <c r="AH257" s="135"/>
      <c r="AI257" s="135"/>
      <c r="AJ257" s="135"/>
    </row>
    <row r="258" spans="11:36" s="3" customFormat="1" ht="15" customHeight="1" x14ac:dyDescent="0.25">
      <c r="K258" s="11"/>
      <c r="L258" s="354"/>
      <c r="M258" s="352"/>
      <c r="AA258" s="333"/>
      <c r="AB258" s="135"/>
      <c r="AC258" s="135"/>
      <c r="AD258" s="135"/>
      <c r="AE258" s="135"/>
      <c r="AF258" s="127"/>
      <c r="AG258" s="135"/>
      <c r="AH258" s="135"/>
      <c r="AI258" s="135"/>
      <c r="AJ258" s="135"/>
    </row>
    <row r="259" spans="11:36" s="3" customFormat="1" ht="15" customHeight="1" x14ac:dyDescent="0.25">
      <c r="K259" s="11"/>
      <c r="L259" s="354"/>
      <c r="M259" s="352"/>
      <c r="AA259" s="333"/>
      <c r="AB259" s="135"/>
      <c r="AC259" s="135"/>
      <c r="AD259" s="135"/>
      <c r="AE259" s="135"/>
      <c r="AF259" s="127"/>
      <c r="AG259" s="135"/>
      <c r="AH259" s="135"/>
      <c r="AI259" s="135"/>
      <c r="AJ259" s="135"/>
    </row>
    <row r="260" spans="11:36" s="3" customFormat="1" ht="15" customHeight="1" x14ac:dyDescent="0.25">
      <c r="K260" s="11"/>
      <c r="L260" s="354"/>
      <c r="M260" s="352"/>
      <c r="AA260" s="333"/>
      <c r="AB260" s="135"/>
      <c r="AC260" s="135"/>
      <c r="AD260" s="135"/>
      <c r="AE260" s="135"/>
      <c r="AF260" s="127"/>
      <c r="AG260" s="135"/>
      <c r="AH260" s="135"/>
      <c r="AI260" s="135"/>
      <c r="AJ260" s="135"/>
    </row>
    <row r="261" spans="11:36" s="3" customFormat="1" ht="15" customHeight="1" x14ac:dyDescent="0.25">
      <c r="K261" s="11"/>
      <c r="L261" s="354"/>
      <c r="M261" s="352"/>
      <c r="AA261" s="333"/>
      <c r="AB261" s="135"/>
      <c r="AC261" s="135"/>
      <c r="AD261" s="135"/>
      <c r="AE261" s="135"/>
      <c r="AF261" s="127"/>
      <c r="AG261" s="135"/>
      <c r="AH261" s="135"/>
      <c r="AI261" s="135"/>
      <c r="AJ261" s="135"/>
    </row>
    <row r="262" spans="11:36" s="3" customFormat="1" ht="15" customHeight="1" x14ac:dyDescent="0.25">
      <c r="K262" s="11"/>
      <c r="L262" s="354"/>
      <c r="M262" s="352"/>
      <c r="AA262" s="333"/>
      <c r="AB262" s="135"/>
      <c r="AC262" s="135"/>
      <c r="AD262" s="135"/>
      <c r="AE262" s="135"/>
      <c r="AF262" s="127"/>
      <c r="AG262" s="135"/>
      <c r="AH262" s="135"/>
      <c r="AI262" s="135"/>
      <c r="AJ262" s="135"/>
    </row>
    <row r="263" spans="11:36" s="3" customFormat="1" ht="15" customHeight="1" x14ac:dyDescent="0.25">
      <c r="K263" s="11"/>
      <c r="L263" s="354"/>
      <c r="M263" s="352"/>
      <c r="AA263" s="333"/>
      <c r="AB263" s="135"/>
      <c r="AC263" s="135"/>
      <c r="AD263" s="135"/>
      <c r="AE263" s="135"/>
      <c r="AF263" s="127"/>
      <c r="AG263" s="135"/>
      <c r="AH263" s="135"/>
      <c r="AI263" s="135"/>
      <c r="AJ263" s="135"/>
    </row>
    <row r="264" spans="11:36" s="3" customFormat="1" ht="15" customHeight="1" x14ac:dyDescent="0.25">
      <c r="K264" s="11"/>
      <c r="L264" s="354"/>
      <c r="M264" s="352"/>
      <c r="AA264" s="333"/>
      <c r="AB264" s="135"/>
      <c r="AC264" s="135"/>
      <c r="AD264" s="135"/>
      <c r="AE264" s="135"/>
      <c r="AF264" s="127"/>
      <c r="AG264" s="135"/>
      <c r="AH264" s="135"/>
      <c r="AI264" s="135"/>
      <c r="AJ264" s="135"/>
    </row>
    <row r="265" spans="11:36" s="3" customFormat="1" ht="15" customHeight="1" x14ac:dyDescent="0.25">
      <c r="K265" s="11"/>
      <c r="L265" s="354"/>
      <c r="M265" s="352"/>
      <c r="AA265" s="333"/>
      <c r="AB265" s="135"/>
      <c r="AC265" s="135"/>
      <c r="AD265" s="135"/>
      <c r="AE265" s="135"/>
      <c r="AF265" s="127"/>
      <c r="AG265" s="135"/>
      <c r="AH265" s="135"/>
      <c r="AI265" s="135"/>
      <c r="AJ265" s="135"/>
    </row>
    <row r="266" spans="11:36" s="3" customFormat="1" ht="15" customHeight="1" x14ac:dyDescent="0.25">
      <c r="K266" s="11"/>
      <c r="L266" s="354"/>
      <c r="M266" s="352"/>
      <c r="AA266" s="333"/>
      <c r="AB266" s="135"/>
      <c r="AC266" s="135"/>
      <c r="AD266" s="135"/>
      <c r="AE266" s="135"/>
      <c r="AF266" s="127"/>
      <c r="AG266" s="135"/>
      <c r="AH266" s="135"/>
      <c r="AI266" s="135"/>
      <c r="AJ266" s="135"/>
    </row>
    <row r="267" spans="11:36" s="3" customFormat="1" ht="15" customHeight="1" x14ac:dyDescent="0.25">
      <c r="K267" s="11"/>
      <c r="L267" s="354"/>
      <c r="M267" s="352"/>
      <c r="AA267" s="333"/>
      <c r="AB267" s="135"/>
      <c r="AC267" s="135"/>
      <c r="AD267" s="135"/>
      <c r="AE267" s="135"/>
      <c r="AF267" s="127"/>
      <c r="AG267" s="135"/>
      <c r="AH267" s="135"/>
      <c r="AI267" s="135"/>
      <c r="AJ267" s="135"/>
    </row>
    <row r="268" spans="11:36" s="3" customFormat="1" ht="15" customHeight="1" x14ac:dyDescent="0.25">
      <c r="K268" s="11"/>
      <c r="L268" s="354"/>
      <c r="M268" s="352"/>
      <c r="AA268" s="333"/>
      <c r="AB268" s="135"/>
      <c r="AC268" s="135"/>
      <c r="AD268" s="135"/>
      <c r="AE268" s="135"/>
      <c r="AF268" s="127"/>
      <c r="AG268" s="135"/>
      <c r="AH268" s="135"/>
      <c r="AI268" s="135"/>
      <c r="AJ268" s="135"/>
    </row>
    <row r="269" spans="11:36" s="3" customFormat="1" ht="15" customHeight="1" x14ac:dyDescent="0.25">
      <c r="K269" s="11"/>
      <c r="L269" s="354"/>
      <c r="M269" s="352"/>
      <c r="AA269" s="333"/>
      <c r="AB269" s="135"/>
      <c r="AC269" s="135"/>
      <c r="AD269" s="135"/>
      <c r="AE269" s="135"/>
      <c r="AF269" s="127"/>
      <c r="AG269" s="135"/>
      <c r="AH269" s="135"/>
      <c r="AI269" s="135"/>
      <c r="AJ269" s="135"/>
    </row>
    <row r="270" spans="11:36" s="3" customFormat="1" ht="15" customHeight="1" x14ac:dyDescent="0.25">
      <c r="K270" s="11"/>
      <c r="L270" s="354"/>
      <c r="M270" s="352"/>
      <c r="AA270" s="333"/>
      <c r="AB270" s="135"/>
      <c r="AC270" s="135"/>
      <c r="AD270" s="135"/>
      <c r="AE270" s="135"/>
      <c r="AF270" s="127"/>
      <c r="AG270" s="135"/>
      <c r="AH270" s="135"/>
      <c r="AI270" s="135"/>
      <c r="AJ270" s="135"/>
    </row>
    <row r="271" spans="11:36" s="3" customFormat="1" ht="15" customHeight="1" x14ac:dyDescent="0.25">
      <c r="K271" s="11"/>
      <c r="L271" s="354"/>
      <c r="M271" s="352"/>
      <c r="AA271" s="333"/>
      <c r="AB271" s="135"/>
      <c r="AC271" s="135"/>
      <c r="AD271" s="135"/>
      <c r="AE271" s="135"/>
      <c r="AF271" s="127"/>
      <c r="AG271" s="135"/>
      <c r="AH271" s="135"/>
      <c r="AI271" s="135"/>
      <c r="AJ271" s="135"/>
    </row>
    <row r="272" spans="11:36" s="3" customFormat="1" ht="15" customHeight="1" x14ac:dyDescent="0.25">
      <c r="K272" s="11"/>
      <c r="L272" s="354"/>
      <c r="M272" s="352"/>
      <c r="AA272" s="333"/>
      <c r="AB272" s="135"/>
      <c r="AC272" s="135"/>
      <c r="AD272" s="135"/>
      <c r="AE272" s="135"/>
      <c r="AF272" s="127"/>
      <c r="AG272" s="135"/>
      <c r="AH272" s="135"/>
      <c r="AI272" s="135"/>
      <c r="AJ272" s="135"/>
    </row>
    <row r="273" spans="11:36" s="3" customFormat="1" ht="15" customHeight="1" x14ac:dyDescent="0.25">
      <c r="K273" s="11"/>
      <c r="L273" s="354"/>
      <c r="M273" s="352"/>
      <c r="AA273" s="333"/>
      <c r="AB273" s="135"/>
      <c r="AC273" s="135"/>
      <c r="AD273" s="135"/>
      <c r="AE273" s="135"/>
      <c r="AF273" s="127"/>
      <c r="AG273" s="135"/>
      <c r="AH273" s="135"/>
      <c r="AI273" s="135"/>
      <c r="AJ273" s="135"/>
    </row>
    <row r="274" spans="11:36" s="3" customFormat="1" ht="15" customHeight="1" x14ac:dyDescent="0.25">
      <c r="K274" s="11"/>
      <c r="L274" s="354"/>
      <c r="M274" s="352"/>
      <c r="AA274" s="333"/>
      <c r="AB274" s="135"/>
      <c r="AC274" s="135"/>
      <c r="AD274" s="135"/>
      <c r="AE274" s="135"/>
      <c r="AF274" s="127"/>
      <c r="AG274" s="135"/>
      <c r="AH274" s="135"/>
      <c r="AI274" s="135"/>
      <c r="AJ274" s="135"/>
    </row>
    <row r="275" spans="11:36" s="3" customFormat="1" ht="15" customHeight="1" x14ac:dyDescent="0.25">
      <c r="K275" s="11"/>
      <c r="L275" s="354"/>
      <c r="M275" s="352"/>
      <c r="AA275" s="333"/>
      <c r="AB275" s="135"/>
      <c r="AC275" s="135"/>
      <c r="AD275" s="135"/>
      <c r="AE275" s="135"/>
      <c r="AF275" s="127"/>
      <c r="AG275" s="135"/>
      <c r="AH275" s="135"/>
      <c r="AI275" s="135"/>
      <c r="AJ275" s="135"/>
    </row>
    <row r="276" spans="11:36" s="3" customFormat="1" ht="15" customHeight="1" x14ac:dyDescent="0.25">
      <c r="K276" s="11"/>
      <c r="L276" s="354"/>
      <c r="M276" s="352"/>
      <c r="AA276" s="333"/>
      <c r="AB276" s="135"/>
      <c r="AC276" s="135"/>
      <c r="AD276" s="135"/>
      <c r="AE276" s="135"/>
      <c r="AF276" s="127"/>
      <c r="AG276" s="135"/>
      <c r="AH276" s="135"/>
      <c r="AI276" s="135"/>
      <c r="AJ276" s="135"/>
    </row>
    <row r="277" spans="11:36" s="3" customFormat="1" ht="15" customHeight="1" x14ac:dyDescent="0.25">
      <c r="K277" s="11"/>
      <c r="L277" s="354"/>
      <c r="M277" s="352"/>
      <c r="AA277" s="333"/>
      <c r="AB277" s="135"/>
      <c r="AC277" s="135"/>
      <c r="AD277" s="135"/>
      <c r="AE277" s="135"/>
      <c r="AF277" s="127"/>
      <c r="AG277" s="135"/>
      <c r="AH277" s="135"/>
      <c r="AI277" s="135"/>
      <c r="AJ277" s="135"/>
    </row>
    <row r="278" spans="11:36" s="3" customFormat="1" ht="15" customHeight="1" x14ac:dyDescent="0.25">
      <c r="K278" s="11"/>
      <c r="L278" s="354"/>
      <c r="M278" s="352"/>
      <c r="AA278" s="333"/>
      <c r="AB278" s="135"/>
      <c r="AC278" s="135"/>
      <c r="AD278" s="135"/>
      <c r="AE278" s="135"/>
      <c r="AF278" s="127"/>
      <c r="AG278" s="135"/>
      <c r="AH278" s="135"/>
      <c r="AI278" s="135"/>
      <c r="AJ278" s="135"/>
    </row>
    <row r="279" spans="11:36" s="3" customFormat="1" ht="15" customHeight="1" x14ac:dyDescent="0.25">
      <c r="K279" s="11"/>
      <c r="L279" s="354"/>
      <c r="M279" s="352"/>
      <c r="AA279" s="333"/>
      <c r="AB279" s="135"/>
      <c r="AC279" s="135"/>
      <c r="AD279" s="135"/>
      <c r="AE279" s="135"/>
      <c r="AF279" s="127"/>
      <c r="AG279" s="135"/>
      <c r="AH279" s="135"/>
      <c r="AI279" s="135"/>
      <c r="AJ279" s="135"/>
    </row>
    <row r="280" spans="11:36" s="3" customFormat="1" ht="15" customHeight="1" x14ac:dyDescent="0.25">
      <c r="K280" s="11"/>
      <c r="L280" s="354"/>
      <c r="M280" s="352"/>
      <c r="AA280" s="333"/>
      <c r="AB280" s="135"/>
      <c r="AC280" s="135"/>
      <c r="AD280" s="135"/>
      <c r="AE280" s="135"/>
      <c r="AF280" s="127"/>
      <c r="AG280" s="135"/>
      <c r="AH280" s="135"/>
      <c r="AI280" s="135"/>
      <c r="AJ280" s="135"/>
    </row>
    <row r="281" spans="11:36" s="3" customFormat="1" ht="15" customHeight="1" x14ac:dyDescent="0.25">
      <c r="K281" s="11"/>
      <c r="L281" s="354"/>
      <c r="M281" s="352"/>
      <c r="AA281" s="333"/>
      <c r="AB281" s="135"/>
      <c r="AC281" s="135"/>
      <c r="AD281" s="135"/>
      <c r="AE281" s="135"/>
      <c r="AF281" s="127"/>
      <c r="AG281" s="135"/>
      <c r="AH281" s="135"/>
      <c r="AI281" s="135"/>
      <c r="AJ281" s="135"/>
    </row>
    <row r="282" spans="11:36" s="3" customFormat="1" ht="15" customHeight="1" x14ac:dyDescent="0.25">
      <c r="K282" s="11"/>
      <c r="L282" s="354"/>
      <c r="M282" s="352"/>
      <c r="AA282" s="333"/>
      <c r="AB282" s="135"/>
      <c r="AC282" s="135"/>
      <c r="AD282" s="135"/>
      <c r="AE282" s="135"/>
      <c r="AF282" s="127"/>
      <c r="AG282" s="135"/>
      <c r="AH282" s="135"/>
      <c r="AI282" s="135"/>
      <c r="AJ282" s="135"/>
    </row>
    <row r="283" spans="11:36" s="3" customFormat="1" ht="15" customHeight="1" x14ac:dyDescent="0.25">
      <c r="K283" s="11"/>
      <c r="L283" s="354"/>
      <c r="M283" s="352"/>
      <c r="AA283" s="333"/>
      <c r="AB283" s="135"/>
      <c r="AC283" s="135"/>
      <c r="AD283" s="135"/>
      <c r="AE283" s="135"/>
      <c r="AF283" s="127"/>
      <c r="AG283" s="135"/>
      <c r="AH283" s="135"/>
      <c r="AI283" s="135"/>
      <c r="AJ283" s="135"/>
    </row>
    <row r="284" spans="11:36" s="3" customFormat="1" ht="15" customHeight="1" x14ac:dyDescent="0.25">
      <c r="K284" s="11"/>
      <c r="L284" s="354"/>
      <c r="M284" s="352"/>
      <c r="AA284" s="333"/>
      <c r="AB284" s="135"/>
      <c r="AC284" s="135"/>
      <c r="AD284" s="135"/>
      <c r="AE284" s="135"/>
      <c r="AF284" s="127"/>
      <c r="AG284" s="135"/>
      <c r="AH284" s="135"/>
      <c r="AI284" s="135"/>
      <c r="AJ284" s="135"/>
    </row>
    <row r="285" spans="11:36" s="3" customFormat="1" ht="15" customHeight="1" x14ac:dyDescent="0.25">
      <c r="K285" s="11"/>
      <c r="L285" s="354"/>
      <c r="M285" s="352"/>
      <c r="AA285" s="333"/>
      <c r="AB285" s="135"/>
      <c r="AC285" s="135"/>
      <c r="AD285" s="135"/>
      <c r="AE285" s="135"/>
      <c r="AF285" s="127"/>
      <c r="AG285" s="135"/>
      <c r="AH285" s="135"/>
      <c r="AI285" s="135"/>
      <c r="AJ285" s="135"/>
    </row>
    <row r="286" spans="11:36" s="3" customFormat="1" ht="15" customHeight="1" x14ac:dyDescent="0.25">
      <c r="K286" s="11"/>
      <c r="L286" s="354"/>
      <c r="M286" s="352"/>
      <c r="AA286" s="333"/>
      <c r="AB286" s="135"/>
      <c r="AC286" s="135"/>
      <c r="AD286" s="135"/>
      <c r="AE286" s="135"/>
      <c r="AF286" s="127"/>
      <c r="AG286" s="135"/>
      <c r="AH286" s="135"/>
      <c r="AI286" s="135"/>
      <c r="AJ286" s="135"/>
    </row>
    <row r="287" spans="11:36" s="3" customFormat="1" ht="15" customHeight="1" x14ac:dyDescent="0.25">
      <c r="K287" s="11"/>
      <c r="L287" s="354"/>
      <c r="M287" s="352"/>
      <c r="AA287" s="333"/>
      <c r="AB287" s="135"/>
      <c r="AC287" s="135"/>
      <c r="AD287" s="135"/>
      <c r="AE287" s="135"/>
      <c r="AF287" s="127"/>
      <c r="AG287" s="135"/>
      <c r="AH287" s="135"/>
      <c r="AI287" s="135"/>
      <c r="AJ287" s="135"/>
    </row>
    <row r="288" spans="11:36" s="3" customFormat="1" ht="15" customHeight="1" x14ac:dyDescent="0.25">
      <c r="K288" s="11"/>
      <c r="L288" s="354"/>
      <c r="M288" s="352"/>
      <c r="AA288" s="333"/>
      <c r="AB288" s="135"/>
      <c r="AC288" s="135"/>
      <c r="AD288" s="135"/>
      <c r="AE288" s="135"/>
      <c r="AF288" s="127"/>
      <c r="AG288" s="135"/>
      <c r="AH288" s="135"/>
      <c r="AI288" s="135"/>
      <c r="AJ288" s="135"/>
    </row>
    <row r="289" spans="11:36" s="3" customFormat="1" ht="15" customHeight="1" x14ac:dyDescent="0.25">
      <c r="K289" s="11"/>
      <c r="L289" s="354"/>
      <c r="M289" s="352"/>
      <c r="AA289" s="333"/>
      <c r="AB289" s="135"/>
      <c r="AC289" s="135"/>
      <c r="AD289" s="135"/>
      <c r="AE289" s="135"/>
      <c r="AF289" s="127"/>
      <c r="AG289" s="135"/>
      <c r="AH289" s="135"/>
      <c r="AI289" s="135"/>
      <c r="AJ289" s="135"/>
    </row>
    <row r="290" spans="11:36" s="3" customFormat="1" ht="15" customHeight="1" x14ac:dyDescent="0.25">
      <c r="K290" s="11"/>
      <c r="L290" s="354"/>
      <c r="M290" s="352"/>
      <c r="AA290" s="333"/>
      <c r="AB290" s="135"/>
      <c r="AC290" s="135"/>
      <c r="AD290" s="135"/>
      <c r="AE290" s="135"/>
      <c r="AF290" s="127"/>
      <c r="AG290" s="135"/>
      <c r="AH290" s="135"/>
      <c r="AI290" s="135"/>
      <c r="AJ290" s="135"/>
    </row>
    <row r="291" spans="11:36" s="3" customFormat="1" ht="15" customHeight="1" x14ac:dyDescent="0.25">
      <c r="K291" s="11"/>
      <c r="L291" s="354"/>
      <c r="M291" s="352"/>
      <c r="AA291" s="333"/>
      <c r="AB291" s="135"/>
      <c r="AC291" s="135"/>
      <c r="AD291" s="135"/>
      <c r="AE291" s="135"/>
      <c r="AF291" s="127"/>
      <c r="AG291" s="135"/>
      <c r="AH291" s="135"/>
      <c r="AI291" s="135"/>
      <c r="AJ291" s="135"/>
    </row>
    <row r="292" spans="11:36" s="3" customFormat="1" ht="15" customHeight="1" x14ac:dyDescent="0.25">
      <c r="K292" s="11"/>
      <c r="L292" s="354"/>
      <c r="M292" s="352"/>
      <c r="AA292" s="333"/>
      <c r="AB292" s="135"/>
      <c r="AC292" s="135"/>
      <c r="AD292" s="135"/>
      <c r="AE292" s="135"/>
      <c r="AF292" s="127"/>
      <c r="AG292" s="135"/>
      <c r="AH292" s="135"/>
      <c r="AI292" s="135"/>
      <c r="AJ292" s="135"/>
    </row>
    <row r="293" spans="11:36" s="3" customFormat="1" ht="15" customHeight="1" x14ac:dyDescent="0.25">
      <c r="K293" s="11"/>
      <c r="L293" s="354"/>
      <c r="M293" s="352"/>
      <c r="AA293" s="333"/>
      <c r="AB293" s="135"/>
      <c r="AC293" s="135"/>
      <c r="AD293" s="135"/>
      <c r="AE293" s="135"/>
      <c r="AF293" s="127"/>
      <c r="AG293" s="135"/>
      <c r="AH293" s="135"/>
      <c r="AI293" s="135"/>
      <c r="AJ293" s="135"/>
    </row>
    <row r="294" spans="11:36" s="3" customFormat="1" ht="15" customHeight="1" x14ac:dyDescent="0.25">
      <c r="K294" s="11"/>
      <c r="L294" s="354"/>
      <c r="M294" s="352"/>
      <c r="AA294" s="333"/>
      <c r="AB294" s="135"/>
      <c r="AC294" s="135"/>
      <c r="AD294" s="135"/>
      <c r="AE294" s="135"/>
      <c r="AF294" s="127"/>
      <c r="AG294" s="135"/>
      <c r="AH294" s="135"/>
      <c r="AI294" s="135"/>
      <c r="AJ294" s="135"/>
    </row>
    <row r="295" spans="11:36" s="3" customFormat="1" ht="15" customHeight="1" x14ac:dyDescent="0.25">
      <c r="K295" s="11"/>
      <c r="L295" s="354"/>
      <c r="M295" s="352"/>
      <c r="AA295" s="333"/>
      <c r="AB295" s="135"/>
      <c r="AC295" s="135"/>
      <c r="AD295" s="135"/>
      <c r="AE295" s="135"/>
      <c r="AF295" s="127"/>
      <c r="AG295" s="135"/>
      <c r="AH295" s="135"/>
      <c r="AI295" s="135"/>
      <c r="AJ295" s="135"/>
    </row>
    <row r="296" spans="11:36" s="3" customFormat="1" ht="15" customHeight="1" x14ac:dyDescent="0.25">
      <c r="K296" s="11"/>
      <c r="L296" s="354"/>
      <c r="M296" s="352"/>
      <c r="AA296" s="333"/>
      <c r="AB296" s="135"/>
      <c r="AC296" s="135"/>
      <c r="AD296" s="135"/>
      <c r="AE296" s="135"/>
      <c r="AF296" s="127"/>
      <c r="AG296" s="135"/>
      <c r="AH296" s="135"/>
      <c r="AI296" s="135"/>
      <c r="AJ296" s="135"/>
    </row>
    <row r="297" spans="11:36" s="3" customFormat="1" ht="15" customHeight="1" x14ac:dyDescent="0.25">
      <c r="K297" s="11"/>
      <c r="L297" s="354"/>
      <c r="M297" s="352"/>
      <c r="AA297" s="333"/>
      <c r="AB297" s="135"/>
      <c r="AC297" s="135"/>
      <c r="AD297" s="135"/>
      <c r="AE297" s="135"/>
      <c r="AF297" s="127"/>
      <c r="AG297" s="135"/>
      <c r="AH297" s="135"/>
      <c r="AI297" s="135"/>
      <c r="AJ297" s="135"/>
    </row>
    <row r="298" spans="11:36" s="3" customFormat="1" ht="15" customHeight="1" x14ac:dyDescent="0.25">
      <c r="K298" s="11"/>
      <c r="L298" s="354"/>
      <c r="M298" s="352"/>
      <c r="AA298" s="333"/>
      <c r="AB298" s="135"/>
      <c r="AC298" s="135"/>
      <c r="AD298" s="135"/>
      <c r="AE298" s="135"/>
      <c r="AF298" s="127"/>
      <c r="AG298" s="135"/>
      <c r="AH298" s="135"/>
      <c r="AI298" s="135"/>
      <c r="AJ298" s="135"/>
    </row>
    <row r="299" spans="11:36" s="3" customFormat="1" ht="15" customHeight="1" x14ac:dyDescent="0.25">
      <c r="K299" s="11"/>
      <c r="L299" s="354"/>
      <c r="M299" s="352"/>
      <c r="AA299" s="333"/>
      <c r="AB299" s="135"/>
      <c r="AC299" s="135"/>
      <c r="AD299" s="135"/>
      <c r="AE299" s="135"/>
      <c r="AF299" s="127"/>
      <c r="AG299" s="135"/>
      <c r="AH299" s="135"/>
      <c r="AI299" s="135"/>
      <c r="AJ299" s="135"/>
    </row>
    <row r="300" spans="11:36" s="3" customFormat="1" ht="15" customHeight="1" x14ac:dyDescent="0.25">
      <c r="K300" s="11"/>
      <c r="L300" s="354"/>
      <c r="M300" s="352"/>
      <c r="AA300" s="333"/>
      <c r="AB300" s="135"/>
      <c r="AC300" s="135"/>
      <c r="AD300" s="135"/>
      <c r="AE300" s="135"/>
      <c r="AF300" s="127"/>
      <c r="AG300" s="135"/>
      <c r="AH300" s="135"/>
      <c r="AI300" s="135"/>
      <c r="AJ300" s="135"/>
    </row>
    <row r="301" spans="11:36" s="3" customFormat="1" ht="15" customHeight="1" x14ac:dyDescent="0.25">
      <c r="K301" s="11"/>
      <c r="L301" s="354"/>
      <c r="M301" s="352"/>
      <c r="AA301" s="333"/>
      <c r="AB301" s="135"/>
      <c r="AC301" s="135"/>
      <c r="AD301" s="135"/>
      <c r="AE301" s="135"/>
      <c r="AF301" s="127"/>
      <c r="AG301" s="135"/>
      <c r="AH301" s="135"/>
      <c r="AI301" s="135"/>
      <c r="AJ301" s="135"/>
    </row>
    <row r="302" spans="11:36" s="3" customFormat="1" ht="15" customHeight="1" x14ac:dyDescent="0.25">
      <c r="K302" s="11"/>
      <c r="L302" s="354"/>
      <c r="M302" s="352"/>
      <c r="AA302" s="333"/>
      <c r="AB302" s="135"/>
      <c r="AC302" s="135"/>
      <c r="AD302" s="135"/>
      <c r="AE302" s="135"/>
      <c r="AF302" s="127"/>
      <c r="AG302" s="135"/>
      <c r="AH302" s="135"/>
      <c r="AI302" s="135"/>
      <c r="AJ302" s="135"/>
    </row>
    <row r="303" spans="11:36" s="3" customFormat="1" ht="15" customHeight="1" x14ac:dyDescent="0.25">
      <c r="K303" s="11"/>
      <c r="L303" s="354"/>
      <c r="M303" s="352"/>
      <c r="AA303" s="333"/>
      <c r="AB303" s="135"/>
      <c r="AC303" s="135"/>
      <c r="AD303" s="135"/>
      <c r="AE303" s="135"/>
      <c r="AF303" s="127"/>
      <c r="AG303" s="135"/>
      <c r="AH303" s="135"/>
      <c r="AI303" s="135"/>
      <c r="AJ303" s="135"/>
    </row>
    <row r="304" spans="11:36" s="3" customFormat="1" ht="15" customHeight="1" x14ac:dyDescent="0.25">
      <c r="K304" s="11"/>
      <c r="L304" s="354"/>
      <c r="M304" s="352"/>
      <c r="AA304" s="333"/>
      <c r="AB304" s="135"/>
      <c r="AC304" s="135"/>
      <c r="AD304" s="135"/>
      <c r="AE304" s="135"/>
      <c r="AF304" s="127"/>
      <c r="AG304" s="135"/>
      <c r="AH304" s="135"/>
      <c r="AI304" s="135"/>
      <c r="AJ304" s="135"/>
    </row>
    <row r="305" spans="11:36" s="3" customFormat="1" ht="15" customHeight="1" x14ac:dyDescent="0.25">
      <c r="K305" s="11"/>
      <c r="L305" s="354"/>
      <c r="M305" s="352"/>
      <c r="AA305" s="333"/>
      <c r="AB305" s="135"/>
      <c r="AC305" s="135"/>
      <c r="AD305" s="135"/>
      <c r="AE305" s="135"/>
      <c r="AF305" s="127"/>
      <c r="AG305" s="135"/>
      <c r="AH305" s="135"/>
      <c r="AI305" s="135"/>
      <c r="AJ305" s="135"/>
    </row>
    <row r="306" spans="11:36" s="3" customFormat="1" ht="15" customHeight="1" x14ac:dyDescent="0.25">
      <c r="K306" s="11"/>
      <c r="L306" s="354"/>
      <c r="M306" s="352"/>
      <c r="AA306" s="333"/>
      <c r="AB306" s="135"/>
      <c r="AC306" s="135"/>
      <c r="AD306" s="135"/>
      <c r="AE306" s="135"/>
      <c r="AF306" s="127"/>
      <c r="AG306" s="135"/>
      <c r="AH306" s="135"/>
      <c r="AI306" s="135"/>
      <c r="AJ306" s="135"/>
    </row>
    <row r="307" spans="11:36" s="3" customFormat="1" ht="15" customHeight="1" x14ac:dyDescent="0.25">
      <c r="K307" s="11"/>
      <c r="L307" s="354"/>
      <c r="M307" s="352"/>
      <c r="AA307" s="333"/>
      <c r="AB307" s="135"/>
      <c r="AC307" s="135"/>
      <c r="AD307" s="135"/>
      <c r="AE307" s="135"/>
      <c r="AF307" s="127"/>
      <c r="AG307" s="135"/>
      <c r="AH307" s="135"/>
      <c r="AI307" s="135"/>
      <c r="AJ307" s="135"/>
    </row>
    <row r="308" spans="11:36" s="3" customFormat="1" ht="15" customHeight="1" x14ac:dyDescent="0.25">
      <c r="K308" s="11"/>
      <c r="L308" s="354"/>
      <c r="M308" s="352"/>
      <c r="AA308" s="333"/>
      <c r="AB308" s="135"/>
      <c r="AC308" s="135"/>
      <c r="AD308" s="135"/>
      <c r="AE308" s="135"/>
      <c r="AF308" s="127"/>
      <c r="AG308" s="135"/>
      <c r="AH308" s="135"/>
      <c r="AI308" s="135"/>
      <c r="AJ308" s="135"/>
    </row>
    <row r="309" spans="11:36" s="3" customFormat="1" ht="15" customHeight="1" x14ac:dyDescent="0.25">
      <c r="K309" s="11"/>
      <c r="L309" s="354"/>
      <c r="M309" s="352"/>
      <c r="AA309" s="333"/>
      <c r="AB309" s="135"/>
      <c r="AC309" s="135"/>
      <c r="AD309" s="135"/>
      <c r="AE309" s="135"/>
      <c r="AF309" s="127"/>
      <c r="AG309" s="135"/>
      <c r="AH309" s="135"/>
      <c r="AI309" s="135"/>
      <c r="AJ309" s="135"/>
    </row>
    <row r="310" spans="11:36" s="3" customFormat="1" ht="15" customHeight="1" x14ac:dyDescent="0.25">
      <c r="K310" s="11"/>
      <c r="L310" s="354"/>
      <c r="M310" s="352"/>
      <c r="AA310" s="333"/>
      <c r="AB310" s="135"/>
      <c r="AC310" s="135"/>
      <c r="AD310" s="135"/>
      <c r="AE310" s="135"/>
      <c r="AF310" s="127"/>
      <c r="AG310" s="135"/>
      <c r="AH310" s="135"/>
      <c r="AI310" s="135"/>
      <c r="AJ310" s="135"/>
    </row>
    <row r="311" spans="11:36" s="3" customFormat="1" ht="15" customHeight="1" x14ac:dyDescent="0.25">
      <c r="K311" s="11"/>
      <c r="L311" s="354"/>
      <c r="M311" s="352"/>
      <c r="AA311" s="333"/>
      <c r="AB311" s="135"/>
      <c r="AC311" s="135"/>
      <c r="AD311" s="135"/>
      <c r="AE311" s="135"/>
      <c r="AF311" s="127"/>
      <c r="AG311" s="135"/>
      <c r="AH311" s="135"/>
      <c r="AI311" s="135"/>
      <c r="AJ311" s="135"/>
    </row>
    <row r="312" spans="11:36" s="3" customFormat="1" ht="15" customHeight="1" x14ac:dyDescent="0.25">
      <c r="K312" s="11"/>
      <c r="L312" s="354"/>
      <c r="M312" s="352"/>
      <c r="AA312" s="333"/>
      <c r="AB312" s="135"/>
      <c r="AC312" s="135"/>
      <c r="AD312" s="135"/>
      <c r="AE312" s="135"/>
      <c r="AF312" s="127"/>
      <c r="AG312" s="135"/>
      <c r="AH312" s="135"/>
      <c r="AI312" s="135"/>
      <c r="AJ312" s="135"/>
    </row>
    <row r="313" spans="11:36" s="3" customFormat="1" ht="15" customHeight="1" x14ac:dyDescent="0.25">
      <c r="K313" s="11"/>
      <c r="L313" s="354"/>
      <c r="M313" s="352"/>
      <c r="AA313" s="333"/>
      <c r="AB313" s="135"/>
      <c r="AC313" s="135"/>
      <c r="AD313" s="135"/>
      <c r="AE313" s="135"/>
      <c r="AF313" s="127"/>
      <c r="AG313" s="135"/>
      <c r="AH313" s="135"/>
      <c r="AI313" s="135"/>
      <c r="AJ313" s="135"/>
    </row>
    <row r="314" spans="11:36" s="3" customFormat="1" ht="15" customHeight="1" x14ac:dyDescent="0.25">
      <c r="K314" s="11"/>
      <c r="L314" s="354"/>
      <c r="M314" s="352"/>
      <c r="AA314" s="333"/>
      <c r="AB314" s="135"/>
      <c r="AC314" s="135"/>
      <c r="AD314" s="135"/>
      <c r="AE314" s="135"/>
      <c r="AF314" s="127"/>
      <c r="AG314" s="135"/>
      <c r="AH314" s="135"/>
      <c r="AI314" s="135"/>
      <c r="AJ314" s="135"/>
    </row>
    <row r="315" spans="11:36" s="3" customFormat="1" ht="15" customHeight="1" x14ac:dyDescent="0.25">
      <c r="K315" s="11"/>
      <c r="L315" s="354"/>
      <c r="M315" s="352"/>
      <c r="AA315" s="333"/>
      <c r="AB315" s="135"/>
      <c r="AC315" s="135"/>
      <c r="AD315" s="135"/>
      <c r="AE315" s="135"/>
      <c r="AF315" s="127"/>
      <c r="AG315" s="135"/>
      <c r="AH315" s="135"/>
      <c r="AI315" s="135"/>
      <c r="AJ315" s="135"/>
    </row>
    <row r="316" spans="11:36" s="3" customFormat="1" ht="15" customHeight="1" x14ac:dyDescent="0.25">
      <c r="K316" s="11"/>
      <c r="L316" s="354"/>
      <c r="M316" s="352"/>
      <c r="AA316" s="333"/>
      <c r="AB316" s="135"/>
      <c r="AC316" s="135"/>
      <c r="AD316" s="135"/>
      <c r="AE316" s="135"/>
      <c r="AF316" s="127"/>
      <c r="AG316" s="135"/>
      <c r="AH316" s="135"/>
      <c r="AI316" s="135"/>
      <c r="AJ316" s="135"/>
    </row>
    <row r="317" spans="11:36" s="3" customFormat="1" ht="15" customHeight="1" x14ac:dyDescent="0.25">
      <c r="K317" s="11"/>
      <c r="L317" s="354"/>
      <c r="M317" s="352"/>
      <c r="AA317" s="333"/>
      <c r="AB317" s="135"/>
      <c r="AC317" s="135"/>
      <c r="AD317" s="135"/>
      <c r="AE317" s="135"/>
      <c r="AF317" s="127"/>
      <c r="AG317" s="135"/>
      <c r="AH317" s="135"/>
      <c r="AI317" s="135"/>
      <c r="AJ317" s="135"/>
    </row>
    <row r="318" spans="11:36" s="3" customFormat="1" ht="15" customHeight="1" x14ac:dyDescent="0.25">
      <c r="K318" s="11"/>
      <c r="L318" s="354"/>
      <c r="M318" s="352"/>
      <c r="AA318" s="333"/>
      <c r="AB318" s="135"/>
      <c r="AC318" s="135"/>
      <c r="AD318" s="135"/>
      <c r="AE318" s="135"/>
      <c r="AF318" s="127"/>
      <c r="AG318" s="135"/>
      <c r="AH318" s="135"/>
      <c r="AI318" s="135"/>
      <c r="AJ318" s="135"/>
    </row>
    <row r="319" spans="11:36" s="3" customFormat="1" ht="15" customHeight="1" x14ac:dyDescent="0.25">
      <c r="K319" s="11"/>
      <c r="L319" s="354"/>
      <c r="M319" s="352"/>
      <c r="AA319" s="333"/>
      <c r="AB319" s="135"/>
      <c r="AC319" s="135"/>
      <c r="AD319" s="135"/>
      <c r="AE319" s="135"/>
      <c r="AF319" s="127"/>
      <c r="AG319" s="135"/>
      <c r="AH319" s="135"/>
      <c r="AI319" s="135"/>
      <c r="AJ319" s="135"/>
    </row>
    <row r="320" spans="11:36" s="3" customFormat="1" ht="15" customHeight="1" x14ac:dyDescent="0.25">
      <c r="K320" s="11"/>
      <c r="L320" s="354"/>
      <c r="M320" s="352"/>
      <c r="AA320" s="333"/>
      <c r="AB320" s="135"/>
      <c r="AC320" s="135"/>
      <c r="AD320" s="135"/>
      <c r="AE320" s="135"/>
      <c r="AF320" s="127"/>
      <c r="AG320" s="135"/>
      <c r="AH320" s="135"/>
      <c r="AI320" s="135"/>
      <c r="AJ320" s="135"/>
    </row>
    <row r="321" spans="11:36" s="3" customFormat="1" ht="15" customHeight="1" x14ac:dyDescent="0.25">
      <c r="K321" s="11"/>
      <c r="L321" s="354"/>
      <c r="M321" s="352"/>
      <c r="AA321" s="333"/>
      <c r="AB321" s="135"/>
      <c r="AC321" s="135"/>
      <c r="AD321" s="135"/>
      <c r="AE321" s="135"/>
      <c r="AF321" s="127"/>
      <c r="AG321" s="135"/>
      <c r="AH321" s="135"/>
      <c r="AI321" s="135"/>
      <c r="AJ321" s="135"/>
    </row>
    <row r="322" spans="11:36" s="3" customFormat="1" ht="15" customHeight="1" x14ac:dyDescent="0.25">
      <c r="K322" s="11"/>
      <c r="L322" s="354"/>
      <c r="M322" s="352"/>
      <c r="AA322" s="333"/>
      <c r="AB322" s="135"/>
      <c r="AC322" s="135"/>
      <c r="AD322" s="135"/>
      <c r="AE322" s="135"/>
      <c r="AF322" s="127"/>
      <c r="AG322" s="135"/>
      <c r="AH322" s="135"/>
      <c r="AI322" s="135"/>
      <c r="AJ322" s="135"/>
    </row>
    <row r="323" spans="11:36" s="3" customFormat="1" ht="15" customHeight="1" x14ac:dyDescent="0.25">
      <c r="K323" s="11"/>
      <c r="L323" s="354"/>
      <c r="M323" s="352"/>
      <c r="AA323" s="333"/>
      <c r="AB323" s="135"/>
      <c r="AC323" s="135"/>
      <c r="AD323" s="135"/>
      <c r="AE323" s="135"/>
      <c r="AF323" s="127"/>
      <c r="AG323" s="135"/>
      <c r="AH323" s="135"/>
      <c r="AI323" s="135"/>
      <c r="AJ323" s="135"/>
    </row>
    <row r="324" spans="11:36" s="3" customFormat="1" ht="15" customHeight="1" x14ac:dyDescent="0.25">
      <c r="K324" s="11"/>
      <c r="L324" s="354"/>
      <c r="M324" s="352"/>
      <c r="AA324" s="333"/>
      <c r="AB324" s="135"/>
      <c r="AC324" s="135"/>
      <c r="AD324" s="135"/>
      <c r="AE324" s="135"/>
      <c r="AF324" s="127"/>
      <c r="AG324" s="135"/>
      <c r="AH324" s="135"/>
      <c r="AI324" s="135"/>
      <c r="AJ324" s="135"/>
    </row>
    <row r="325" spans="11:36" s="3" customFormat="1" ht="15" customHeight="1" x14ac:dyDescent="0.25">
      <c r="K325" s="11"/>
      <c r="L325" s="354"/>
      <c r="M325" s="352"/>
      <c r="AA325" s="333"/>
      <c r="AB325" s="135"/>
      <c r="AC325" s="135"/>
      <c r="AD325" s="135"/>
      <c r="AE325" s="135"/>
      <c r="AF325" s="127"/>
      <c r="AG325" s="135"/>
      <c r="AH325" s="135"/>
      <c r="AI325" s="135"/>
      <c r="AJ325" s="135"/>
    </row>
    <row r="326" spans="11:36" s="3" customFormat="1" ht="15" customHeight="1" x14ac:dyDescent="0.25">
      <c r="K326" s="11"/>
      <c r="L326" s="354"/>
      <c r="M326" s="352"/>
      <c r="AA326" s="333"/>
      <c r="AB326" s="135"/>
      <c r="AC326" s="135"/>
      <c r="AD326" s="135"/>
      <c r="AE326" s="135"/>
      <c r="AF326" s="127"/>
      <c r="AG326" s="135"/>
      <c r="AH326" s="135"/>
      <c r="AI326" s="135"/>
      <c r="AJ326" s="135"/>
    </row>
    <row r="327" spans="11:36" s="3" customFormat="1" ht="15" customHeight="1" x14ac:dyDescent="0.25">
      <c r="K327" s="11"/>
      <c r="L327" s="354"/>
      <c r="M327" s="352"/>
      <c r="AA327" s="333"/>
      <c r="AB327" s="135"/>
      <c r="AC327" s="135"/>
      <c r="AD327" s="135"/>
      <c r="AE327" s="135"/>
      <c r="AF327" s="127"/>
      <c r="AG327" s="135"/>
      <c r="AH327" s="135"/>
      <c r="AI327" s="135"/>
      <c r="AJ327" s="135"/>
    </row>
    <row r="328" spans="11:36" s="3" customFormat="1" ht="15" customHeight="1" x14ac:dyDescent="0.25">
      <c r="K328" s="11"/>
      <c r="L328" s="354"/>
      <c r="M328" s="352"/>
      <c r="AA328" s="333"/>
      <c r="AB328" s="135"/>
      <c r="AC328" s="135"/>
      <c r="AD328" s="135"/>
      <c r="AE328" s="135"/>
      <c r="AF328" s="127"/>
      <c r="AG328" s="135"/>
      <c r="AH328" s="135"/>
      <c r="AI328" s="135"/>
      <c r="AJ328" s="135"/>
    </row>
    <row r="329" spans="11:36" s="3" customFormat="1" ht="15" customHeight="1" x14ac:dyDescent="0.25">
      <c r="K329" s="11"/>
      <c r="L329" s="354"/>
      <c r="M329" s="352"/>
      <c r="AA329" s="333"/>
      <c r="AB329" s="135"/>
      <c r="AC329" s="135"/>
      <c r="AD329" s="135"/>
      <c r="AE329" s="135"/>
      <c r="AF329" s="127"/>
      <c r="AG329" s="135"/>
      <c r="AH329" s="135"/>
      <c r="AI329" s="135"/>
      <c r="AJ329" s="135"/>
    </row>
    <row r="330" spans="11:36" s="3" customFormat="1" ht="15" customHeight="1" x14ac:dyDescent="0.25">
      <c r="K330" s="11"/>
      <c r="L330" s="354"/>
      <c r="M330" s="352"/>
      <c r="AA330" s="333"/>
      <c r="AB330" s="135"/>
      <c r="AC330" s="135"/>
      <c r="AD330" s="135"/>
      <c r="AE330" s="135"/>
      <c r="AF330" s="127"/>
      <c r="AG330" s="135"/>
      <c r="AH330" s="135"/>
      <c r="AI330" s="135"/>
      <c r="AJ330" s="135"/>
    </row>
    <row r="331" spans="11:36" s="3" customFormat="1" ht="15" customHeight="1" x14ac:dyDescent="0.25">
      <c r="K331" s="11"/>
      <c r="L331" s="354"/>
      <c r="M331" s="352"/>
      <c r="AA331" s="333"/>
      <c r="AB331" s="135"/>
      <c r="AC331" s="135"/>
      <c r="AD331" s="135"/>
      <c r="AE331" s="135"/>
      <c r="AF331" s="127"/>
      <c r="AG331" s="135"/>
      <c r="AH331" s="135"/>
      <c r="AI331" s="135"/>
      <c r="AJ331" s="135"/>
    </row>
    <row r="332" spans="11:36" s="3" customFormat="1" ht="15" customHeight="1" x14ac:dyDescent="0.25">
      <c r="K332" s="11"/>
      <c r="L332" s="354"/>
      <c r="M332" s="352"/>
      <c r="AA332" s="333"/>
      <c r="AB332" s="135"/>
      <c r="AC332" s="135"/>
      <c r="AD332" s="135"/>
      <c r="AE332" s="135"/>
      <c r="AF332" s="127"/>
      <c r="AG332" s="135"/>
      <c r="AH332" s="135"/>
      <c r="AI332" s="135"/>
      <c r="AJ332" s="135"/>
    </row>
    <row r="333" spans="11:36" s="3" customFormat="1" ht="15" customHeight="1" x14ac:dyDescent="0.25">
      <c r="K333" s="11"/>
      <c r="L333" s="354"/>
      <c r="M333" s="352"/>
      <c r="AA333" s="333"/>
      <c r="AB333" s="135"/>
      <c r="AC333" s="135"/>
      <c r="AD333" s="135"/>
      <c r="AE333" s="135"/>
      <c r="AF333" s="127"/>
      <c r="AG333" s="135"/>
      <c r="AH333" s="135"/>
      <c r="AI333" s="135"/>
      <c r="AJ333" s="135"/>
    </row>
    <row r="334" spans="11:36" s="3" customFormat="1" ht="15" customHeight="1" x14ac:dyDescent="0.25">
      <c r="K334" s="11"/>
      <c r="L334" s="354"/>
      <c r="M334" s="352"/>
      <c r="AA334" s="333"/>
      <c r="AB334" s="135"/>
      <c r="AC334" s="135"/>
      <c r="AD334" s="135"/>
      <c r="AE334" s="135"/>
      <c r="AF334" s="127"/>
      <c r="AG334" s="135"/>
      <c r="AH334" s="135"/>
      <c r="AI334" s="135"/>
      <c r="AJ334" s="135"/>
    </row>
    <row r="335" spans="11:36" s="3" customFormat="1" ht="15" customHeight="1" x14ac:dyDescent="0.25">
      <c r="K335" s="11"/>
      <c r="L335" s="354"/>
      <c r="M335" s="352"/>
      <c r="AA335" s="333"/>
      <c r="AB335" s="135"/>
      <c r="AC335" s="135"/>
      <c r="AD335" s="135"/>
      <c r="AE335" s="135"/>
      <c r="AF335" s="127"/>
      <c r="AG335" s="135"/>
      <c r="AH335" s="135"/>
      <c r="AI335" s="135"/>
      <c r="AJ335" s="135"/>
    </row>
    <row r="336" spans="11:36" s="3" customFormat="1" ht="15" customHeight="1" x14ac:dyDescent="0.25">
      <c r="K336" s="11"/>
      <c r="L336" s="354"/>
      <c r="M336" s="352"/>
      <c r="AA336" s="333"/>
      <c r="AB336" s="135"/>
      <c r="AC336" s="135"/>
      <c r="AD336" s="135"/>
      <c r="AE336" s="135"/>
      <c r="AF336" s="127"/>
      <c r="AG336" s="135"/>
      <c r="AH336" s="135"/>
      <c r="AI336" s="135"/>
      <c r="AJ336" s="135"/>
    </row>
    <row r="337" spans="11:36" s="3" customFormat="1" ht="15" customHeight="1" x14ac:dyDescent="0.25">
      <c r="K337" s="11"/>
      <c r="L337" s="354"/>
      <c r="M337" s="352"/>
      <c r="AA337" s="333"/>
      <c r="AB337" s="135"/>
      <c r="AC337" s="135"/>
      <c r="AD337" s="135"/>
      <c r="AE337" s="135"/>
      <c r="AF337" s="127"/>
      <c r="AG337" s="135"/>
      <c r="AH337" s="135"/>
      <c r="AI337" s="135"/>
      <c r="AJ337" s="135"/>
    </row>
    <row r="338" spans="11:36" s="3" customFormat="1" ht="15" customHeight="1" x14ac:dyDescent="0.25">
      <c r="K338" s="11"/>
      <c r="L338" s="354"/>
      <c r="M338" s="352"/>
      <c r="AA338" s="333"/>
      <c r="AB338" s="135"/>
      <c r="AC338" s="135"/>
      <c r="AD338" s="135"/>
      <c r="AE338" s="135"/>
      <c r="AF338" s="127"/>
      <c r="AG338" s="135"/>
      <c r="AH338" s="135"/>
      <c r="AI338" s="135"/>
      <c r="AJ338" s="135"/>
    </row>
    <row r="339" spans="11:36" s="3" customFormat="1" ht="15" customHeight="1" x14ac:dyDescent="0.25">
      <c r="K339" s="11"/>
      <c r="L339" s="354"/>
      <c r="M339" s="352"/>
      <c r="AA339" s="333"/>
      <c r="AB339" s="135"/>
      <c r="AC339" s="135"/>
      <c r="AD339" s="135"/>
      <c r="AE339" s="135"/>
      <c r="AF339" s="127"/>
      <c r="AG339" s="135"/>
      <c r="AH339" s="135"/>
      <c r="AI339" s="135"/>
      <c r="AJ339" s="135"/>
    </row>
    <row r="340" spans="11:36" s="3" customFormat="1" ht="15" customHeight="1" x14ac:dyDescent="0.25">
      <c r="K340" s="11"/>
      <c r="L340" s="354"/>
      <c r="M340" s="352"/>
      <c r="AA340" s="333"/>
      <c r="AB340" s="135"/>
      <c r="AC340" s="135"/>
      <c r="AD340" s="135"/>
      <c r="AE340" s="135"/>
      <c r="AF340" s="127"/>
      <c r="AG340" s="135"/>
      <c r="AH340" s="135"/>
      <c r="AI340" s="135"/>
      <c r="AJ340" s="135"/>
    </row>
    <row r="341" spans="11:36" s="3" customFormat="1" ht="15" customHeight="1" x14ac:dyDescent="0.25">
      <c r="K341" s="11"/>
      <c r="L341" s="354"/>
      <c r="M341" s="352"/>
      <c r="AA341" s="333"/>
      <c r="AB341" s="135"/>
      <c r="AC341" s="135"/>
      <c r="AD341" s="135"/>
      <c r="AE341" s="135"/>
      <c r="AF341" s="127"/>
      <c r="AG341" s="135"/>
      <c r="AH341" s="135"/>
      <c r="AI341" s="135"/>
      <c r="AJ341" s="135"/>
    </row>
    <row r="342" spans="11:36" s="3" customFormat="1" ht="15" customHeight="1" x14ac:dyDescent="0.25">
      <c r="K342" s="11"/>
      <c r="L342" s="354"/>
      <c r="M342" s="352"/>
      <c r="AA342" s="333"/>
      <c r="AB342" s="135"/>
      <c r="AC342" s="135"/>
      <c r="AD342" s="135"/>
      <c r="AE342" s="135"/>
      <c r="AF342" s="127"/>
      <c r="AG342" s="135"/>
      <c r="AH342" s="135"/>
      <c r="AI342" s="135"/>
      <c r="AJ342" s="135"/>
    </row>
    <row r="343" spans="11:36" s="3" customFormat="1" ht="15" customHeight="1" x14ac:dyDescent="0.25">
      <c r="K343" s="11"/>
      <c r="L343" s="354"/>
      <c r="M343" s="352"/>
      <c r="AA343" s="333"/>
      <c r="AB343" s="135"/>
      <c r="AC343" s="135"/>
      <c r="AD343" s="135"/>
      <c r="AE343" s="135"/>
      <c r="AF343" s="127"/>
      <c r="AG343" s="135"/>
      <c r="AH343" s="135"/>
      <c r="AI343" s="135"/>
      <c r="AJ343" s="135"/>
    </row>
    <row r="344" spans="11:36" s="3" customFormat="1" ht="15" customHeight="1" x14ac:dyDescent="0.25">
      <c r="K344" s="11"/>
      <c r="L344" s="354"/>
      <c r="M344" s="352"/>
      <c r="AA344" s="333"/>
      <c r="AB344" s="135"/>
      <c r="AC344" s="135"/>
      <c r="AD344" s="135"/>
      <c r="AE344" s="135"/>
      <c r="AF344" s="127"/>
      <c r="AG344" s="135"/>
      <c r="AH344" s="135"/>
      <c r="AI344" s="135"/>
      <c r="AJ344" s="135"/>
    </row>
    <row r="345" spans="11:36" s="3" customFormat="1" ht="15" customHeight="1" x14ac:dyDescent="0.25">
      <c r="K345" s="11"/>
      <c r="L345" s="354"/>
      <c r="M345" s="352"/>
      <c r="AA345" s="333"/>
      <c r="AB345" s="135"/>
      <c r="AC345" s="135"/>
      <c r="AD345" s="135"/>
      <c r="AE345" s="135"/>
      <c r="AF345" s="127"/>
      <c r="AG345" s="135"/>
      <c r="AH345" s="135"/>
      <c r="AI345" s="135"/>
      <c r="AJ345" s="135"/>
    </row>
    <row r="346" spans="11:36" s="3" customFormat="1" ht="15" customHeight="1" x14ac:dyDescent="0.25">
      <c r="K346" s="11"/>
      <c r="L346" s="354"/>
      <c r="M346" s="352"/>
      <c r="AA346" s="333"/>
      <c r="AB346" s="135"/>
      <c r="AC346" s="135"/>
      <c r="AD346" s="135"/>
      <c r="AE346" s="135"/>
      <c r="AF346" s="127"/>
      <c r="AG346" s="135"/>
      <c r="AH346" s="135"/>
      <c r="AI346" s="135"/>
      <c r="AJ346" s="135"/>
    </row>
    <row r="347" spans="11:36" s="3" customFormat="1" ht="15" customHeight="1" x14ac:dyDescent="0.25">
      <c r="K347" s="11"/>
      <c r="L347" s="354"/>
      <c r="M347" s="352"/>
      <c r="AA347" s="333"/>
      <c r="AB347" s="135"/>
      <c r="AC347" s="135"/>
      <c r="AD347" s="135"/>
      <c r="AE347" s="135"/>
      <c r="AF347" s="127"/>
      <c r="AG347" s="135"/>
      <c r="AH347" s="135"/>
      <c r="AI347" s="135"/>
      <c r="AJ347" s="135"/>
    </row>
    <row r="348" spans="11:36" s="3" customFormat="1" ht="15" customHeight="1" x14ac:dyDescent="0.25">
      <c r="K348" s="11"/>
      <c r="L348" s="354"/>
      <c r="M348" s="352"/>
      <c r="AA348" s="333"/>
      <c r="AB348" s="135"/>
      <c r="AC348" s="135"/>
      <c r="AD348" s="135"/>
      <c r="AE348" s="135"/>
      <c r="AF348" s="127"/>
      <c r="AG348" s="135"/>
      <c r="AH348" s="135"/>
      <c r="AI348" s="135"/>
      <c r="AJ348" s="135"/>
    </row>
    <row r="349" spans="11:36" s="3" customFormat="1" ht="15" customHeight="1" x14ac:dyDescent="0.25">
      <c r="K349" s="11"/>
      <c r="L349" s="354"/>
      <c r="M349" s="352"/>
      <c r="AA349" s="333"/>
      <c r="AB349" s="135"/>
      <c r="AC349" s="135"/>
      <c r="AD349" s="135"/>
      <c r="AE349" s="135"/>
      <c r="AF349" s="127"/>
      <c r="AG349" s="135"/>
      <c r="AH349" s="135"/>
      <c r="AI349" s="135"/>
      <c r="AJ349" s="135"/>
    </row>
    <row r="350" spans="11:36" s="3" customFormat="1" ht="15" customHeight="1" x14ac:dyDescent="0.25">
      <c r="K350" s="11"/>
      <c r="L350" s="354"/>
      <c r="M350" s="352"/>
      <c r="AA350" s="333"/>
      <c r="AB350" s="135"/>
      <c r="AC350" s="135"/>
      <c r="AD350" s="135"/>
      <c r="AE350" s="135"/>
      <c r="AF350" s="127"/>
      <c r="AG350" s="135"/>
      <c r="AH350" s="135"/>
      <c r="AI350" s="135"/>
      <c r="AJ350" s="135"/>
    </row>
    <row r="351" spans="11:36" s="3" customFormat="1" ht="15" customHeight="1" x14ac:dyDescent="0.25">
      <c r="K351" s="11"/>
      <c r="L351" s="354"/>
      <c r="M351" s="352"/>
      <c r="AA351" s="333"/>
      <c r="AB351" s="135"/>
      <c r="AC351" s="135"/>
      <c r="AD351" s="135"/>
      <c r="AE351" s="135"/>
      <c r="AF351" s="127"/>
      <c r="AG351" s="135"/>
      <c r="AH351" s="135"/>
      <c r="AI351" s="135"/>
      <c r="AJ351" s="135"/>
    </row>
    <row r="352" spans="11:36" s="3" customFormat="1" ht="15" customHeight="1" x14ac:dyDescent="0.25">
      <c r="K352" s="11"/>
      <c r="L352" s="354"/>
      <c r="M352" s="352"/>
      <c r="AA352" s="333"/>
      <c r="AB352" s="135"/>
      <c r="AC352" s="135"/>
      <c r="AD352" s="135"/>
      <c r="AE352" s="135"/>
      <c r="AF352" s="127"/>
      <c r="AG352" s="135"/>
      <c r="AH352" s="135"/>
      <c r="AI352" s="135"/>
      <c r="AJ352" s="135"/>
    </row>
    <row r="353" spans="11:36" s="3" customFormat="1" ht="15" customHeight="1" x14ac:dyDescent="0.25">
      <c r="K353" s="11"/>
      <c r="L353" s="354"/>
      <c r="M353" s="352"/>
      <c r="AA353" s="333"/>
      <c r="AB353" s="135"/>
      <c r="AC353" s="135"/>
      <c r="AD353" s="135"/>
      <c r="AE353" s="135"/>
      <c r="AF353" s="127"/>
      <c r="AG353" s="135"/>
      <c r="AH353" s="135"/>
      <c r="AI353" s="135"/>
      <c r="AJ353" s="135"/>
    </row>
    <row r="354" spans="11:36" s="3" customFormat="1" ht="15" customHeight="1" x14ac:dyDescent="0.25">
      <c r="K354" s="11"/>
      <c r="L354" s="354"/>
      <c r="M354" s="352"/>
      <c r="AA354" s="333"/>
      <c r="AB354" s="135"/>
      <c r="AC354" s="135"/>
      <c r="AD354" s="135"/>
      <c r="AE354" s="135"/>
      <c r="AF354" s="127"/>
      <c r="AG354" s="135"/>
      <c r="AH354" s="135"/>
      <c r="AI354" s="135"/>
      <c r="AJ354" s="135"/>
    </row>
    <row r="355" spans="11:36" s="3" customFormat="1" ht="15" customHeight="1" x14ac:dyDescent="0.25">
      <c r="K355" s="11"/>
      <c r="L355" s="354"/>
      <c r="M355" s="352"/>
      <c r="AA355" s="333"/>
      <c r="AB355" s="135"/>
      <c r="AC355" s="135"/>
      <c r="AD355" s="135"/>
      <c r="AE355" s="135"/>
      <c r="AF355" s="127"/>
      <c r="AG355" s="135"/>
      <c r="AH355" s="135"/>
      <c r="AI355" s="135"/>
      <c r="AJ355" s="135"/>
    </row>
    <row r="356" spans="11:36" s="3" customFormat="1" ht="15" customHeight="1" x14ac:dyDescent="0.25">
      <c r="K356" s="11"/>
      <c r="L356" s="354"/>
      <c r="M356" s="352"/>
      <c r="AA356" s="333"/>
      <c r="AB356" s="135"/>
      <c r="AC356" s="135"/>
      <c r="AD356" s="135"/>
      <c r="AE356" s="135"/>
      <c r="AF356" s="127"/>
      <c r="AG356" s="135"/>
      <c r="AH356" s="135"/>
      <c r="AI356" s="135"/>
      <c r="AJ356" s="135"/>
    </row>
    <row r="357" spans="11:36" s="3" customFormat="1" ht="15" customHeight="1" x14ac:dyDescent="0.25">
      <c r="K357" s="11"/>
      <c r="L357" s="354"/>
      <c r="M357" s="352"/>
      <c r="AA357" s="333"/>
      <c r="AB357" s="135"/>
      <c r="AC357" s="135"/>
      <c r="AD357" s="135"/>
      <c r="AE357" s="135"/>
      <c r="AF357" s="127"/>
      <c r="AG357" s="135"/>
      <c r="AH357" s="135"/>
      <c r="AI357" s="135"/>
      <c r="AJ357" s="135"/>
    </row>
    <row r="358" spans="11:36" s="3" customFormat="1" ht="15" customHeight="1" x14ac:dyDescent="0.25">
      <c r="K358" s="11"/>
      <c r="L358" s="354"/>
      <c r="M358" s="352"/>
      <c r="AA358" s="333"/>
      <c r="AB358" s="135"/>
      <c r="AC358" s="135"/>
      <c r="AD358" s="135"/>
      <c r="AE358" s="135"/>
      <c r="AF358" s="127"/>
      <c r="AG358" s="135"/>
      <c r="AH358" s="135"/>
      <c r="AI358" s="135"/>
      <c r="AJ358" s="135"/>
    </row>
    <row r="359" spans="11:36" s="3" customFormat="1" ht="15" customHeight="1" x14ac:dyDescent="0.25">
      <c r="K359" s="11"/>
      <c r="L359" s="354"/>
      <c r="M359" s="352"/>
      <c r="AA359" s="333"/>
      <c r="AB359" s="135"/>
      <c r="AC359" s="135"/>
      <c r="AD359" s="135"/>
      <c r="AE359" s="135"/>
      <c r="AF359" s="127"/>
      <c r="AG359" s="135"/>
      <c r="AH359" s="135"/>
      <c r="AI359" s="135"/>
      <c r="AJ359" s="135"/>
    </row>
    <row r="360" spans="11:36" s="3" customFormat="1" ht="15" customHeight="1" x14ac:dyDescent="0.25">
      <c r="K360" s="11"/>
      <c r="L360" s="354"/>
      <c r="M360" s="352"/>
      <c r="AA360" s="333"/>
      <c r="AB360" s="135"/>
      <c r="AC360" s="135"/>
      <c r="AD360" s="135"/>
      <c r="AE360" s="135"/>
      <c r="AF360" s="127"/>
      <c r="AG360" s="135"/>
      <c r="AH360" s="135"/>
      <c r="AI360" s="135"/>
      <c r="AJ360" s="135"/>
    </row>
    <row r="361" spans="11:36" s="3" customFormat="1" ht="15" customHeight="1" x14ac:dyDescent="0.25">
      <c r="K361" s="11"/>
      <c r="L361" s="354"/>
      <c r="M361" s="352"/>
      <c r="AA361" s="333"/>
      <c r="AB361" s="135"/>
      <c r="AC361" s="135"/>
      <c r="AD361" s="135"/>
      <c r="AE361" s="135"/>
      <c r="AF361" s="127"/>
      <c r="AG361" s="135"/>
      <c r="AH361" s="135"/>
      <c r="AI361" s="135"/>
      <c r="AJ361" s="135"/>
    </row>
    <row r="362" spans="11:36" s="3" customFormat="1" ht="15" customHeight="1" x14ac:dyDescent="0.25">
      <c r="K362" s="11"/>
      <c r="L362" s="354"/>
      <c r="M362" s="352"/>
      <c r="AA362" s="333"/>
      <c r="AB362" s="135"/>
      <c r="AC362" s="135"/>
      <c r="AD362" s="135"/>
      <c r="AE362" s="135"/>
      <c r="AF362" s="127"/>
      <c r="AG362" s="135"/>
      <c r="AH362" s="135"/>
      <c r="AI362" s="135"/>
      <c r="AJ362" s="135"/>
    </row>
    <row r="363" spans="11:36" s="3" customFormat="1" ht="15" customHeight="1" x14ac:dyDescent="0.25">
      <c r="K363" s="11"/>
      <c r="L363" s="354"/>
      <c r="M363" s="352"/>
      <c r="AA363" s="333"/>
      <c r="AB363" s="135"/>
      <c r="AC363" s="135"/>
      <c r="AD363" s="135"/>
      <c r="AE363" s="135"/>
      <c r="AF363" s="127"/>
      <c r="AG363" s="135"/>
      <c r="AH363" s="135"/>
      <c r="AI363" s="135"/>
      <c r="AJ363" s="135"/>
    </row>
    <row r="364" spans="11:36" s="3" customFormat="1" ht="15" customHeight="1" x14ac:dyDescent="0.25">
      <c r="K364" s="11"/>
      <c r="L364" s="354"/>
      <c r="M364" s="352"/>
      <c r="AA364" s="333"/>
      <c r="AB364" s="135"/>
      <c r="AC364" s="135"/>
      <c r="AD364" s="135"/>
      <c r="AE364" s="135"/>
      <c r="AF364" s="127"/>
      <c r="AG364" s="135"/>
      <c r="AH364" s="135"/>
      <c r="AI364" s="135"/>
      <c r="AJ364" s="135"/>
    </row>
    <row r="365" spans="11:36" s="3" customFormat="1" ht="15" customHeight="1" x14ac:dyDescent="0.25">
      <c r="K365" s="11"/>
      <c r="L365" s="354"/>
      <c r="M365" s="352"/>
      <c r="AA365" s="333"/>
      <c r="AB365" s="135"/>
      <c r="AC365" s="135"/>
      <c r="AD365" s="135"/>
      <c r="AE365" s="135"/>
      <c r="AF365" s="127"/>
      <c r="AG365" s="135"/>
      <c r="AH365" s="135"/>
      <c r="AI365" s="135"/>
      <c r="AJ365" s="135"/>
    </row>
    <row r="366" spans="11:36" s="3" customFormat="1" ht="15" customHeight="1" x14ac:dyDescent="0.25">
      <c r="K366" s="11"/>
      <c r="L366" s="354"/>
      <c r="M366" s="352"/>
      <c r="AA366" s="333"/>
      <c r="AB366" s="135"/>
      <c r="AC366" s="135"/>
      <c r="AD366" s="135"/>
      <c r="AE366" s="135"/>
      <c r="AF366" s="127"/>
      <c r="AG366" s="135"/>
      <c r="AH366" s="135"/>
      <c r="AI366" s="135"/>
      <c r="AJ366" s="135"/>
    </row>
    <row r="367" spans="11:36" s="3" customFormat="1" ht="15" customHeight="1" x14ac:dyDescent="0.25">
      <c r="K367" s="11"/>
      <c r="L367" s="354"/>
      <c r="M367" s="352"/>
      <c r="AA367" s="333"/>
      <c r="AB367" s="135"/>
      <c r="AC367" s="135"/>
      <c r="AD367" s="135"/>
      <c r="AE367" s="135"/>
      <c r="AF367" s="127"/>
      <c r="AG367" s="135"/>
      <c r="AH367" s="135"/>
      <c r="AI367" s="135"/>
      <c r="AJ367" s="135"/>
    </row>
    <row r="368" spans="11:36" s="3" customFormat="1" ht="15" customHeight="1" x14ac:dyDescent="0.25">
      <c r="K368" s="11"/>
      <c r="L368" s="354"/>
      <c r="M368" s="352"/>
      <c r="AA368" s="333"/>
      <c r="AB368" s="135"/>
      <c r="AC368" s="135"/>
      <c r="AD368" s="135"/>
      <c r="AE368" s="135"/>
      <c r="AF368" s="127"/>
      <c r="AG368" s="135"/>
      <c r="AH368" s="135"/>
      <c r="AI368" s="135"/>
      <c r="AJ368" s="135"/>
    </row>
    <row r="369" spans="11:36" s="3" customFormat="1" ht="15" customHeight="1" x14ac:dyDescent="0.25">
      <c r="K369" s="11"/>
      <c r="L369" s="354"/>
      <c r="M369" s="352"/>
      <c r="AA369" s="333"/>
      <c r="AB369" s="135"/>
      <c r="AC369" s="135"/>
      <c r="AD369" s="135"/>
      <c r="AE369" s="135"/>
      <c r="AF369" s="127"/>
      <c r="AG369" s="135"/>
      <c r="AH369" s="135"/>
      <c r="AI369" s="135"/>
      <c r="AJ369" s="135"/>
    </row>
    <row r="370" spans="11:36" s="3" customFormat="1" ht="15" customHeight="1" x14ac:dyDescent="0.25">
      <c r="K370" s="11"/>
      <c r="L370" s="354"/>
      <c r="M370" s="352"/>
      <c r="AA370" s="333"/>
      <c r="AB370" s="135"/>
      <c r="AC370" s="135"/>
      <c r="AD370" s="135"/>
      <c r="AE370" s="135"/>
      <c r="AF370" s="127"/>
      <c r="AG370" s="135"/>
      <c r="AH370" s="135"/>
      <c r="AI370" s="135"/>
      <c r="AJ370" s="135"/>
    </row>
    <row r="371" spans="11:36" s="3" customFormat="1" ht="15" customHeight="1" x14ac:dyDescent="0.25">
      <c r="K371" s="11"/>
      <c r="L371" s="354"/>
      <c r="M371" s="352"/>
      <c r="AA371" s="333"/>
      <c r="AB371" s="135"/>
      <c r="AC371" s="135"/>
      <c r="AD371" s="135"/>
      <c r="AE371" s="135"/>
      <c r="AF371" s="127"/>
      <c r="AG371" s="135"/>
      <c r="AH371" s="135"/>
      <c r="AI371" s="135"/>
      <c r="AJ371" s="135"/>
    </row>
    <row r="372" spans="11:36" s="3" customFormat="1" ht="15" customHeight="1" x14ac:dyDescent="0.25">
      <c r="K372" s="11"/>
      <c r="L372" s="354"/>
      <c r="M372" s="352"/>
      <c r="AA372" s="333"/>
      <c r="AB372" s="135"/>
      <c r="AC372" s="135"/>
      <c r="AD372" s="135"/>
      <c r="AE372" s="135"/>
      <c r="AF372" s="127"/>
      <c r="AG372" s="135"/>
      <c r="AH372" s="135"/>
      <c r="AI372" s="135"/>
      <c r="AJ372" s="135"/>
    </row>
    <row r="373" spans="11:36" s="3" customFormat="1" ht="15" customHeight="1" x14ac:dyDescent="0.25">
      <c r="K373" s="11"/>
      <c r="L373" s="354"/>
      <c r="M373" s="352"/>
      <c r="AA373" s="333"/>
      <c r="AB373" s="135"/>
      <c r="AC373" s="135"/>
      <c r="AD373" s="135"/>
      <c r="AE373" s="135"/>
      <c r="AF373" s="127"/>
      <c r="AG373" s="135"/>
      <c r="AH373" s="135"/>
      <c r="AI373" s="135"/>
      <c r="AJ373" s="135"/>
    </row>
    <row r="374" spans="11:36" s="3" customFormat="1" ht="15" customHeight="1" x14ac:dyDescent="0.25">
      <c r="K374" s="11"/>
      <c r="L374" s="354"/>
      <c r="M374" s="352"/>
      <c r="AA374" s="333"/>
      <c r="AB374" s="135"/>
      <c r="AC374" s="135"/>
      <c r="AD374" s="135"/>
      <c r="AE374" s="135"/>
      <c r="AF374" s="127"/>
      <c r="AG374" s="135"/>
      <c r="AH374" s="135"/>
      <c r="AI374" s="135"/>
      <c r="AJ374" s="135"/>
    </row>
    <row r="375" spans="11:36" s="3" customFormat="1" ht="15" customHeight="1" x14ac:dyDescent="0.25">
      <c r="K375" s="11"/>
      <c r="L375" s="354"/>
      <c r="M375" s="352"/>
      <c r="AA375" s="333"/>
      <c r="AB375" s="135"/>
      <c r="AC375" s="135"/>
      <c r="AD375" s="135"/>
      <c r="AE375" s="135"/>
      <c r="AF375" s="127"/>
      <c r="AG375" s="135"/>
      <c r="AH375" s="135"/>
      <c r="AI375" s="135"/>
      <c r="AJ375" s="135"/>
    </row>
    <row r="376" spans="11:36" s="3" customFormat="1" ht="15" customHeight="1" x14ac:dyDescent="0.25">
      <c r="K376" s="11"/>
      <c r="L376" s="354"/>
      <c r="M376" s="352"/>
      <c r="AA376" s="333"/>
      <c r="AB376" s="135"/>
      <c r="AC376" s="135"/>
      <c r="AD376" s="135"/>
      <c r="AE376" s="135"/>
      <c r="AF376" s="127"/>
      <c r="AG376" s="135"/>
      <c r="AH376" s="135"/>
      <c r="AI376" s="135"/>
      <c r="AJ376" s="135"/>
    </row>
    <row r="377" spans="11:36" s="3" customFormat="1" ht="15" customHeight="1" x14ac:dyDescent="0.25">
      <c r="K377" s="11"/>
      <c r="L377" s="354"/>
      <c r="M377" s="352"/>
      <c r="AA377" s="333"/>
      <c r="AB377" s="135"/>
      <c r="AC377" s="135"/>
      <c r="AD377" s="135"/>
      <c r="AE377" s="135"/>
      <c r="AF377" s="127"/>
      <c r="AG377" s="135"/>
      <c r="AH377" s="135"/>
      <c r="AI377" s="135"/>
      <c r="AJ377" s="135"/>
    </row>
    <row r="378" spans="11:36" s="3" customFormat="1" ht="15" customHeight="1" x14ac:dyDescent="0.25">
      <c r="K378" s="11"/>
      <c r="L378" s="354"/>
      <c r="M378" s="352"/>
      <c r="AA378" s="333"/>
      <c r="AB378" s="135"/>
      <c r="AC378" s="135"/>
      <c r="AD378" s="135"/>
      <c r="AE378" s="135"/>
      <c r="AF378" s="127"/>
      <c r="AG378" s="135"/>
      <c r="AH378" s="135"/>
      <c r="AI378" s="135"/>
      <c r="AJ378" s="135"/>
    </row>
    <row r="379" spans="11:36" s="3" customFormat="1" ht="15" customHeight="1" x14ac:dyDescent="0.25">
      <c r="K379" s="11"/>
      <c r="L379" s="354"/>
      <c r="M379" s="352"/>
      <c r="AA379" s="333"/>
      <c r="AB379" s="135"/>
      <c r="AC379" s="135"/>
      <c r="AD379" s="135"/>
      <c r="AE379" s="135"/>
      <c r="AF379" s="127"/>
      <c r="AG379" s="135"/>
      <c r="AH379" s="135"/>
      <c r="AI379" s="135"/>
      <c r="AJ379" s="135"/>
    </row>
    <row r="380" spans="11:36" s="3" customFormat="1" ht="15" customHeight="1" x14ac:dyDescent="0.25">
      <c r="K380" s="11"/>
      <c r="L380" s="354"/>
      <c r="M380" s="352"/>
      <c r="AA380" s="333"/>
      <c r="AB380" s="135"/>
      <c r="AC380" s="135"/>
      <c r="AD380" s="135"/>
      <c r="AE380" s="135"/>
      <c r="AF380" s="127"/>
      <c r="AG380" s="135"/>
      <c r="AH380" s="135"/>
      <c r="AI380" s="135"/>
      <c r="AJ380" s="135"/>
    </row>
    <row r="381" spans="11:36" s="3" customFormat="1" ht="15" customHeight="1" x14ac:dyDescent="0.25">
      <c r="K381" s="11"/>
      <c r="L381" s="354"/>
      <c r="M381" s="352"/>
      <c r="AA381" s="333"/>
      <c r="AB381" s="135"/>
      <c r="AC381" s="135"/>
      <c r="AD381" s="135"/>
      <c r="AE381" s="135"/>
      <c r="AF381" s="127"/>
      <c r="AG381" s="135"/>
      <c r="AH381" s="135"/>
      <c r="AI381" s="135"/>
      <c r="AJ381" s="135"/>
    </row>
    <row r="382" spans="11:36" s="3" customFormat="1" ht="15" customHeight="1" x14ac:dyDescent="0.25">
      <c r="K382" s="11"/>
      <c r="L382" s="354"/>
      <c r="M382" s="352"/>
      <c r="AA382" s="333"/>
      <c r="AB382" s="135"/>
      <c r="AC382" s="135"/>
      <c r="AD382" s="135"/>
      <c r="AE382" s="135"/>
      <c r="AF382" s="127"/>
      <c r="AG382" s="135"/>
      <c r="AH382" s="135"/>
      <c r="AI382" s="135"/>
      <c r="AJ382" s="135"/>
    </row>
    <row r="383" spans="11:36" s="3" customFormat="1" ht="15" customHeight="1" x14ac:dyDescent="0.25">
      <c r="K383" s="11"/>
      <c r="L383" s="354"/>
      <c r="M383" s="352"/>
      <c r="AA383" s="333"/>
      <c r="AB383" s="135"/>
      <c r="AC383" s="135"/>
      <c r="AD383" s="135"/>
      <c r="AE383" s="135"/>
      <c r="AF383" s="127"/>
      <c r="AG383" s="135"/>
      <c r="AH383" s="135"/>
      <c r="AI383" s="135"/>
      <c r="AJ383" s="135"/>
    </row>
    <row r="384" spans="11:36" s="3" customFormat="1" ht="15" customHeight="1" x14ac:dyDescent="0.25">
      <c r="K384" s="11"/>
      <c r="L384" s="354"/>
      <c r="M384" s="352"/>
      <c r="AA384" s="333"/>
      <c r="AB384" s="135"/>
      <c r="AC384" s="135"/>
      <c r="AD384" s="135"/>
      <c r="AE384" s="135"/>
      <c r="AF384" s="127"/>
      <c r="AG384" s="135"/>
      <c r="AH384" s="135"/>
      <c r="AI384" s="135"/>
      <c r="AJ384" s="135"/>
    </row>
    <row r="385" spans="11:36" s="3" customFormat="1" ht="15" customHeight="1" x14ac:dyDescent="0.25">
      <c r="K385" s="11"/>
      <c r="L385" s="354"/>
      <c r="M385" s="352"/>
      <c r="AA385" s="333"/>
      <c r="AB385" s="135"/>
      <c r="AC385" s="135"/>
      <c r="AD385" s="135"/>
      <c r="AE385" s="135"/>
      <c r="AF385" s="127"/>
      <c r="AG385" s="135"/>
      <c r="AH385" s="135"/>
      <c r="AI385" s="135"/>
      <c r="AJ385" s="135"/>
    </row>
    <row r="386" spans="11:36" s="3" customFormat="1" ht="15" customHeight="1" x14ac:dyDescent="0.25">
      <c r="K386" s="11"/>
      <c r="L386" s="354"/>
      <c r="M386" s="352"/>
      <c r="AA386" s="333"/>
      <c r="AB386" s="135"/>
      <c r="AC386" s="135"/>
      <c r="AD386" s="135"/>
      <c r="AE386" s="135"/>
      <c r="AF386" s="127"/>
      <c r="AG386" s="135"/>
      <c r="AH386" s="135"/>
      <c r="AI386" s="135"/>
      <c r="AJ386" s="135"/>
    </row>
    <row r="387" spans="11:36" s="3" customFormat="1" ht="15" customHeight="1" x14ac:dyDescent="0.25">
      <c r="K387" s="11"/>
      <c r="L387" s="354"/>
      <c r="M387" s="352"/>
      <c r="AA387" s="333"/>
      <c r="AB387" s="135"/>
      <c r="AC387" s="135"/>
      <c r="AD387" s="135"/>
      <c r="AE387" s="135"/>
      <c r="AF387" s="127"/>
      <c r="AG387" s="135"/>
      <c r="AH387" s="135"/>
      <c r="AI387" s="135"/>
      <c r="AJ387" s="135"/>
    </row>
    <row r="388" spans="11:36" s="3" customFormat="1" ht="15" customHeight="1" x14ac:dyDescent="0.25">
      <c r="K388" s="11"/>
      <c r="L388" s="354"/>
      <c r="M388" s="352"/>
      <c r="AA388" s="333"/>
      <c r="AB388" s="135"/>
      <c r="AC388" s="135"/>
      <c r="AD388" s="135"/>
      <c r="AE388" s="135"/>
      <c r="AF388" s="127"/>
      <c r="AG388" s="135"/>
      <c r="AH388" s="135"/>
      <c r="AI388" s="135"/>
      <c r="AJ388" s="135"/>
    </row>
    <row r="389" spans="11:36" s="3" customFormat="1" ht="15" customHeight="1" x14ac:dyDescent="0.25">
      <c r="K389" s="11"/>
      <c r="L389" s="354"/>
      <c r="M389" s="352"/>
      <c r="AA389" s="333"/>
      <c r="AB389" s="135"/>
      <c r="AC389" s="135"/>
      <c r="AD389" s="135"/>
      <c r="AE389" s="135"/>
      <c r="AF389" s="127"/>
      <c r="AG389" s="135"/>
      <c r="AH389" s="135"/>
      <c r="AI389" s="135"/>
      <c r="AJ389" s="135"/>
    </row>
    <row r="390" spans="11:36" s="3" customFormat="1" ht="15" customHeight="1" x14ac:dyDescent="0.25">
      <c r="K390" s="11"/>
      <c r="L390" s="354"/>
      <c r="M390" s="352"/>
      <c r="AA390" s="333"/>
      <c r="AB390" s="135"/>
      <c r="AC390" s="135"/>
      <c r="AD390" s="135"/>
      <c r="AE390" s="135"/>
      <c r="AF390" s="127"/>
      <c r="AG390" s="135"/>
      <c r="AH390" s="135"/>
      <c r="AI390" s="135"/>
      <c r="AJ390" s="135"/>
    </row>
    <row r="391" spans="11:36" s="3" customFormat="1" ht="15" customHeight="1" x14ac:dyDescent="0.25">
      <c r="K391" s="11"/>
      <c r="L391" s="354"/>
      <c r="M391" s="352"/>
      <c r="AA391" s="333"/>
      <c r="AB391" s="135"/>
      <c r="AC391" s="135"/>
      <c r="AD391" s="135"/>
      <c r="AE391" s="135"/>
      <c r="AF391" s="127"/>
      <c r="AG391" s="135"/>
      <c r="AH391" s="135"/>
      <c r="AI391" s="135"/>
      <c r="AJ391" s="135"/>
    </row>
    <row r="392" spans="11:36" s="3" customFormat="1" ht="15" customHeight="1" x14ac:dyDescent="0.25">
      <c r="K392" s="11"/>
      <c r="L392" s="354"/>
      <c r="M392" s="352"/>
      <c r="AA392" s="333"/>
      <c r="AB392" s="135"/>
      <c r="AC392" s="135"/>
      <c r="AD392" s="135"/>
      <c r="AE392" s="135"/>
      <c r="AF392" s="127"/>
      <c r="AG392" s="135"/>
      <c r="AH392" s="135"/>
      <c r="AI392" s="135"/>
      <c r="AJ392" s="135"/>
    </row>
    <row r="393" spans="11:36" s="3" customFormat="1" ht="15" customHeight="1" x14ac:dyDescent="0.25">
      <c r="K393" s="11"/>
      <c r="L393" s="354"/>
      <c r="M393" s="352"/>
      <c r="AA393" s="333"/>
      <c r="AB393" s="135"/>
      <c r="AC393" s="135"/>
      <c r="AD393" s="135"/>
      <c r="AE393" s="135"/>
      <c r="AF393" s="127"/>
      <c r="AG393" s="135"/>
      <c r="AH393" s="135"/>
      <c r="AI393" s="135"/>
      <c r="AJ393" s="135"/>
    </row>
    <row r="394" spans="11:36" s="3" customFormat="1" ht="15" customHeight="1" x14ac:dyDescent="0.25">
      <c r="K394" s="11"/>
      <c r="L394" s="354"/>
      <c r="M394" s="352"/>
      <c r="AA394" s="333"/>
      <c r="AB394" s="135"/>
      <c r="AC394" s="135"/>
      <c r="AD394" s="135"/>
      <c r="AE394" s="135"/>
      <c r="AF394" s="127"/>
      <c r="AG394" s="135"/>
      <c r="AH394" s="135"/>
      <c r="AI394" s="135"/>
      <c r="AJ394" s="135"/>
    </row>
    <row r="395" spans="11:36" s="3" customFormat="1" ht="15" customHeight="1" x14ac:dyDescent="0.25">
      <c r="K395" s="11"/>
      <c r="L395" s="354"/>
      <c r="M395" s="352"/>
      <c r="AA395" s="333"/>
      <c r="AB395" s="135"/>
      <c r="AC395" s="135"/>
      <c r="AD395" s="135"/>
      <c r="AE395" s="135"/>
      <c r="AF395" s="127"/>
      <c r="AG395" s="135"/>
      <c r="AH395" s="135"/>
      <c r="AI395" s="135"/>
      <c r="AJ395" s="135"/>
    </row>
    <row r="396" spans="11:36" s="3" customFormat="1" ht="15" customHeight="1" x14ac:dyDescent="0.25">
      <c r="K396" s="11"/>
      <c r="L396" s="354"/>
      <c r="M396" s="352"/>
      <c r="AA396" s="333"/>
      <c r="AB396" s="135"/>
      <c r="AC396" s="135"/>
      <c r="AD396" s="135"/>
      <c r="AE396" s="135"/>
      <c r="AF396" s="127"/>
      <c r="AG396" s="135"/>
      <c r="AH396" s="135"/>
      <c r="AI396" s="135"/>
      <c r="AJ396" s="135"/>
    </row>
    <row r="397" spans="11:36" s="3" customFormat="1" ht="15" customHeight="1" x14ac:dyDescent="0.25">
      <c r="K397" s="11"/>
      <c r="L397" s="354"/>
      <c r="M397" s="352"/>
      <c r="AA397" s="333"/>
      <c r="AB397" s="135"/>
      <c r="AC397" s="135"/>
      <c r="AD397" s="135"/>
      <c r="AE397" s="135"/>
      <c r="AF397" s="127"/>
      <c r="AG397" s="135"/>
      <c r="AH397" s="135"/>
      <c r="AI397" s="135"/>
      <c r="AJ397" s="135"/>
    </row>
    <row r="398" spans="11:36" s="3" customFormat="1" ht="15" customHeight="1" x14ac:dyDescent="0.25">
      <c r="K398" s="11"/>
      <c r="L398" s="354"/>
      <c r="M398" s="352"/>
      <c r="AA398" s="333"/>
      <c r="AB398" s="135"/>
      <c r="AC398" s="135"/>
      <c r="AD398" s="135"/>
      <c r="AE398" s="135"/>
      <c r="AF398" s="127"/>
      <c r="AG398" s="135"/>
      <c r="AH398" s="135"/>
      <c r="AI398" s="135"/>
      <c r="AJ398" s="135"/>
    </row>
    <row r="399" spans="11:36" s="3" customFormat="1" ht="15" customHeight="1" x14ac:dyDescent="0.25">
      <c r="K399" s="11"/>
      <c r="L399" s="354"/>
      <c r="M399" s="352"/>
      <c r="AA399" s="333"/>
      <c r="AB399" s="135"/>
      <c r="AC399" s="135"/>
      <c r="AD399" s="135"/>
      <c r="AE399" s="135"/>
      <c r="AF399" s="127"/>
      <c r="AG399" s="135"/>
      <c r="AH399" s="135"/>
      <c r="AI399" s="135"/>
      <c r="AJ399" s="135"/>
    </row>
    <row r="400" spans="11:36" s="3" customFormat="1" ht="15" customHeight="1" x14ac:dyDescent="0.25">
      <c r="K400" s="11"/>
      <c r="L400" s="354"/>
      <c r="M400" s="352"/>
      <c r="AA400" s="333"/>
      <c r="AB400" s="135"/>
      <c r="AC400" s="135"/>
      <c r="AD400" s="135"/>
      <c r="AE400" s="135"/>
      <c r="AF400" s="127"/>
      <c r="AG400" s="135"/>
      <c r="AH400" s="135"/>
      <c r="AI400" s="135"/>
      <c r="AJ400" s="135"/>
    </row>
    <row r="401" spans="11:36" s="3" customFormat="1" ht="15" customHeight="1" x14ac:dyDescent="0.25">
      <c r="K401" s="11"/>
      <c r="L401" s="354"/>
      <c r="M401" s="352"/>
      <c r="AA401" s="333"/>
      <c r="AB401" s="135"/>
      <c r="AC401" s="135"/>
      <c r="AD401" s="135"/>
      <c r="AE401" s="135"/>
      <c r="AF401" s="127"/>
      <c r="AG401" s="135"/>
      <c r="AH401" s="135"/>
      <c r="AI401" s="135"/>
      <c r="AJ401" s="135"/>
    </row>
    <row r="402" spans="11:36" s="3" customFormat="1" ht="15" customHeight="1" x14ac:dyDescent="0.25">
      <c r="K402" s="11"/>
      <c r="L402" s="354"/>
      <c r="M402" s="352"/>
      <c r="AA402" s="333"/>
      <c r="AB402" s="135"/>
      <c r="AC402" s="135"/>
      <c r="AD402" s="135"/>
      <c r="AE402" s="135"/>
      <c r="AF402" s="127"/>
      <c r="AG402" s="135"/>
      <c r="AH402" s="135"/>
      <c r="AI402" s="135"/>
      <c r="AJ402" s="135"/>
    </row>
    <row r="403" spans="11:36" s="3" customFormat="1" ht="15" customHeight="1" x14ac:dyDescent="0.25">
      <c r="K403" s="11"/>
      <c r="L403" s="354"/>
      <c r="M403" s="352"/>
      <c r="AA403" s="333"/>
      <c r="AB403" s="135"/>
      <c r="AC403" s="135"/>
      <c r="AD403" s="135"/>
      <c r="AE403" s="135"/>
      <c r="AF403" s="127"/>
      <c r="AG403" s="135"/>
      <c r="AH403" s="135"/>
      <c r="AI403" s="135"/>
      <c r="AJ403" s="135"/>
    </row>
    <row r="404" spans="11:36" s="3" customFormat="1" ht="15" customHeight="1" x14ac:dyDescent="0.25">
      <c r="K404" s="11"/>
      <c r="L404" s="354"/>
      <c r="M404" s="352"/>
      <c r="AA404" s="333"/>
      <c r="AB404" s="135"/>
      <c r="AC404" s="135"/>
      <c r="AD404" s="135"/>
      <c r="AE404" s="135"/>
      <c r="AF404" s="127"/>
      <c r="AG404" s="135"/>
      <c r="AH404" s="135"/>
      <c r="AI404" s="135"/>
      <c r="AJ404" s="135"/>
    </row>
    <row r="405" spans="11:36" s="3" customFormat="1" ht="15" customHeight="1" x14ac:dyDescent="0.25">
      <c r="K405" s="11"/>
      <c r="L405" s="354"/>
      <c r="M405" s="352"/>
      <c r="AA405" s="333"/>
      <c r="AB405" s="135"/>
      <c r="AC405" s="135"/>
      <c r="AD405" s="135"/>
      <c r="AE405" s="135"/>
      <c r="AF405" s="127"/>
      <c r="AG405" s="135"/>
      <c r="AH405" s="135"/>
      <c r="AI405" s="135"/>
      <c r="AJ405" s="135"/>
    </row>
    <row r="406" spans="11:36" s="3" customFormat="1" ht="15" customHeight="1" x14ac:dyDescent="0.25">
      <c r="K406" s="11"/>
      <c r="L406" s="354"/>
      <c r="M406" s="352"/>
      <c r="AA406" s="333"/>
      <c r="AB406" s="135"/>
      <c r="AC406" s="135"/>
      <c r="AD406" s="135"/>
      <c r="AE406" s="135"/>
      <c r="AF406" s="127"/>
      <c r="AG406" s="135"/>
      <c r="AH406" s="135"/>
      <c r="AI406" s="135"/>
      <c r="AJ406" s="135"/>
    </row>
    <row r="407" spans="11:36" s="3" customFormat="1" ht="15" customHeight="1" x14ac:dyDescent="0.25">
      <c r="K407" s="11"/>
      <c r="L407" s="354"/>
      <c r="M407" s="352"/>
      <c r="AA407" s="333"/>
      <c r="AB407" s="135"/>
      <c r="AC407" s="135"/>
      <c r="AD407" s="135"/>
      <c r="AE407" s="135"/>
      <c r="AF407" s="127"/>
      <c r="AG407" s="135"/>
      <c r="AH407" s="135"/>
      <c r="AI407" s="135"/>
      <c r="AJ407" s="135"/>
    </row>
    <row r="408" spans="11:36" s="3" customFormat="1" ht="15" customHeight="1" x14ac:dyDescent="0.25">
      <c r="K408" s="11"/>
      <c r="L408" s="354"/>
      <c r="M408" s="352"/>
      <c r="AA408" s="333"/>
      <c r="AB408" s="135"/>
      <c r="AC408" s="135"/>
      <c r="AD408" s="135"/>
      <c r="AE408" s="135"/>
      <c r="AF408" s="127"/>
      <c r="AG408" s="135"/>
      <c r="AH408" s="135"/>
      <c r="AI408" s="135"/>
      <c r="AJ408" s="135"/>
    </row>
    <row r="409" spans="11:36" s="3" customFormat="1" ht="15" customHeight="1" x14ac:dyDescent="0.25">
      <c r="K409" s="11"/>
      <c r="L409" s="354"/>
      <c r="M409" s="352"/>
      <c r="AA409" s="333"/>
      <c r="AB409" s="135"/>
      <c r="AC409" s="135"/>
      <c r="AD409" s="135"/>
      <c r="AE409" s="135"/>
      <c r="AF409" s="127"/>
      <c r="AG409" s="135"/>
      <c r="AH409" s="135"/>
      <c r="AI409" s="135"/>
      <c r="AJ409" s="135"/>
    </row>
    <row r="410" spans="11:36" s="3" customFormat="1" ht="15" customHeight="1" x14ac:dyDescent="0.25">
      <c r="K410" s="11"/>
      <c r="L410" s="354"/>
      <c r="M410" s="352"/>
      <c r="AA410" s="333"/>
      <c r="AB410" s="135"/>
      <c r="AC410" s="135"/>
      <c r="AD410" s="135"/>
      <c r="AE410" s="135"/>
      <c r="AF410" s="127"/>
      <c r="AG410" s="135"/>
      <c r="AH410" s="135"/>
      <c r="AI410" s="135"/>
      <c r="AJ410" s="135"/>
    </row>
    <row r="411" spans="11:36" s="3" customFormat="1" ht="15" customHeight="1" x14ac:dyDescent="0.25">
      <c r="K411" s="11"/>
      <c r="L411" s="354"/>
      <c r="M411" s="352"/>
      <c r="AA411" s="333"/>
      <c r="AB411" s="135"/>
      <c r="AC411" s="135"/>
      <c r="AD411" s="135"/>
      <c r="AE411" s="135"/>
      <c r="AF411" s="127"/>
      <c r="AG411" s="135"/>
      <c r="AH411" s="135"/>
      <c r="AI411" s="135"/>
      <c r="AJ411" s="135"/>
    </row>
    <row r="412" spans="11:36" s="3" customFormat="1" ht="15" customHeight="1" x14ac:dyDescent="0.25">
      <c r="K412" s="11"/>
      <c r="L412" s="354"/>
      <c r="M412" s="352"/>
      <c r="AA412" s="333"/>
      <c r="AB412" s="135"/>
      <c r="AC412" s="135"/>
      <c r="AD412" s="135"/>
      <c r="AE412" s="135"/>
      <c r="AF412" s="127"/>
      <c r="AG412" s="135"/>
      <c r="AH412" s="135"/>
      <c r="AI412" s="135"/>
      <c r="AJ412" s="135"/>
    </row>
    <row r="413" spans="11:36" s="3" customFormat="1" ht="15" customHeight="1" x14ac:dyDescent="0.25">
      <c r="K413" s="11"/>
      <c r="L413" s="354"/>
      <c r="M413" s="352"/>
      <c r="AA413" s="333"/>
      <c r="AB413" s="135"/>
      <c r="AC413" s="135"/>
      <c r="AD413" s="135"/>
      <c r="AE413" s="135"/>
      <c r="AF413" s="127"/>
      <c r="AG413" s="135"/>
      <c r="AH413" s="135"/>
      <c r="AI413" s="135"/>
      <c r="AJ413" s="135"/>
    </row>
    <row r="414" spans="11:36" s="3" customFormat="1" ht="15" customHeight="1" x14ac:dyDescent="0.25">
      <c r="K414" s="11"/>
      <c r="L414" s="354"/>
      <c r="M414" s="352"/>
      <c r="AA414" s="333"/>
      <c r="AB414" s="135"/>
      <c r="AC414" s="135"/>
      <c r="AD414" s="135"/>
      <c r="AE414" s="135"/>
      <c r="AF414" s="127"/>
      <c r="AG414" s="135"/>
      <c r="AH414" s="135"/>
      <c r="AI414" s="135"/>
      <c r="AJ414" s="135"/>
    </row>
    <row r="415" spans="11:36" s="3" customFormat="1" ht="15" customHeight="1" x14ac:dyDescent="0.25">
      <c r="K415" s="11"/>
      <c r="L415" s="354"/>
      <c r="M415" s="352"/>
      <c r="AA415" s="333"/>
      <c r="AB415" s="135"/>
      <c r="AC415" s="135"/>
      <c r="AD415" s="135"/>
      <c r="AE415" s="135"/>
      <c r="AF415" s="127"/>
      <c r="AG415" s="135"/>
      <c r="AH415" s="135"/>
      <c r="AI415" s="135"/>
      <c r="AJ415" s="135"/>
    </row>
    <row r="416" spans="11:36" s="3" customFormat="1" ht="15" customHeight="1" x14ac:dyDescent="0.25">
      <c r="K416" s="11"/>
      <c r="L416" s="354"/>
      <c r="M416" s="352"/>
      <c r="AA416" s="333"/>
      <c r="AB416" s="135"/>
      <c r="AC416" s="135"/>
      <c r="AD416" s="135"/>
      <c r="AE416" s="135"/>
      <c r="AF416" s="127"/>
      <c r="AG416" s="135"/>
      <c r="AH416" s="135"/>
      <c r="AI416" s="135"/>
      <c r="AJ416" s="135"/>
    </row>
    <row r="417" spans="11:36" s="3" customFormat="1" ht="15" customHeight="1" x14ac:dyDescent="0.25">
      <c r="K417" s="11"/>
      <c r="L417" s="354"/>
      <c r="M417" s="352"/>
      <c r="AA417" s="333"/>
      <c r="AB417" s="135"/>
      <c r="AC417" s="135"/>
      <c r="AD417" s="135"/>
      <c r="AE417" s="135"/>
      <c r="AF417" s="127"/>
      <c r="AG417" s="135"/>
      <c r="AH417" s="135"/>
      <c r="AI417" s="135"/>
      <c r="AJ417" s="135"/>
    </row>
    <row r="418" spans="11:36" s="3" customFormat="1" ht="15" customHeight="1" x14ac:dyDescent="0.25">
      <c r="K418" s="11"/>
      <c r="L418" s="354"/>
      <c r="M418" s="352"/>
      <c r="AA418" s="333"/>
      <c r="AB418" s="135"/>
      <c r="AC418" s="135"/>
      <c r="AD418" s="135"/>
      <c r="AE418" s="135"/>
      <c r="AF418" s="127"/>
      <c r="AG418" s="135"/>
      <c r="AH418" s="135"/>
      <c r="AI418" s="135"/>
      <c r="AJ418" s="135"/>
    </row>
    <row r="419" spans="11:36" s="3" customFormat="1" ht="15" customHeight="1" x14ac:dyDescent="0.25">
      <c r="K419" s="11"/>
      <c r="L419" s="354"/>
      <c r="M419" s="352"/>
      <c r="AA419" s="333"/>
      <c r="AB419" s="135"/>
      <c r="AC419" s="135"/>
      <c r="AD419" s="135"/>
      <c r="AE419" s="135"/>
      <c r="AF419" s="127"/>
      <c r="AG419" s="135"/>
      <c r="AH419" s="135"/>
      <c r="AI419" s="135"/>
      <c r="AJ419" s="135"/>
    </row>
    <row r="420" spans="11:36" s="3" customFormat="1" ht="15" customHeight="1" x14ac:dyDescent="0.25">
      <c r="K420" s="11"/>
      <c r="L420" s="354"/>
      <c r="M420" s="352"/>
      <c r="AA420" s="333"/>
      <c r="AB420" s="135"/>
      <c r="AC420" s="135"/>
      <c r="AD420" s="135"/>
      <c r="AE420" s="135"/>
      <c r="AF420" s="127"/>
      <c r="AG420" s="135"/>
      <c r="AH420" s="135"/>
      <c r="AI420" s="135"/>
      <c r="AJ420" s="135"/>
    </row>
    <row r="421" spans="11:36" s="3" customFormat="1" ht="15" customHeight="1" x14ac:dyDescent="0.25">
      <c r="K421" s="11"/>
      <c r="L421" s="354"/>
      <c r="M421" s="352"/>
      <c r="AA421" s="333"/>
      <c r="AB421" s="135"/>
      <c r="AC421" s="135"/>
      <c r="AD421" s="135"/>
      <c r="AE421" s="135"/>
      <c r="AF421" s="127"/>
      <c r="AG421" s="135"/>
      <c r="AH421" s="135"/>
      <c r="AI421" s="135"/>
      <c r="AJ421" s="135"/>
    </row>
    <row r="422" spans="11:36" s="3" customFormat="1" ht="15" customHeight="1" x14ac:dyDescent="0.25">
      <c r="K422" s="11"/>
      <c r="L422" s="354"/>
      <c r="M422" s="352"/>
      <c r="AA422" s="333"/>
      <c r="AB422" s="135"/>
      <c r="AC422" s="135"/>
      <c r="AD422" s="135"/>
      <c r="AE422" s="135"/>
      <c r="AF422" s="127"/>
      <c r="AG422" s="135"/>
      <c r="AH422" s="135"/>
      <c r="AI422" s="135"/>
      <c r="AJ422" s="135"/>
    </row>
    <row r="423" spans="11:36" s="3" customFormat="1" ht="15" customHeight="1" x14ac:dyDescent="0.25">
      <c r="K423" s="11"/>
      <c r="L423" s="354"/>
      <c r="M423" s="352"/>
      <c r="AA423" s="333"/>
      <c r="AB423" s="135"/>
      <c r="AC423" s="135"/>
      <c r="AD423" s="135"/>
      <c r="AE423" s="135"/>
      <c r="AF423" s="127"/>
      <c r="AG423" s="135"/>
      <c r="AH423" s="135"/>
      <c r="AI423" s="135"/>
      <c r="AJ423" s="135"/>
    </row>
    <row r="424" spans="11:36" s="3" customFormat="1" ht="15" customHeight="1" x14ac:dyDescent="0.25">
      <c r="K424" s="11"/>
      <c r="L424" s="354"/>
      <c r="M424" s="352"/>
      <c r="AA424" s="333"/>
      <c r="AB424" s="135"/>
      <c r="AC424" s="135"/>
      <c r="AD424" s="135"/>
      <c r="AE424" s="135"/>
      <c r="AF424" s="127"/>
      <c r="AG424" s="135"/>
      <c r="AH424" s="135"/>
      <c r="AI424" s="135"/>
      <c r="AJ424" s="135"/>
    </row>
    <row r="425" spans="11:36" s="3" customFormat="1" ht="15" customHeight="1" x14ac:dyDescent="0.25">
      <c r="K425" s="11"/>
      <c r="L425" s="354"/>
      <c r="M425" s="352"/>
      <c r="AA425" s="333"/>
      <c r="AB425" s="135"/>
      <c r="AC425" s="135"/>
      <c r="AD425" s="135"/>
      <c r="AE425" s="135"/>
      <c r="AF425" s="127"/>
      <c r="AG425" s="135"/>
      <c r="AH425" s="135"/>
      <c r="AI425" s="135"/>
      <c r="AJ425" s="135"/>
    </row>
    <row r="426" spans="11:36" s="3" customFormat="1" ht="15" customHeight="1" x14ac:dyDescent="0.25">
      <c r="K426" s="11"/>
      <c r="L426" s="354"/>
      <c r="M426" s="352"/>
      <c r="AA426" s="333"/>
      <c r="AB426" s="135"/>
      <c r="AC426" s="135"/>
      <c r="AD426" s="135"/>
      <c r="AE426" s="135"/>
      <c r="AF426" s="127"/>
      <c r="AG426" s="135"/>
      <c r="AH426" s="135"/>
      <c r="AI426" s="135"/>
      <c r="AJ426" s="135"/>
    </row>
    <row r="427" spans="11:36" s="3" customFormat="1" ht="15" customHeight="1" x14ac:dyDescent="0.25">
      <c r="K427" s="11"/>
      <c r="L427" s="354"/>
      <c r="M427" s="352"/>
      <c r="AA427" s="333"/>
      <c r="AB427" s="135"/>
      <c r="AC427" s="135"/>
      <c r="AD427" s="135"/>
      <c r="AE427" s="135"/>
      <c r="AF427" s="127"/>
      <c r="AG427" s="135"/>
      <c r="AH427" s="135"/>
      <c r="AI427" s="135"/>
      <c r="AJ427" s="135"/>
    </row>
    <row r="428" spans="11:36" s="3" customFormat="1" ht="15" customHeight="1" x14ac:dyDescent="0.25">
      <c r="K428" s="11"/>
      <c r="L428" s="354"/>
      <c r="M428" s="352"/>
      <c r="AA428" s="333"/>
      <c r="AB428" s="135"/>
      <c r="AC428" s="135"/>
      <c r="AD428" s="135"/>
      <c r="AE428" s="135"/>
      <c r="AF428" s="127"/>
      <c r="AG428" s="135"/>
      <c r="AH428" s="135"/>
      <c r="AI428" s="135"/>
      <c r="AJ428" s="135"/>
    </row>
    <row r="429" spans="11:36" s="3" customFormat="1" ht="15" customHeight="1" x14ac:dyDescent="0.25">
      <c r="K429" s="11"/>
      <c r="L429" s="354"/>
      <c r="M429" s="352"/>
      <c r="AA429" s="333"/>
      <c r="AB429" s="135"/>
      <c r="AC429" s="135"/>
      <c r="AD429" s="135"/>
      <c r="AE429" s="135"/>
      <c r="AF429" s="127"/>
      <c r="AG429" s="135"/>
      <c r="AH429" s="135"/>
      <c r="AI429" s="135"/>
      <c r="AJ429" s="135"/>
    </row>
    <row r="430" spans="11:36" s="3" customFormat="1" ht="15" customHeight="1" x14ac:dyDescent="0.25">
      <c r="K430" s="11"/>
      <c r="L430" s="354"/>
      <c r="M430" s="352"/>
      <c r="AA430" s="333"/>
      <c r="AB430" s="135"/>
      <c r="AC430" s="135"/>
      <c r="AD430" s="135"/>
      <c r="AE430" s="135"/>
      <c r="AF430" s="127"/>
      <c r="AG430" s="135"/>
      <c r="AH430" s="135"/>
      <c r="AI430" s="135"/>
      <c r="AJ430" s="135"/>
    </row>
    <row r="431" spans="11:36" s="3" customFormat="1" ht="15" customHeight="1" x14ac:dyDescent="0.25">
      <c r="K431" s="11"/>
      <c r="L431" s="354"/>
      <c r="M431" s="352"/>
      <c r="AA431" s="333"/>
      <c r="AB431" s="135"/>
      <c r="AC431" s="135"/>
      <c r="AD431" s="135"/>
      <c r="AE431" s="135"/>
      <c r="AF431" s="127"/>
      <c r="AG431" s="135"/>
      <c r="AH431" s="135"/>
      <c r="AI431" s="135"/>
      <c r="AJ431" s="135"/>
    </row>
    <row r="432" spans="11:36" s="3" customFormat="1" ht="15" customHeight="1" x14ac:dyDescent="0.25">
      <c r="K432" s="11"/>
      <c r="L432" s="354"/>
      <c r="M432" s="352"/>
      <c r="AA432" s="333"/>
      <c r="AB432" s="135"/>
      <c r="AC432" s="135"/>
      <c r="AD432" s="135"/>
      <c r="AE432" s="135"/>
      <c r="AF432" s="127"/>
      <c r="AG432" s="135"/>
      <c r="AH432" s="135"/>
      <c r="AI432" s="135"/>
      <c r="AJ432" s="135"/>
    </row>
    <row r="433" spans="11:36" s="3" customFormat="1" ht="15" customHeight="1" x14ac:dyDescent="0.25">
      <c r="K433" s="11"/>
      <c r="L433" s="354"/>
      <c r="M433" s="352"/>
      <c r="AA433" s="333"/>
      <c r="AB433" s="135"/>
      <c r="AC433" s="135"/>
      <c r="AD433" s="135"/>
      <c r="AE433" s="135"/>
      <c r="AF433" s="127"/>
      <c r="AG433" s="135"/>
      <c r="AH433" s="135"/>
      <c r="AI433" s="135"/>
      <c r="AJ433" s="135"/>
    </row>
    <row r="434" spans="11:36" s="3" customFormat="1" ht="15" customHeight="1" x14ac:dyDescent="0.25">
      <c r="K434" s="11"/>
      <c r="L434" s="354"/>
      <c r="M434" s="352"/>
      <c r="AA434" s="333"/>
      <c r="AB434" s="135"/>
      <c r="AC434" s="135"/>
      <c r="AD434" s="135"/>
      <c r="AE434" s="135"/>
      <c r="AF434" s="127"/>
      <c r="AG434" s="135"/>
      <c r="AH434" s="135"/>
      <c r="AI434" s="135"/>
      <c r="AJ434" s="135"/>
    </row>
    <row r="435" spans="11:36" s="3" customFormat="1" ht="15" customHeight="1" x14ac:dyDescent="0.25">
      <c r="K435" s="11"/>
      <c r="L435" s="354"/>
      <c r="M435" s="352"/>
      <c r="AA435" s="333"/>
      <c r="AB435" s="135"/>
      <c r="AC435" s="135"/>
      <c r="AD435" s="135"/>
      <c r="AE435" s="135"/>
      <c r="AF435" s="127"/>
      <c r="AG435" s="135"/>
      <c r="AH435" s="135"/>
      <c r="AI435" s="135"/>
      <c r="AJ435" s="135"/>
    </row>
    <row r="436" spans="11:36" s="3" customFormat="1" ht="15" customHeight="1" x14ac:dyDescent="0.25">
      <c r="K436" s="11"/>
      <c r="L436" s="354"/>
      <c r="M436" s="352"/>
      <c r="AA436" s="333"/>
      <c r="AB436" s="135"/>
      <c r="AC436" s="135"/>
      <c r="AD436" s="135"/>
      <c r="AE436" s="135"/>
      <c r="AF436" s="127"/>
      <c r="AG436" s="135"/>
      <c r="AH436" s="135"/>
      <c r="AI436" s="135"/>
      <c r="AJ436" s="135"/>
    </row>
    <row r="437" spans="11:36" s="3" customFormat="1" ht="15" customHeight="1" x14ac:dyDescent="0.25">
      <c r="K437" s="11"/>
      <c r="L437" s="354"/>
      <c r="M437" s="352"/>
      <c r="AA437" s="333"/>
      <c r="AB437" s="135"/>
      <c r="AC437" s="135"/>
      <c r="AD437" s="135"/>
      <c r="AE437" s="135"/>
      <c r="AF437" s="127"/>
      <c r="AG437" s="135"/>
      <c r="AH437" s="135"/>
      <c r="AI437" s="135"/>
      <c r="AJ437" s="135"/>
    </row>
    <row r="438" spans="11:36" s="3" customFormat="1" ht="15" customHeight="1" x14ac:dyDescent="0.25">
      <c r="K438" s="11"/>
      <c r="L438" s="354"/>
      <c r="M438" s="352"/>
      <c r="AA438" s="333"/>
      <c r="AB438" s="135"/>
      <c r="AC438" s="135"/>
      <c r="AD438" s="135"/>
      <c r="AE438" s="135"/>
      <c r="AF438" s="127"/>
      <c r="AG438" s="135"/>
      <c r="AH438" s="135"/>
      <c r="AI438" s="135"/>
      <c r="AJ438" s="135"/>
    </row>
    <row r="439" spans="11:36" s="3" customFormat="1" ht="15" customHeight="1" x14ac:dyDescent="0.25">
      <c r="K439" s="11"/>
      <c r="L439" s="354"/>
      <c r="M439" s="352"/>
      <c r="AA439" s="333"/>
      <c r="AB439" s="135"/>
      <c r="AC439" s="135"/>
      <c r="AD439" s="135"/>
      <c r="AE439" s="135"/>
      <c r="AF439" s="127"/>
      <c r="AG439" s="135"/>
      <c r="AH439" s="135"/>
      <c r="AI439" s="135"/>
      <c r="AJ439" s="135"/>
    </row>
    <row r="440" spans="11:36" s="3" customFormat="1" ht="15" customHeight="1" x14ac:dyDescent="0.25">
      <c r="K440" s="11"/>
      <c r="L440" s="354"/>
      <c r="M440" s="352"/>
      <c r="AA440" s="333"/>
      <c r="AB440" s="135"/>
      <c r="AC440" s="135"/>
      <c r="AD440" s="135"/>
      <c r="AE440" s="135"/>
      <c r="AF440" s="127"/>
      <c r="AG440" s="135"/>
      <c r="AH440" s="135"/>
      <c r="AI440" s="135"/>
      <c r="AJ440" s="135"/>
    </row>
    <row r="441" spans="11:36" s="3" customFormat="1" ht="15" customHeight="1" x14ac:dyDescent="0.25">
      <c r="K441" s="11"/>
      <c r="L441" s="354"/>
      <c r="M441" s="352"/>
      <c r="AA441" s="333"/>
      <c r="AB441" s="135"/>
      <c r="AC441" s="135"/>
      <c r="AD441" s="135"/>
      <c r="AE441" s="135"/>
      <c r="AF441" s="127"/>
      <c r="AG441" s="135"/>
      <c r="AH441" s="135"/>
      <c r="AI441" s="135"/>
      <c r="AJ441" s="135"/>
    </row>
    <row r="442" spans="11:36" s="3" customFormat="1" ht="15" customHeight="1" x14ac:dyDescent="0.25">
      <c r="K442" s="11"/>
      <c r="L442" s="354"/>
      <c r="M442" s="352"/>
      <c r="AA442" s="333"/>
      <c r="AB442" s="135"/>
      <c r="AC442" s="135"/>
      <c r="AD442" s="135"/>
      <c r="AE442" s="135"/>
      <c r="AF442" s="127"/>
      <c r="AG442" s="135"/>
      <c r="AH442" s="135"/>
      <c r="AI442" s="135"/>
      <c r="AJ442" s="135"/>
    </row>
    <row r="443" spans="11:36" s="3" customFormat="1" ht="15" customHeight="1" x14ac:dyDescent="0.25">
      <c r="K443" s="11"/>
      <c r="L443" s="354"/>
      <c r="M443" s="352"/>
      <c r="AA443" s="333"/>
      <c r="AB443" s="135"/>
      <c r="AC443" s="135"/>
      <c r="AD443" s="135"/>
      <c r="AE443" s="135"/>
      <c r="AF443" s="127"/>
      <c r="AG443" s="135"/>
      <c r="AH443" s="135"/>
      <c r="AI443" s="135"/>
      <c r="AJ443" s="135"/>
    </row>
    <row r="444" spans="11:36" s="3" customFormat="1" ht="15" customHeight="1" x14ac:dyDescent="0.25">
      <c r="K444" s="11"/>
      <c r="L444" s="354"/>
      <c r="M444" s="352"/>
      <c r="AA444" s="333"/>
      <c r="AB444" s="135"/>
      <c r="AC444" s="135"/>
      <c r="AD444" s="135"/>
      <c r="AE444" s="135"/>
      <c r="AF444" s="127"/>
      <c r="AG444" s="135"/>
      <c r="AH444" s="135"/>
      <c r="AI444" s="135"/>
      <c r="AJ444" s="135"/>
    </row>
    <row r="445" spans="11:36" s="3" customFormat="1" ht="15" customHeight="1" x14ac:dyDescent="0.25">
      <c r="K445" s="11"/>
      <c r="L445" s="354"/>
      <c r="M445" s="352"/>
      <c r="AA445" s="333"/>
      <c r="AB445" s="135"/>
      <c r="AC445" s="135"/>
      <c r="AD445" s="135"/>
      <c r="AE445" s="135"/>
      <c r="AF445" s="127"/>
      <c r="AG445" s="135"/>
      <c r="AH445" s="135"/>
      <c r="AI445" s="135"/>
      <c r="AJ445" s="135"/>
    </row>
    <row r="446" spans="11:36" s="3" customFormat="1" ht="15" customHeight="1" x14ac:dyDescent="0.25">
      <c r="K446" s="11"/>
      <c r="L446" s="354"/>
      <c r="M446" s="352"/>
      <c r="AA446" s="333"/>
      <c r="AB446" s="135"/>
      <c r="AC446" s="135"/>
      <c r="AD446" s="135"/>
      <c r="AE446" s="135"/>
      <c r="AF446" s="127"/>
      <c r="AG446" s="135"/>
      <c r="AH446" s="135"/>
      <c r="AI446" s="135"/>
      <c r="AJ446" s="135"/>
    </row>
    <row r="447" spans="11:36" s="3" customFormat="1" ht="15" customHeight="1" x14ac:dyDescent="0.25">
      <c r="K447" s="11"/>
      <c r="L447" s="354"/>
      <c r="M447" s="352"/>
      <c r="AA447" s="333"/>
      <c r="AB447" s="135"/>
      <c r="AC447" s="135"/>
      <c r="AD447" s="135"/>
      <c r="AE447" s="135"/>
      <c r="AF447" s="127"/>
      <c r="AG447" s="135"/>
      <c r="AH447" s="135"/>
      <c r="AI447" s="135"/>
      <c r="AJ447" s="135"/>
    </row>
    <row r="448" spans="11:36" s="3" customFormat="1" ht="15" customHeight="1" x14ac:dyDescent="0.25">
      <c r="K448" s="11"/>
      <c r="L448" s="354"/>
      <c r="M448" s="352"/>
      <c r="AA448" s="333"/>
      <c r="AB448" s="135"/>
      <c r="AC448" s="135"/>
      <c r="AD448" s="135"/>
      <c r="AE448" s="135"/>
      <c r="AF448" s="127"/>
      <c r="AG448" s="135"/>
      <c r="AH448" s="135"/>
      <c r="AI448" s="135"/>
      <c r="AJ448" s="135"/>
    </row>
    <row r="449" spans="11:36" s="3" customFormat="1" ht="15" customHeight="1" x14ac:dyDescent="0.25">
      <c r="K449" s="11"/>
      <c r="L449" s="354"/>
      <c r="M449" s="352"/>
      <c r="AA449" s="333"/>
      <c r="AB449" s="135"/>
      <c r="AC449" s="135"/>
      <c r="AD449" s="135"/>
      <c r="AE449" s="135"/>
      <c r="AF449" s="127"/>
      <c r="AG449" s="135"/>
      <c r="AH449" s="135"/>
      <c r="AI449" s="135"/>
      <c r="AJ449" s="135"/>
    </row>
    <row r="450" spans="11:36" s="3" customFormat="1" ht="15" customHeight="1" x14ac:dyDescent="0.25">
      <c r="K450" s="11"/>
      <c r="L450" s="354"/>
      <c r="M450" s="352"/>
      <c r="AA450" s="333"/>
      <c r="AB450" s="135"/>
      <c r="AC450" s="135"/>
      <c r="AD450" s="135"/>
      <c r="AE450" s="135"/>
      <c r="AF450" s="127"/>
      <c r="AG450" s="135"/>
      <c r="AH450" s="135"/>
      <c r="AI450" s="135"/>
      <c r="AJ450" s="135"/>
    </row>
    <row r="451" spans="11:36" s="3" customFormat="1" ht="15" customHeight="1" x14ac:dyDescent="0.25">
      <c r="K451" s="11"/>
      <c r="L451" s="354"/>
      <c r="M451" s="352"/>
      <c r="AA451" s="333"/>
      <c r="AB451" s="135"/>
      <c r="AC451" s="135"/>
      <c r="AD451" s="135"/>
      <c r="AE451" s="135"/>
      <c r="AF451" s="127"/>
      <c r="AG451" s="135"/>
      <c r="AH451" s="135"/>
      <c r="AI451" s="135"/>
      <c r="AJ451" s="135"/>
    </row>
    <row r="452" spans="11:36" s="3" customFormat="1" ht="15" customHeight="1" x14ac:dyDescent="0.25">
      <c r="K452" s="11"/>
      <c r="L452" s="354"/>
      <c r="M452" s="352"/>
      <c r="AA452" s="333"/>
      <c r="AB452" s="135"/>
      <c r="AC452" s="135"/>
      <c r="AD452" s="135"/>
      <c r="AE452" s="135"/>
      <c r="AF452" s="127"/>
      <c r="AG452" s="135"/>
      <c r="AH452" s="135"/>
      <c r="AI452" s="135"/>
      <c r="AJ452" s="135"/>
    </row>
    <row r="453" spans="11:36" s="3" customFormat="1" ht="15" customHeight="1" x14ac:dyDescent="0.25">
      <c r="K453" s="11"/>
      <c r="L453" s="354"/>
      <c r="M453" s="352"/>
      <c r="AA453" s="333"/>
      <c r="AB453" s="135"/>
      <c r="AC453" s="135"/>
      <c r="AD453" s="135"/>
      <c r="AE453" s="135"/>
      <c r="AF453" s="127"/>
      <c r="AG453" s="135"/>
      <c r="AH453" s="135"/>
      <c r="AI453" s="135"/>
      <c r="AJ453" s="135"/>
    </row>
    <row r="454" spans="11:36" s="3" customFormat="1" ht="15" customHeight="1" x14ac:dyDescent="0.25">
      <c r="K454" s="11"/>
      <c r="L454" s="354"/>
      <c r="M454" s="352"/>
      <c r="AA454" s="333"/>
      <c r="AB454" s="135"/>
      <c r="AC454" s="135"/>
      <c r="AD454" s="135"/>
      <c r="AE454" s="135"/>
      <c r="AF454" s="127"/>
      <c r="AG454" s="135"/>
      <c r="AH454" s="135"/>
      <c r="AI454" s="135"/>
      <c r="AJ454" s="135"/>
    </row>
    <row r="455" spans="11:36" s="3" customFormat="1" ht="15" customHeight="1" x14ac:dyDescent="0.25">
      <c r="K455" s="11"/>
      <c r="L455" s="354"/>
      <c r="M455" s="352"/>
      <c r="AA455" s="333"/>
      <c r="AB455" s="135"/>
      <c r="AC455" s="135"/>
      <c r="AD455" s="135"/>
      <c r="AE455" s="135"/>
      <c r="AF455" s="127"/>
      <c r="AG455" s="135"/>
      <c r="AH455" s="135"/>
      <c r="AI455" s="135"/>
      <c r="AJ455" s="135"/>
    </row>
    <row r="456" spans="11:36" s="3" customFormat="1" ht="15" customHeight="1" x14ac:dyDescent="0.25">
      <c r="K456" s="11"/>
      <c r="L456" s="354"/>
      <c r="M456" s="352"/>
      <c r="AA456" s="333"/>
      <c r="AB456" s="135"/>
      <c r="AC456" s="135"/>
      <c r="AD456" s="135"/>
      <c r="AE456" s="135"/>
      <c r="AF456" s="127"/>
      <c r="AG456" s="135"/>
      <c r="AH456" s="135"/>
      <c r="AI456" s="135"/>
      <c r="AJ456" s="135"/>
    </row>
    <row r="457" spans="11:36" s="3" customFormat="1" ht="15" customHeight="1" x14ac:dyDescent="0.25">
      <c r="K457" s="11"/>
      <c r="L457" s="354"/>
      <c r="M457" s="352"/>
      <c r="AA457" s="333"/>
      <c r="AB457" s="135"/>
      <c r="AC457" s="135"/>
      <c r="AD457" s="135"/>
      <c r="AE457" s="135"/>
      <c r="AF457" s="127"/>
      <c r="AG457" s="135"/>
      <c r="AH457" s="135"/>
      <c r="AI457" s="135"/>
      <c r="AJ457" s="135"/>
    </row>
    <row r="458" spans="11:36" s="3" customFormat="1" ht="15" customHeight="1" x14ac:dyDescent="0.25">
      <c r="K458" s="11"/>
      <c r="L458" s="354"/>
      <c r="M458" s="352"/>
      <c r="AA458" s="333"/>
      <c r="AB458" s="135"/>
      <c r="AC458" s="135"/>
      <c r="AD458" s="135"/>
      <c r="AE458" s="135"/>
      <c r="AF458" s="127"/>
      <c r="AG458" s="135"/>
      <c r="AH458" s="135"/>
      <c r="AI458" s="135"/>
      <c r="AJ458" s="135"/>
    </row>
    <row r="459" spans="11:36" s="3" customFormat="1" ht="15" customHeight="1" x14ac:dyDescent="0.25">
      <c r="K459" s="11"/>
      <c r="L459" s="354"/>
      <c r="M459" s="352"/>
      <c r="AA459" s="333"/>
      <c r="AB459" s="135"/>
      <c r="AC459" s="135"/>
      <c r="AD459" s="135"/>
      <c r="AE459" s="135"/>
      <c r="AF459" s="127"/>
      <c r="AG459" s="135"/>
      <c r="AH459" s="135"/>
      <c r="AI459" s="135"/>
      <c r="AJ459" s="135"/>
    </row>
    <row r="460" spans="11:36" s="3" customFormat="1" ht="15" customHeight="1" x14ac:dyDescent="0.25">
      <c r="K460" s="11"/>
      <c r="L460" s="354"/>
      <c r="M460" s="352"/>
      <c r="AA460" s="333"/>
      <c r="AB460" s="135"/>
      <c r="AC460" s="135"/>
      <c r="AD460" s="135"/>
      <c r="AE460" s="135"/>
      <c r="AF460" s="127"/>
      <c r="AG460" s="135"/>
      <c r="AH460" s="135"/>
      <c r="AI460" s="135"/>
      <c r="AJ460" s="135"/>
    </row>
    <row r="461" spans="11:36" s="3" customFormat="1" ht="15" customHeight="1" x14ac:dyDescent="0.25">
      <c r="K461" s="11"/>
      <c r="L461" s="354"/>
      <c r="M461" s="352"/>
      <c r="AA461" s="333"/>
      <c r="AB461" s="135"/>
      <c r="AC461" s="135"/>
      <c r="AD461" s="135"/>
      <c r="AE461" s="135"/>
      <c r="AF461" s="127"/>
      <c r="AG461" s="135"/>
      <c r="AH461" s="135"/>
      <c r="AI461" s="135"/>
      <c r="AJ461" s="135"/>
    </row>
    <row r="462" spans="11:36" s="3" customFormat="1" ht="15" customHeight="1" x14ac:dyDescent="0.25">
      <c r="K462" s="11"/>
      <c r="L462" s="354"/>
      <c r="M462" s="352"/>
      <c r="AA462" s="333"/>
      <c r="AB462" s="135"/>
      <c r="AC462" s="135"/>
      <c r="AD462" s="135"/>
      <c r="AE462" s="135"/>
      <c r="AF462" s="127"/>
      <c r="AG462" s="135"/>
      <c r="AH462" s="135"/>
      <c r="AI462" s="135"/>
      <c r="AJ462" s="135"/>
    </row>
    <row r="463" spans="11:36" s="3" customFormat="1" ht="15" customHeight="1" x14ac:dyDescent="0.25">
      <c r="K463" s="11"/>
      <c r="L463" s="354"/>
      <c r="M463" s="352"/>
      <c r="AA463" s="333"/>
      <c r="AB463" s="135"/>
      <c r="AC463" s="135"/>
      <c r="AD463" s="135"/>
      <c r="AE463" s="135"/>
      <c r="AF463" s="127"/>
      <c r="AG463" s="135"/>
      <c r="AH463" s="135"/>
      <c r="AI463" s="135"/>
      <c r="AJ463" s="135"/>
    </row>
    <row r="464" spans="11:36" s="3" customFormat="1" ht="15" customHeight="1" x14ac:dyDescent="0.25">
      <c r="K464" s="11"/>
      <c r="L464" s="354"/>
      <c r="M464" s="352"/>
      <c r="AA464" s="333"/>
      <c r="AB464" s="135"/>
      <c r="AC464" s="135"/>
      <c r="AD464" s="135"/>
      <c r="AE464" s="135"/>
      <c r="AF464" s="127"/>
      <c r="AG464" s="135"/>
      <c r="AH464" s="135"/>
      <c r="AI464" s="135"/>
      <c r="AJ464" s="135"/>
    </row>
    <row r="465" spans="11:36" s="3" customFormat="1" ht="15" customHeight="1" x14ac:dyDescent="0.25">
      <c r="K465" s="11"/>
      <c r="L465" s="354"/>
      <c r="M465" s="352"/>
      <c r="AA465" s="333"/>
      <c r="AB465" s="135"/>
      <c r="AC465" s="135"/>
      <c r="AD465" s="135"/>
      <c r="AE465" s="135"/>
      <c r="AF465" s="127"/>
      <c r="AG465" s="135"/>
      <c r="AH465" s="135"/>
      <c r="AI465" s="135"/>
      <c r="AJ465" s="135"/>
    </row>
    <row r="466" spans="11:36" s="3" customFormat="1" ht="15" customHeight="1" x14ac:dyDescent="0.25">
      <c r="K466" s="11"/>
      <c r="L466" s="354"/>
      <c r="M466" s="352"/>
      <c r="AA466" s="333"/>
      <c r="AB466" s="135"/>
      <c r="AC466" s="135"/>
      <c r="AD466" s="135"/>
      <c r="AE466" s="135"/>
      <c r="AF466" s="127"/>
      <c r="AG466" s="135"/>
      <c r="AH466" s="135"/>
      <c r="AI466" s="135"/>
      <c r="AJ466" s="135"/>
    </row>
    <row r="467" spans="11:36" s="3" customFormat="1" ht="15" customHeight="1" x14ac:dyDescent="0.25">
      <c r="K467" s="11"/>
      <c r="L467" s="354"/>
      <c r="M467" s="352"/>
      <c r="AA467" s="333"/>
      <c r="AB467" s="135"/>
      <c r="AC467" s="135"/>
      <c r="AD467" s="135"/>
      <c r="AE467" s="135"/>
      <c r="AF467" s="127"/>
      <c r="AG467" s="135"/>
      <c r="AH467" s="135"/>
      <c r="AI467" s="135"/>
      <c r="AJ467" s="135"/>
    </row>
    <row r="468" spans="11:36" s="3" customFormat="1" ht="15" customHeight="1" x14ac:dyDescent="0.25">
      <c r="K468" s="11"/>
      <c r="L468" s="354"/>
      <c r="M468" s="352"/>
      <c r="AA468" s="333"/>
      <c r="AB468" s="135"/>
      <c r="AC468" s="135"/>
      <c r="AD468" s="135"/>
      <c r="AE468" s="135"/>
      <c r="AF468" s="127"/>
      <c r="AG468" s="135"/>
      <c r="AH468" s="135"/>
      <c r="AI468" s="135"/>
      <c r="AJ468" s="135"/>
    </row>
    <row r="469" spans="11:36" s="3" customFormat="1" ht="15" customHeight="1" x14ac:dyDescent="0.25">
      <c r="K469" s="11"/>
      <c r="L469" s="354"/>
      <c r="M469" s="352"/>
      <c r="AA469" s="333"/>
      <c r="AB469" s="135"/>
      <c r="AC469" s="135"/>
      <c r="AD469" s="135"/>
      <c r="AE469" s="135"/>
      <c r="AF469" s="127"/>
      <c r="AG469" s="135"/>
      <c r="AH469" s="135"/>
      <c r="AI469" s="135"/>
      <c r="AJ469" s="135"/>
    </row>
    <row r="470" spans="11:36" s="3" customFormat="1" ht="15" customHeight="1" x14ac:dyDescent="0.25">
      <c r="K470" s="11"/>
      <c r="L470" s="354"/>
      <c r="M470" s="352"/>
      <c r="AA470" s="333"/>
      <c r="AB470" s="135"/>
      <c r="AC470" s="135"/>
      <c r="AD470" s="135"/>
      <c r="AE470" s="135"/>
      <c r="AF470" s="127"/>
      <c r="AG470" s="135"/>
      <c r="AH470" s="135"/>
      <c r="AI470" s="135"/>
      <c r="AJ470" s="135"/>
    </row>
    <row r="471" spans="11:36" s="3" customFormat="1" ht="15" customHeight="1" x14ac:dyDescent="0.25">
      <c r="K471" s="11"/>
      <c r="L471" s="354"/>
      <c r="M471" s="352"/>
      <c r="AA471" s="333"/>
      <c r="AB471" s="135"/>
      <c r="AC471" s="135"/>
      <c r="AD471" s="135"/>
      <c r="AE471" s="135"/>
      <c r="AF471" s="127"/>
      <c r="AG471" s="135"/>
      <c r="AH471" s="135"/>
      <c r="AI471" s="135"/>
      <c r="AJ471" s="135"/>
    </row>
    <row r="472" spans="11:36" s="3" customFormat="1" ht="15" customHeight="1" x14ac:dyDescent="0.25">
      <c r="K472" s="11"/>
      <c r="L472" s="354"/>
      <c r="M472" s="352"/>
      <c r="AA472" s="333"/>
      <c r="AB472" s="135"/>
      <c r="AC472" s="135"/>
      <c r="AD472" s="135"/>
      <c r="AE472" s="135"/>
      <c r="AF472" s="127"/>
      <c r="AG472" s="135"/>
      <c r="AH472" s="135"/>
      <c r="AI472" s="135"/>
      <c r="AJ472" s="135"/>
    </row>
    <row r="473" spans="11:36" s="3" customFormat="1" ht="15" customHeight="1" x14ac:dyDescent="0.25">
      <c r="K473" s="11"/>
      <c r="L473" s="354"/>
      <c r="M473" s="352"/>
      <c r="AA473" s="333"/>
      <c r="AB473" s="135"/>
      <c r="AC473" s="135"/>
      <c r="AD473" s="135"/>
      <c r="AE473" s="135"/>
      <c r="AF473" s="127"/>
      <c r="AG473" s="135"/>
      <c r="AH473" s="135"/>
      <c r="AI473" s="135"/>
      <c r="AJ473" s="135"/>
    </row>
    <row r="474" spans="11:36" s="3" customFormat="1" ht="15" customHeight="1" x14ac:dyDescent="0.25">
      <c r="K474" s="11"/>
      <c r="L474" s="354"/>
      <c r="M474" s="352"/>
      <c r="AA474" s="333"/>
      <c r="AB474" s="135"/>
      <c r="AC474" s="135"/>
      <c r="AD474" s="135"/>
      <c r="AE474" s="135"/>
      <c r="AF474" s="127"/>
      <c r="AG474" s="135"/>
      <c r="AH474" s="135"/>
      <c r="AI474" s="135"/>
      <c r="AJ474" s="135"/>
    </row>
    <row r="475" spans="11:36" s="3" customFormat="1" ht="15" customHeight="1" x14ac:dyDescent="0.25">
      <c r="K475" s="11"/>
      <c r="L475" s="354"/>
      <c r="M475" s="352"/>
      <c r="AA475" s="333"/>
      <c r="AB475" s="135"/>
      <c r="AC475" s="135"/>
      <c r="AD475" s="135"/>
      <c r="AE475" s="135"/>
      <c r="AF475" s="127"/>
      <c r="AG475" s="135"/>
      <c r="AH475" s="135"/>
      <c r="AI475" s="135"/>
      <c r="AJ475" s="135"/>
    </row>
    <row r="476" spans="11:36" s="3" customFormat="1" ht="15" customHeight="1" x14ac:dyDescent="0.25">
      <c r="K476" s="11"/>
      <c r="L476" s="354"/>
      <c r="M476" s="352"/>
      <c r="AA476" s="333"/>
      <c r="AB476" s="135"/>
      <c r="AC476" s="135"/>
      <c r="AD476" s="135"/>
      <c r="AE476" s="135"/>
      <c r="AF476" s="127"/>
      <c r="AG476" s="135"/>
      <c r="AH476" s="135"/>
      <c r="AI476" s="135"/>
      <c r="AJ476" s="135"/>
    </row>
    <row r="477" spans="11:36" s="3" customFormat="1" ht="15" customHeight="1" x14ac:dyDescent="0.25">
      <c r="K477" s="11"/>
      <c r="L477" s="354"/>
      <c r="M477" s="352"/>
      <c r="AA477" s="333"/>
      <c r="AB477" s="135"/>
      <c r="AC477" s="135"/>
      <c r="AD477" s="135"/>
      <c r="AE477" s="135"/>
      <c r="AF477" s="127"/>
      <c r="AG477" s="135"/>
      <c r="AH477" s="135"/>
      <c r="AI477" s="135"/>
      <c r="AJ477" s="135"/>
    </row>
    <row r="478" spans="11:36" s="3" customFormat="1" ht="15" customHeight="1" x14ac:dyDescent="0.25">
      <c r="K478" s="11"/>
      <c r="L478" s="354"/>
      <c r="M478" s="352"/>
      <c r="AA478" s="333"/>
      <c r="AB478" s="135"/>
      <c r="AC478" s="135"/>
      <c r="AD478" s="135"/>
      <c r="AE478" s="135"/>
      <c r="AF478" s="127"/>
      <c r="AG478" s="135"/>
      <c r="AH478" s="135"/>
      <c r="AI478" s="135"/>
      <c r="AJ478" s="135"/>
    </row>
    <row r="479" spans="11:36" s="3" customFormat="1" ht="15" customHeight="1" x14ac:dyDescent="0.25">
      <c r="K479" s="11"/>
      <c r="L479" s="354"/>
      <c r="M479" s="352"/>
      <c r="AA479" s="333"/>
      <c r="AB479" s="135"/>
      <c r="AC479" s="135"/>
      <c r="AD479" s="135"/>
      <c r="AE479" s="135"/>
      <c r="AF479" s="127"/>
      <c r="AG479" s="135"/>
      <c r="AH479" s="135"/>
      <c r="AI479" s="135"/>
      <c r="AJ479" s="135"/>
    </row>
    <row r="480" spans="11:36" s="3" customFormat="1" ht="15" customHeight="1" x14ac:dyDescent="0.25">
      <c r="K480" s="11"/>
      <c r="L480" s="354"/>
      <c r="M480" s="352"/>
      <c r="AA480" s="333"/>
      <c r="AB480" s="135"/>
      <c r="AC480" s="135"/>
      <c r="AD480" s="135"/>
      <c r="AE480" s="135"/>
      <c r="AF480" s="127"/>
      <c r="AG480" s="135"/>
      <c r="AH480" s="135"/>
      <c r="AI480" s="135"/>
      <c r="AJ480" s="135"/>
    </row>
    <row r="481" spans="11:36" s="3" customFormat="1" ht="15" customHeight="1" x14ac:dyDescent="0.25">
      <c r="K481" s="11"/>
      <c r="L481" s="354"/>
      <c r="M481" s="352"/>
      <c r="AA481" s="333"/>
      <c r="AB481" s="135"/>
      <c r="AC481" s="135"/>
      <c r="AD481" s="135"/>
      <c r="AE481" s="135"/>
      <c r="AF481" s="127"/>
      <c r="AG481" s="135"/>
      <c r="AH481" s="135"/>
      <c r="AI481" s="135"/>
      <c r="AJ481" s="135"/>
    </row>
    <row r="482" spans="11:36" s="3" customFormat="1" ht="15" customHeight="1" x14ac:dyDescent="0.25">
      <c r="K482" s="11"/>
      <c r="L482" s="354"/>
      <c r="M482" s="352"/>
      <c r="AA482" s="333"/>
      <c r="AB482" s="135"/>
      <c r="AC482" s="135"/>
      <c r="AD482" s="135"/>
      <c r="AE482" s="135"/>
      <c r="AF482" s="127"/>
      <c r="AG482" s="135"/>
      <c r="AH482" s="135"/>
      <c r="AI482" s="135"/>
      <c r="AJ482" s="135"/>
    </row>
    <row r="483" spans="11:36" s="3" customFormat="1" ht="15" customHeight="1" x14ac:dyDescent="0.25">
      <c r="K483" s="11"/>
      <c r="L483" s="354"/>
      <c r="M483" s="352"/>
      <c r="AA483" s="333"/>
      <c r="AB483" s="135"/>
      <c r="AC483" s="135"/>
      <c r="AD483" s="135"/>
      <c r="AE483" s="135"/>
      <c r="AF483" s="127"/>
      <c r="AG483" s="135"/>
      <c r="AH483" s="135"/>
      <c r="AI483" s="135"/>
      <c r="AJ483" s="135"/>
    </row>
    <row r="484" spans="11:36" s="3" customFormat="1" ht="15" customHeight="1" x14ac:dyDescent="0.25">
      <c r="K484" s="11"/>
      <c r="L484" s="354"/>
      <c r="M484" s="352"/>
      <c r="AA484" s="333"/>
      <c r="AB484" s="135"/>
      <c r="AC484" s="135"/>
      <c r="AD484" s="135"/>
      <c r="AE484" s="135"/>
      <c r="AF484" s="127"/>
      <c r="AG484" s="135"/>
      <c r="AH484" s="135"/>
      <c r="AI484" s="135"/>
      <c r="AJ484" s="135"/>
    </row>
    <row r="485" spans="11:36" s="3" customFormat="1" ht="15" customHeight="1" x14ac:dyDescent="0.25">
      <c r="K485" s="11"/>
      <c r="L485" s="354"/>
      <c r="M485" s="352"/>
      <c r="AA485" s="333"/>
      <c r="AB485" s="135"/>
      <c r="AC485" s="135"/>
      <c r="AD485" s="135"/>
      <c r="AE485" s="135"/>
      <c r="AF485" s="127"/>
      <c r="AG485" s="135"/>
      <c r="AH485" s="135"/>
      <c r="AI485" s="135"/>
      <c r="AJ485" s="135"/>
    </row>
    <row r="486" spans="11:36" s="3" customFormat="1" ht="15" customHeight="1" x14ac:dyDescent="0.25">
      <c r="K486" s="11"/>
      <c r="L486" s="354"/>
      <c r="M486" s="352"/>
      <c r="AA486" s="333"/>
      <c r="AB486" s="135"/>
      <c r="AC486" s="135"/>
      <c r="AD486" s="135"/>
      <c r="AE486" s="135"/>
      <c r="AF486" s="127"/>
      <c r="AG486" s="135"/>
      <c r="AH486" s="135"/>
      <c r="AI486" s="135"/>
      <c r="AJ486" s="135"/>
    </row>
    <row r="487" spans="11:36" s="3" customFormat="1" ht="15" customHeight="1" x14ac:dyDescent="0.25">
      <c r="K487" s="11"/>
      <c r="L487" s="354"/>
      <c r="M487" s="352"/>
      <c r="AA487" s="333"/>
      <c r="AB487" s="135"/>
      <c r="AC487" s="135"/>
      <c r="AD487" s="135"/>
      <c r="AE487" s="135"/>
      <c r="AF487" s="127"/>
      <c r="AG487" s="135"/>
      <c r="AH487" s="135"/>
      <c r="AI487" s="135"/>
      <c r="AJ487" s="135"/>
    </row>
    <row r="488" spans="11:36" s="3" customFormat="1" ht="15" customHeight="1" x14ac:dyDescent="0.25">
      <c r="K488" s="11"/>
      <c r="L488" s="354"/>
      <c r="M488" s="352"/>
      <c r="AA488" s="333"/>
      <c r="AB488" s="135"/>
      <c r="AC488" s="135"/>
      <c r="AD488" s="135"/>
      <c r="AE488" s="135"/>
      <c r="AF488" s="127"/>
      <c r="AG488" s="135"/>
      <c r="AH488" s="135"/>
      <c r="AI488" s="135"/>
      <c r="AJ488" s="135"/>
    </row>
    <row r="489" spans="11:36" s="3" customFormat="1" ht="15" customHeight="1" x14ac:dyDescent="0.25">
      <c r="K489" s="11"/>
      <c r="L489" s="354"/>
      <c r="M489" s="352"/>
      <c r="AA489" s="333"/>
      <c r="AB489" s="135"/>
      <c r="AC489" s="135"/>
      <c r="AD489" s="135"/>
      <c r="AE489" s="135"/>
      <c r="AF489" s="127"/>
      <c r="AG489" s="135"/>
      <c r="AH489" s="135"/>
      <c r="AI489" s="135"/>
      <c r="AJ489" s="135"/>
    </row>
    <row r="490" spans="11:36" s="3" customFormat="1" ht="15" customHeight="1" x14ac:dyDescent="0.25">
      <c r="K490" s="11"/>
      <c r="L490" s="354"/>
      <c r="M490" s="352"/>
      <c r="AA490" s="333"/>
      <c r="AB490" s="135"/>
      <c r="AC490" s="135"/>
      <c r="AD490" s="135"/>
      <c r="AE490" s="135"/>
      <c r="AF490" s="127"/>
      <c r="AG490" s="135"/>
      <c r="AH490" s="135"/>
      <c r="AI490" s="135"/>
      <c r="AJ490" s="135"/>
    </row>
    <row r="491" spans="11:36" s="3" customFormat="1" ht="15" customHeight="1" x14ac:dyDescent="0.25">
      <c r="K491" s="11"/>
      <c r="L491" s="354"/>
      <c r="M491" s="352"/>
      <c r="AA491" s="333"/>
      <c r="AB491" s="135"/>
      <c r="AC491" s="135"/>
      <c r="AD491" s="135"/>
      <c r="AE491" s="135"/>
      <c r="AF491" s="127"/>
      <c r="AG491" s="135"/>
      <c r="AH491" s="135"/>
      <c r="AI491" s="135"/>
      <c r="AJ491" s="135"/>
    </row>
    <row r="492" spans="11:36" s="3" customFormat="1" ht="15" customHeight="1" x14ac:dyDescent="0.25">
      <c r="K492" s="11"/>
      <c r="L492" s="354"/>
      <c r="M492" s="352"/>
      <c r="AA492" s="333"/>
      <c r="AB492" s="135"/>
      <c r="AC492" s="135"/>
      <c r="AD492" s="135"/>
      <c r="AE492" s="135"/>
      <c r="AF492" s="127"/>
      <c r="AG492" s="135"/>
      <c r="AH492" s="135"/>
      <c r="AI492" s="135"/>
      <c r="AJ492" s="135"/>
    </row>
    <row r="493" spans="11:36" s="3" customFormat="1" ht="15" customHeight="1" x14ac:dyDescent="0.25">
      <c r="K493" s="11"/>
      <c r="L493" s="354"/>
      <c r="M493" s="352"/>
      <c r="AA493" s="333"/>
      <c r="AB493" s="135"/>
      <c r="AC493" s="135"/>
      <c r="AD493" s="135"/>
      <c r="AE493" s="135"/>
      <c r="AF493" s="127"/>
      <c r="AG493" s="135"/>
      <c r="AH493" s="135"/>
      <c r="AI493" s="135"/>
      <c r="AJ493" s="135"/>
    </row>
    <row r="494" spans="11:36" s="3" customFormat="1" ht="15" customHeight="1" x14ac:dyDescent="0.25">
      <c r="K494" s="11"/>
      <c r="L494" s="354"/>
      <c r="M494" s="352"/>
      <c r="AA494" s="333"/>
      <c r="AB494" s="135"/>
      <c r="AC494" s="135"/>
      <c r="AD494" s="135"/>
      <c r="AE494" s="135"/>
      <c r="AF494" s="127"/>
      <c r="AG494" s="135"/>
      <c r="AH494" s="135"/>
      <c r="AI494" s="135"/>
      <c r="AJ494" s="135"/>
    </row>
    <row r="495" spans="11:36" s="3" customFormat="1" ht="15" customHeight="1" x14ac:dyDescent="0.25">
      <c r="K495" s="11"/>
      <c r="L495" s="354"/>
      <c r="M495" s="352"/>
      <c r="AA495" s="333"/>
      <c r="AB495" s="135"/>
      <c r="AC495" s="135"/>
      <c r="AD495" s="135"/>
      <c r="AE495" s="135"/>
      <c r="AF495" s="127"/>
      <c r="AG495" s="135"/>
      <c r="AH495" s="135"/>
      <c r="AI495" s="135"/>
      <c r="AJ495" s="135"/>
    </row>
    <row r="496" spans="11:36" s="3" customFormat="1" ht="15" customHeight="1" x14ac:dyDescent="0.25">
      <c r="K496" s="11"/>
      <c r="L496" s="354"/>
      <c r="M496" s="352"/>
      <c r="AA496" s="333"/>
      <c r="AB496" s="135"/>
      <c r="AC496" s="135"/>
      <c r="AD496" s="135"/>
      <c r="AE496" s="135"/>
      <c r="AF496" s="127"/>
      <c r="AG496" s="135"/>
      <c r="AH496" s="135"/>
      <c r="AI496" s="135"/>
      <c r="AJ496" s="135"/>
    </row>
    <row r="497" spans="11:36" s="3" customFormat="1" ht="15" customHeight="1" x14ac:dyDescent="0.25">
      <c r="K497" s="11"/>
      <c r="L497" s="354"/>
      <c r="M497" s="352"/>
      <c r="AA497" s="333"/>
      <c r="AB497" s="135"/>
      <c r="AC497" s="135"/>
      <c r="AD497" s="135"/>
      <c r="AE497" s="135"/>
      <c r="AF497" s="127"/>
      <c r="AG497" s="135"/>
      <c r="AH497" s="135"/>
      <c r="AI497" s="135"/>
      <c r="AJ497" s="135"/>
    </row>
    <row r="498" spans="11:36" s="3" customFormat="1" ht="15" customHeight="1" x14ac:dyDescent="0.25">
      <c r="K498" s="11"/>
      <c r="L498" s="354"/>
      <c r="M498" s="352"/>
      <c r="AA498" s="333"/>
      <c r="AB498" s="135"/>
      <c r="AC498" s="135"/>
      <c r="AD498" s="135"/>
      <c r="AE498" s="135"/>
      <c r="AF498" s="127"/>
      <c r="AG498" s="135"/>
      <c r="AH498" s="135"/>
      <c r="AI498" s="135"/>
      <c r="AJ498" s="135"/>
    </row>
    <row r="499" spans="11:36" s="3" customFormat="1" ht="15" customHeight="1" x14ac:dyDescent="0.25">
      <c r="K499" s="11"/>
      <c r="L499" s="354"/>
      <c r="M499" s="352"/>
      <c r="AA499" s="333"/>
      <c r="AB499" s="135"/>
      <c r="AC499" s="135"/>
      <c r="AD499" s="135"/>
      <c r="AE499" s="135"/>
      <c r="AF499" s="127"/>
      <c r="AG499" s="135"/>
      <c r="AH499" s="135"/>
      <c r="AI499" s="135"/>
      <c r="AJ499" s="135"/>
    </row>
    <row r="500" spans="11:36" s="3" customFormat="1" ht="15" customHeight="1" x14ac:dyDescent="0.25">
      <c r="K500" s="11"/>
      <c r="L500" s="354"/>
      <c r="M500" s="352"/>
      <c r="AA500" s="333"/>
      <c r="AB500" s="135"/>
      <c r="AC500" s="135"/>
      <c r="AD500" s="135"/>
      <c r="AE500" s="135"/>
      <c r="AF500" s="127"/>
      <c r="AG500" s="135"/>
      <c r="AH500" s="135"/>
      <c r="AI500" s="135"/>
      <c r="AJ500" s="135"/>
    </row>
    <row r="501" spans="11:36" s="3" customFormat="1" ht="15" customHeight="1" x14ac:dyDescent="0.25">
      <c r="K501" s="11"/>
      <c r="L501" s="354"/>
      <c r="M501" s="352"/>
      <c r="AA501" s="333"/>
      <c r="AB501" s="135"/>
      <c r="AC501" s="135"/>
      <c r="AD501" s="135"/>
      <c r="AE501" s="135"/>
      <c r="AF501" s="127"/>
      <c r="AG501" s="135"/>
      <c r="AH501" s="135"/>
      <c r="AI501" s="135"/>
      <c r="AJ501" s="135"/>
    </row>
    <row r="502" spans="11:36" s="3" customFormat="1" ht="15" customHeight="1" x14ac:dyDescent="0.25">
      <c r="K502" s="11"/>
      <c r="L502" s="354"/>
      <c r="M502" s="352"/>
      <c r="AA502" s="333"/>
      <c r="AB502" s="135"/>
      <c r="AC502" s="135"/>
      <c r="AD502" s="135"/>
      <c r="AE502" s="135"/>
      <c r="AF502" s="127"/>
      <c r="AG502" s="135"/>
      <c r="AH502" s="135"/>
      <c r="AI502" s="135"/>
      <c r="AJ502" s="135"/>
    </row>
    <row r="503" spans="11:36" s="3" customFormat="1" ht="15" customHeight="1" x14ac:dyDescent="0.25">
      <c r="K503" s="11"/>
      <c r="L503" s="354"/>
      <c r="M503" s="352"/>
      <c r="AA503" s="333"/>
      <c r="AB503" s="135"/>
      <c r="AC503" s="135"/>
      <c r="AD503" s="135"/>
      <c r="AE503" s="135"/>
      <c r="AF503" s="127"/>
      <c r="AG503" s="135"/>
      <c r="AH503" s="135"/>
      <c r="AI503" s="135"/>
      <c r="AJ503" s="135"/>
    </row>
    <row r="504" spans="11:36" s="3" customFormat="1" ht="15" customHeight="1" x14ac:dyDescent="0.25">
      <c r="K504" s="11"/>
      <c r="L504" s="354"/>
      <c r="M504" s="352"/>
      <c r="AA504" s="333"/>
      <c r="AB504" s="135"/>
      <c r="AC504" s="135"/>
      <c r="AD504" s="135"/>
      <c r="AE504" s="135"/>
      <c r="AF504" s="127"/>
      <c r="AG504" s="135"/>
      <c r="AH504" s="135"/>
      <c r="AI504" s="135"/>
      <c r="AJ504" s="135"/>
    </row>
    <row r="505" spans="11:36" s="3" customFormat="1" ht="15" customHeight="1" x14ac:dyDescent="0.25">
      <c r="K505" s="11"/>
      <c r="L505" s="354"/>
      <c r="M505" s="352"/>
      <c r="AA505" s="333"/>
      <c r="AB505" s="135"/>
      <c r="AC505" s="135"/>
      <c r="AD505" s="135"/>
      <c r="AE505" s="135"/>
      <c r="AF505" s="127"/>
      <c r="AG505" s="135"/>
      <c r="AH505" s="135"/>
      <c r="AI505" s="135"/>
      <c r="AJ505" s="135"/>
    </row>
    <row r="506" spans="11:36" s="3" customFormat="1" ht="15" customHeight="1" x14ac:dyDescent="0.25">
      <c r="K506" s="11"/>
      <c r="L506" s="354"/>
      <c r="M506" s="352"/>
      <c r="AA506" s="333"/>
      <c r="AB506" s="135"/>
      <c r="AC506" s="135"/>
      <c r="AD506" s="135"/>
      <c r="AE506" s="135"/>
      <c r="AF506" s="127"/>
      <c r="AG506" s="135"/>
      <c r="AH506" s="135"/>
      <c r="AI506" s="135"/>
      <c r="AJ506" s="135"/>
    </row>
    <row r="507" spans="11:36" s="3" customFormat="1" ht="15" customHeight="1" x14ac:dyDescent="0.25">
      <c r="K507" s="11"/>
      <c r="L507" s="354"/>
      <c r="M507" s="352"/>
      <c r="AA507" s="333"/>
      <c r="AB507" s="135"/>
      <c r="AC507" s="135"/>
      <c r="AD507" s="135"/>
      <c r="AE507" s="135"/>
      <c r="AF507" s="127"/>
      <c r="AG507" s="135"/>
      <c r="AH507" s="135"/>
      <c r="AI507" s="135"/>
      <c r="AJ507" s="135"/>
    </row>
    <row r="508" spans="11:36" s="3" customFormat="1" ht="15" customHeight="1" x14ac:dyDescent="0.25">
      <c r="K508" s="11"/>
      <c r="L508" s="354"/>
      <c r="M508" s="352"/>
      <c r="AA508" s="333"/>
      <c r="AB508" s="135"/>
      <c r="AC508" s="135"/>
      <c r="AD508" s="135"/>
      <c r="AE508" s="135"/>
      <c r="AF508" s="127"/>
      <c r="AG508" s="135"/>
      <c r="AH508" s="135"/>
      <c r="AI508" s="135"/>
      <c r="AJ508" s="135"/>
    </row>
    <row r="509" spans="11:36" s="3" customFormat="1" ht="15" customHeight="1" x14ac:dyDescent="0.25">
      <c r="K509" s="11"/>
      <c r="L509" s="354"/>
      <c r="M509" s="352"/>
      <c r="AA509" s="333"/>
      <c r="AB509" s="135"/>
      <c r="AC509" s="135"/>
      <c r="AD509" s="135"/>
      <c r="AE509" s="135"/>
      <c r="AF509" s="127"/>
      <c r="AG509" s="135"/>
      <c r="AH509" s="135"/>
      <c r="AI509" s="135"/>
      <c r="AJ509" s="135"/>
    </row>
    <row r="510" spans="11:36" s="3" customFormat="1" ht="15" customHeight="1" x14ac:dyDescent="0.25">
      <c r="K510" s="11"/>
      <c r="L510" s="354"/>
      <c r="M510" s="352"/>
      <c r="AA510" s="333"/>
      <c r="AB510" s="135"/>
      <c r="AC510" s="135"/>
      <c r="AD510" s="135"/>
      <c r="AE510" s="135"/>
      <c r="AF510" s="127"/>
      <c r="AG510" s="135"/>
      <c r="AH510" s="135"/>
      <c r="AI510" s="135"/>
      <c r="AJ510" s="135"/>
    </row>
    <row r="511" spans="11:36" s="3" customFormat="1" ht="15" customHeight="1" x14ac:dyDescent="0.25">
      <c r="K511" s="11"/>
      <c r="L511" s="354"/>
      <c r="M511" s="352"/>
      <c r="AA511" s="333"/>
      <c r="AB511" s="135"/>
      <c r="AC511" s="135"/>
      <c r="AD511" s="135"/>
      <c r="AE511" s="135"/>
      <c r="AF511" s="127"/>
      <c r="AG511" s="135"/>
      <c r="AH511" s="135"/>
      <c r="AI511" s="135"/>
      <c r="AJ511" s="135"/>
    </row>
    <row r="512" spans="11:36" s="3" customFormat="1" ht="15" customHeight="1" x14ac:dyDescent="0.25">
      <c r="K512" s="11"/>
      <c r="L512" s="354"/>
      <c r="M512" s="352"/>
      <c r="AA512" s="333"/>
      <c r="AB512" s="135"/>
      <c r="AC512" s="135"/>
      <c r="AD512" s="135"/>
      <c r="AE512" s="135"/>
      <c r="AF512" s="127"/>
      <c r="AG512" s="135"/>
      <c r="AH512" s="135"/>
      <c r="AI512" s="135"/>
      <c r="AJ512" s="135"/>
    </row>
    <row r="513" spans="11:36" s="3" customFormat="1" ht="15" customHeight="1" x14ac:dyDescent="0.25">
      <c r="K513" s="11"/>
      <c r="L513" s="354"/>
      <c r="M513" s="352"/>
      <c r="AA513" s="333"/>
      <c r="AB513" s="135"/>
      <c r="AC513" s="135"/>
      <c r="AD513" s="135"/>
      <c r="AE513" s="135"/>
      <c r="AF513" s="127"/>
      <c r="AG513" s="135"/>
      <c r="AH513" s="135"/>
      <c r="AI513" s="135"/>
      <c r="AJ513" s="135"/>
    </row>
    <row r="514" spans="11:36" s="3" customFormat="1" ht="15" customHeight="1" x14ac:dyDescent="0.25">
      <c r="K514" s="11"/>
      <c r="L514" s="354"/>
      <c r="M514" s="352"/>
      <c r="AA514" s="333"/>
      <c r="AB514" s="135"/>
      <c r="AC514" s="135"/>
      <c r="AD514" s="135"/>
      <c r="AE514" s="135"/>
      <c r="AF514" s="127"/>
      <c r="AG514" s="135"/>
      <c r="AH514" s="135"/>
      <c r="AI514" s="135"/>
      <c r="AJ514" s="135"/>
    </row>
    <row r="515" spans="11:36" s="3" customFormat="1" ht="15" customHeight="1" x14ac:dyDescent="0.25">
      <c r="K515" s="11"/>
      <c r="L515" s="354"/>
      <c r="M515" s="352"/>
      <c r="AA515" s="333"/>
      <c r="AB515" s="135"/>
      <c r="AC515" s="135"/>
      <c r="AD515" s="135"/>
      <c r="AE515" s="135"/>
      <c r="AF515" s="127"/>
      <c r="AG515" s="135"/>
      <c r="AH515" s="135"/>
      <c r="AI515" s="135"/>
      <c r="AJ515" s="135"/>
    </row>
    <row r="516" spans="11:36" s="3" customFormat="1" ht="15" customHeight="1" x14ac:dyDescent="0.25">
      <c r="K516" s="11"/>
      <c r="L516" s="354"/>
      <c r="M516" s="352"/>
      <c r="AA516" s="333"/>
      <c r="AB516" s="135"/>
      <c r="AC516" s="135"/>
      <c r="AD516" s="135"/>
      <c r="AE516" s="135"/>
      <c r="AF516" s="127"/>
      <c r="AG516" s="135"/>
      <c r="AH516" s="135"/>
      <c r="AI516" s="135"/>
      <c r="AJ516" s="135"/>
    </row>
    <row r="517" spans="11:36" s="3" customFormat="1" ht="15" customHeight="1" x14ac:dyDescent="0.25">
      <c r="K517" s="11"/>
      <c r="L517" s="354"/>
      <c r="M517" s="352"/>
      <c r="AA517" s="333"/>
      <c r="AB517" s="135"/>
      <c r="AC517" s="135"/>
      <c r="AD517" s="135"/>
      <c r="AE517" s="135"/>
      <c r="AF517" s="127"/>
      <c r="AG517" s="135"/>
      <c r="AH517" s="135"/>
      <c r="AI517" s="135"/>
      <c r="AJ517" s="135"/>
    </row>
    <row r="518" spans="11:36" s="3" customFormat="1" ht="15" customHeight="1" x14ac:dyDescent="0.25">
      <c r="K518" s="11"/>
      <c r="L518" s="354"/>
      <c r="M518" s="352"/>
      <c r="AA518" s="333"/>
      <c r="AB518" s="135"/>
      <c r="AC518" s="135"/>
      <c r="AD518" s="135"/>
      <c r="AE518" s="135"/>
      <c r="AF518" s="127"/>
      <c r="AG518" s="135"/>
      <c r="AH518" s="135"/>
      <c r="AI518" s="135"/>
      <c r="AJ518" s="135"/>
    </row>
    <row r="519" spans="11:36" s="3" customFormat="1" ht="15" customHeight="1" x14ac:dyDescent="0.25">
      <c r="K519" s="11"/>
      <c r="L519" s="354"/>
      <c r="M519" s="352"/>
      <c r="AA519" s="333"/>
      <c r="AB519" s="135"/>
      <c r="AC519" s="135"/>
      <c r="AD519" s="135"/>
      <c r="AE519" s="135"/>
      <c r="AF519" s="127"/>
      <c r="AG519" s="135"/>
      <c r="AH519" s="135"/>
      <c r="AI519" s="135"/>
      <c r="AJ519" s="135"/>
    </row>
    <row r="520" spans="11:36" s="3" customFormat="1" ht="15" customHeight="1" x14ac:dyDescent="0.25">
      <c r="K520" s="11"/>
      <c r="L520" s="354"/>
      <c r="M520" s="352"/>
      <c r="AA520" s="333"/>
      <c r="AB520" s="135"/>
      <c r="AC520" s="135"/>
      <c r="AD520" s="135"/>
      <c r="AE520" s="135"/>
      <c r="AF520" s="127"/>
      <c r="AG520" s="135"/>
      <c r="AH520" s="135"/>
      <c r="AI520" s="135"/>
      <c r="AJ520" s="135"/>
    </row>
    <row r="521" spans="11:36" s="3" customFormat="1" ht="15" customHeight="1" x14ac:dyDescent="0.25">
      <c r="K521" s="11"/>
      <c r="L521" s="354"/>
      <c r="M521" s="352"/>
      <c r="AA521" s="333"/>
      <c r="AB521" s="135"/>
      <c r="AC521" s="135"/>
      <c r="AD521" s="135"/>
      <c r="AE521" s="135"/>
      <c r="AF521" s="127"/>
      <c r="AG521" s="135"/>
      <c r="AH521" s="135"/>
      <c r="AI521" s="135"/>
      <c r="AJ521" s="135"/>
    </row>
    <row r="522" spans="11:36" s="3" customFormat="1" ht="15" customHeight="1" x14ac:dyDescent="0.25">
      <c r="K522" s="11"/>
      <c r="L522" s="354"/>
      <c r="M522" s="352"/>
      <c r="AA522" s="333"/>
      <c r="AB522" s="135"/>
      <c r="AC522" s="135"/>
      <c r="AD522" s="135"/>
      <c r="AE522" s="135"/>
      <c r="AF522" s="127"/>
      <c r="AG522" s="135"/>
      <c r="AH522" s="135"/>
      <c r="AI522" s="135"/>
      <c r="AJ522" s="135"/>
    </row>
    <row r="523" spans="11:36" s="3" customFormat="1" ht="15" customHeight="1" x14ac:dyDescent="0.25">
      <c r="K523" s="11"/>
      <c r="L523" s="354"/>
      <c r="M523" s="352"/>
      <c r="AA523" s="333"/>
      <c r="AB523" s="135"/>
      <c r="AC523" s="135"/>
      <c r="AD523" s="135"/>
      <c r="AE523" s="135"/>
      <c r="AF523" s="127"/>
      <c r="AG523" s="135"/>
      <c r="AH523" s="135"/>
      <c r="AI523" s="135"/>
      <c r="AJ523" s="135"/>
    </row>
    <row r="524" spans="11:36" s="3" customFormat="1" ht="15" customHeight="1" x14ac:dyDescent="0.25">
      <c r="K524" s="11"/>
      <c r="L524" s="354"/>
      <c r="M524" s="352"/>
      <c r="AA524" s="333"/>
      <c r="AB524" s="135"/>
      <c r="AC524" s="135"/>
      <c r="AD524" s="135"/>
      <c r="AE524" s="135"/>
      <c r="AF524" s="127"/>
      <c r="AG524" s="135"/>
      <c r="AH524" s="135"/>
      <c r="AI524" s="135"/>
      <c r="AJ524" s="135"/>
    </row>
    <row r="525" spans="11:36" s="3" customFormat="1" ht="15" customHeight="1" x14ac:dyDescent="0.25">
      <c r="K525" s="11"/>
      <c r="L525" s="354"/>
      <c r="M525" s="352"/>
      <c r="AA525" s="333"/>
      <c r="AB525" s="135"/>
      <c r="AC525" s="135"/>
      <c r="AD525" s="135"/>
      <c r="AE525" s="135"/>
      <c r="AF525" s="127"/>
      <c r="AG525" s="135"/>
      <c r="AH525" s="135"/>
      <c r="AI525" s="135"/>
      <c r="AJ525" s="135"/>
    </row>
    <row r="526" spans="11:36" s="3" customFormat="1" ht="15" customHeight="1" x14ac:dyDescent="0.25">
      <c r="K526" s="11"/>
      <c r="L526" s="354"/>
      <c r="M526" s="352"/>
      <c r="AA526" s="333"/>
      <c r="AB526" s="135"/>
      <c r="AC526" s="135"/>
      <c r="AD526" s="135"/>
      <c r="AE526" s="135"/>
      <c r="AF526" s="127"/>
      <c r="AG526" s="135"/>
      <c r="AH526" s="135"/>
      <c r="AI526" s="135"/>
      <c r="AJ526" s="135"/>
    </row>
    <row r="527" spans="11:36" s="3" customFormat="1" ht="15" customHeight="1" x14ac:dyDescent="0.25">
      <c r="K527" s="11"/>
      <c r="L527" s="354"/>
      <c r="M527" s="352"/>
      <c r="AA527" s="333"/>
      <c r="AB527" s="135"/>
      <c r="AC527" s="135"/>
      <c r="AD527" s="135"/>
      <c r="AE527" s="135"/>
      <c r="AF527" s="127"/>
      <c r="AG527" s="135"/>
      <c r="AH527" s="135"/>
      <c r="AI527" s="135"/>
      <c r="AJ527" s="135"/>
    </row>
    <row r="528" spans="11:36" s="3" customFormat="1" ht="15" customHeight="1" x14ac:dyDescent="0.25">
      <c r="K528" s="11"/>
      <c r="L528" s="354"/>
      <c r="M528" s="352"/>
      <c r="AA528" s="333"/>
      <c r="AB528" s="135"/>
      <c r="AC528" s="135"/>
      <c r="AD528" s="135"/>
      <c r="AE528" s="135"/>
      <c r="AF528" s="127"/>
      <c r="AG528" s="135"/>
      <c r="AH528" s="135"/>
      <c r="AI528" s="135"/>
      <c r="AJ528" s="135"/>
    </row>
    <row r="529" spans="11:36" s="3" customFormat="1" ht="15" customHeight="1" x14ac:dyDescent="0.25">
      <c r="K529" s="11"/>
      <c r="L529" s="354"/>
      <c r="M529" s="352"/>
      <c r="AA529" s="333"/>
      <c r="AB529" s="135"/>
      <c r="AC529" s="135"/>
      <c r="AD529" s="135"/>
      <c r="AE529" s="135"/>
      <c r="AF529" s="127"/>
      <c r="AG529" s="135"/>
      <c r="AH529" s="135"/>
      <c r="AI529" s="135"/>
      <c r="AJ529" s="135"/>
    </row>
    <row r="530" spans="11:36" s="3" customFormat="1" ht="15" customHeight="1" x14ac:dyDescent="0.25">
      <c r="K530" s="11"/>
      <c r="L530" s="354"/>
      <c r="M530" s="352"/>
      <c r="AA530" s="333"/>
      <c r="AB530" s="135"/>
      <c r="AC530" s="135"/>
      <c r="AD530" s="135"/>
      <c r="AE530" s="135"/>
      <c r="AF530" s="127"/>
      <c r="AG530" s="135"/>
      <c r="AH530" s="135"/>
      <c r="AI530" s="135"/>
      <c r="AJ530" s="135"/>
    </row>
    <row r="531" spans="11:36" s="3" customFormat="1" ht="15" customHeight="1" x14ac:dyDescent="0.25">
      <c r="K531" s="11"/>
      <c r="L531" s="354"/>
      <c r="M531" s="352"/>
      <c r="AA531" s="333"/>
      <c r="AB531" s="135"/>
      <c r="AC531" s="135"/>
      <c r="AD531" s="135"/>
      <c r="AE531" s="135"/>
      <c r="AF531" s="127"/>
      <c r="AG531" s="135"/>
      <c r="AH531" s="135"/>
      <c r="AI531" s="135"/>
      <c r="AJ531" s="135"/>
    </row>
    <row r="532" spans="11:36" s="3" customFormat="1" ht="15" customHeight="1" x14ac:dyDescent="0.25">
      <c r="K532" s="11"/>
      <c r="L532" s="354"/>
      <c r="M532" s="352"/>
      <c r="AA532" s="333"/>
      <c r="AB532" s="135"/>
      <c r="AC532" s="135"/>
      <c r="AD532" s="135"/>
      <c r="AE532" s="135"/>
      <c r="AF532" s="127"/>
      <c r="AG532" s="135"/>
      <c r="AH532" s="135"/>
      <c r="AI532" s="135"/>
      <c r="AJ532" s="135"/>
    </row>
    <row r="533" spans="11:36" s="3" customFormat="1" ht="15" customHeight="1" x14ac:dyDescent="0.25">
      <c r="K533" s="11"/>
      <c r="L533" s="354"/>
      <c r="M533" s="352"/>
      <c r="AA533" s="333"/>
      <c r="AB533" s="135"/>
      <c r="AC533" s="135"/>
      <c r="AD533" s="135"/>
      <c r="AE533" s="135"/>
      <c r="AF533" s="127"/>
      <c r="AG533" s="135"/>
      <c r="AH533" s="135"/>
      <c r="AI533" s="135"/>
      <c r="AJ533" s="135"/>
    </row>
    <row r="534" spans="11:36" s="3" customFormat="1" ht="15" customHeight="1" x14ac:dyDescent="0.25">
      <c r="K534" s="11"/>
      <c r="L534" s="354"/>
      <c r="M534" s="352"/>
      <c r="AA534" s="333"/>
      <c r="AB534" s="135"/>
      <c r="AC534" s="135"/>
      <c r="AD534" s="135"/>
      <c r="AE534" s="135"/>
      <c r="AF534" s="127"/>
      <c r="AG534" s="135"/>
      <c r="AH534" s="135"/>
      <c r="AI534" s="135"/>
      <c r="AJ534" s="135"/>
    </row>
    <row r="535" spans="11:36" s="3" customFormat="1" ht="15" customHeight="1" x14ac:dyDescent="0.25">
      <c r="K535" s="11"/>
      <c r="L535" s="354"/>
      <c r="M535" s="352"/>
      <c r="AA535" s="333"/>
      <c r="AB535" s="135"/>
      <c r="AC535" s="135"/>
      <c r="AD535" s="135"/>
      <c r="AE535" s="135"/>
      <c r="AF535" s="127"/>
      <c r="AG535" s="135"/>
      <c r="AH535" s="135"/>
      <c r="AI535" s="135"/>
      <c r="AJ535" s="135"/>
    </row>
    <row r="536" spans="11:36" s="3" customFormat="1" ht="15" customHeight="1" x14ac:dyDescent="0.25">
      <c r="K536" s="11"/>
      <c r="L536" s="354"/>
      <c r="M536" s="352"/>
      <c r="AA536" s="333"/>
      <c r="AB536" s="135"/>
      <c r="AC536" s="135"/>
      <c r="AD536" s="135"/>
      <c r="AE536" s="135"/>
      <c r="AF536" s="127"/>
      <c r="AG536" s="135"/>
      <c r="AH536" s="135"/>
      <c r="AI536" s="135"/>
      <c r="AJ536" s="135"/>
    </row>
    <row r="537" spans="11:36" s="3" customFormat="1" ht="15" customHeight="1" x14ac:dyDescent="0.25">
      <c r="K537" s="11"/>
      <c r="L537" s="354"/>
      <c r="M537" s="352"/>
      <c r="AA537" s="333"/>
      <c r="AB537" s="135"/>
      <c r="AC537" s="135"/>
      <c r="AD537" s="135"/>
      <c r="AE537" s="135"/>
      <c r="AF537" s="127"/>
      <c r="AG537" s="135"/>
      <c r="AH537" s="135"/>
      <c r="AI537" s="135"/>
      <c r="AJ537" s="135"/>
    </row>
    <row r="538" spans="11:36" s="3" customFormat="1" ht="15" customHeight="1" x14ac:dyDescent="0.25">
      <c r="K538" s="11"/>
      <c r="L538" s="354"/>
      <c r="M538" s="352"/>
      <c r="AA538" s="333"/>
      <c r="AB538" s="135"/>
      <c r="AC538" s="135"/>
      <c r="AD538" s="135"/>
      <c r="AE538" s="135"/>
      <c r="AF538" s="127"/>
      <c r="AG538" s="135"/>
      <c r="AH538" s="135"/>
      <c r="AI538" s="135"/>
      <c r="AJ538" s="135"/>
    </row>
    <row r="539" spans="11:36" s="3" customFormat="1" ht="15" customHeight="1" x14ac:dyDescent="0.25">
      <c r="K539" s="11"/>
      <c r="L539" s="354"/>
      <c r="M539" s="352"/>
      <c r="AA539" s="333"/>
      <c r="AB539" s="135"/>
      <c r="AC539" s="135"/>
      <c r="AD539" s="135"/>
      <c r="AE539" s="135"/>
      <c r="AF539" s="127"/>
      <c r="AG539" s="135"/>
      <c r="AH539" s="135"/>
      <c r="AI539" s="135"/>
      <c r="AJ539" s="135"/>
    </row>
    <row r="540" spans="11:36" s="3" customFormat="1" ht="15" customHeight="1" x14ac:dyDescent="0.25">
      <c r="K540" s="11"/>
      <c r="L540" s="354"/>
      <c r="M540" s="352"/>
      <c r="AA540" s="333"/>
      <c r="AB540" s="135"/>
      <c r="AC540" s="135"/>
      <c r="AD540" s="135"/>
      <c r="AE540" s="135"/>
      <c r="AF540" s="127"/>
      <c r="AG540" s="135"/>
      <c r="AH540" s="135"/>
      <c r="AI540" s="135"/>
      <c r="AJ540" s="135"/>
    </row>
    <row r="541" spans="11:36" s="3" customFormat="1" ht="15" customHeight="1" x14ac:dyDescent="0.25">
      <c r="K541" s="11"/>
      <c r="L541" s="354"/>
      <c r="M541" s="352"/>
      <c r="AA541" s="333"/>
      <c r="AB541" s="135"/>
      <c r="AC541" s="135"/>
      <c r="AD541" s="135"/>
      <c r="AE541" s="135"/>
      <c r="AF541" s="127"/>
      <c r="AG541" s="135"/>
      <c r="AH541" s="135"/>
      <c r="AI541" s="135"/>
      <c r="AJ541" s="135"/>
    </row>
    <row r="542" spans="11:36" s="3" customFormat="1" ht="15" customHeight="1" x14ac:dyDescent="0.25">
      <c r="K542" s="11"/>
      <c r="L542" s="354"/>
      <c r="M542" s="352"/>
      <c r="AA542" s="333"/>
      <c r="AB542" s="135"/>
      <c r="AC542" s="135"/>
      <c r="AD542" s="135"/>
      <c r="AE542" s="135"/>
      <c r="AF542" s="127"/>
      <c r="AG542" s="135"/>
      <c r="AH542" s="135"/>
      <c r="AI542" s="135"/>
      <c r="AJ542" s="135"/>
    </row>
    <row r="543" spans="11:36" s="3" customFormat="1" ht="15" customHeight="1" x14ac:dyDescent="0.25">
      <c r="K543" s="11"/>
      <c r="L543" s="354"/>
      <c r="M543" s="352"/>
      <c r="AA543" s="333"/>
      <c r="AB543" s="135"/>
      <c r="AC543" s="135"/>
      <c r="AD543" s="135"/>
      <c r="AE543" s="135"/>
      <c r="AF543" s="127"/>
      <c r="AG543" s="135"/>
      <c r="AH543" s="135"/>
      <c r="AI543" s="135"/>
      <c r="AJ543" s="135"/>
    </row>
    <row r="544" spans="11:36" s="3" customFormat="1" ht="15" customHeight="1" x14ac:dyDescent="0.25">
      <c r="K544" s="11"/>
      <c r="L544" s="354"/>
      <c r="M544" s="352"/>
      <c r="AA544" s="333"/>
      <c r="AB544" s="135"/>
      <c r="AC544" s="135"/>
      <c r="AD544" s="135"/>
      <c r="AE544" s="135"/>
      <c r="AF544" s="127"/>
      <c r="AG544" s="135"/>
      <c r="AH544" s="135"/>
      <c r="AI544" s="135"/>
      <c r="AJ544" s="135"/>
    </row>
    <row r="545" spans="11:36" s="3" customFormat="1" ht="15" customHeight="1" x14ac:dyDescent="0.25">
      <c r="K545" s="11"/>
      <c r="L545" s="354"/>
      <c r="M545" s="352"/>
      <c r="AA545" s="333"/>
      <c r="AB545" s="135"/>
      <c r="AC545" s="135"/>
      <c r="AD545" s="135"/>
      <c r="AE545" s="135"/>
      <c r="AF545" s="127"/>
      <c r="AG545" s="135"/>
      <c r="AH545" s="135"/>
      <c r="AI545" s="135"/>
      <c r="AJ545" s="135"/>
    </row>
    <row r="546" spans="11:36" s="3" customFormat="1" ht="15" customHeight="1" x14ac:dyDescent="0.25">
      <c r="K546" s="11"/>
      <c r="L546" s="354"/>
      <c r="M546" s="352"/>
      <c r="AA546" s="333"/>
      <c r="AB546" s="135"/>
      <c r="AC546" s="135"/>
      <c r="AD546" s="135"/>
      <c r="AE546" s="135"/>
      <c r="AF546" s="127"/>
      <c r="AG546" s="135"/>
      <c r="AH546" s="135"/>
      <c r="AI546" s="135"/>
      <c r="AJ546" s="135"/>
    </row>
    <row r="547" spans="11:36" s="3" customFormat="1" ht="15" customHeight="1" x14ac:dyDescent="0.25">
      <c r="K547" s="11"/>
      <c r="L547" s="354"/>
      <c r="M547" s="352"/>
      <c r="AA547" s="333"/>
      <c r="AB547" s="135"/>
      <c r="AC547" s="135"/>
      <c r="AD547" s="135"/>
      <c r="AE547" s="135"/>
      <c r="AF547" s="127"/>
      <c r="AG547" s="135"/>
      <c r="AH547" s="135"/>
      <c r="AI547" s="135"/>
      <c r="AJ547" s="135"/>
    </row>
    <row r="548" spans="11:36" s="3" customFormat="1" ht="15" customHeight="1" x14ac:dyDescent="0.25">
      <c r="K548" s="11"/>
      <c r="L548" s="354"/>
      <c r="M548" s="352"/>
      <c r="AA548" s="333"/>
      <c r="AB548" s="135"/>
      <c r="AC548" s="135"/>
      <c r="AD548" s="135"/>
      <c r="AE548" s="135"/>
      <c r="AF548" s="127"/>
      <c r="AG548" s="135"/>
      <c r="AH548" s="135"/>
      <c r="AI548" s="135"/>
      <c r="AJ548" s="135"/>
    </row>
    <row r="549" spans="11:36" s="3" customFormat="1" ht="15" customHeight="1" x14ac:dyDescent="0.25">
      <c r="K549" s="11"/>
      <c r="L549" s="354"/>
      <c r="M549" s="352"/>
      <c r="AA549" s="333"/>
      <c r="AB549" s="135"/>
      <c r="AC549" s="135"/>
      <c r="AD549" s="135"/>
      <c r="AE549" s="135"/>
      <c r="AF549" s="127"/>
      <c r="AG549" s="135"/>
      <c r="AH549" s="135"/>
      <c r="AI549" s="135"/>
      <c r="AJ549" s="135"/>
    </row>
    <row r="550" spans="11:36" s="3" customFormat="1" ht="15" customHeight="1" x14ac:dyDescent="0.25">
      <c r="K550" s="11"/>
      <c r="L550" s="354"/>
      <c r="M550" s="352"/>
      <c r="AA550" s="333"/>
      <c r="AB550" s="135"/>
      <c r="AC550" s="135"/>
      <c r="AD550" s="135"/>
      <c r="AE550" s="135"/>
      <c r="AF550" s="127"/>
      <c r="AG550" s="135"/>
      <c r="AH550" s="135"/>
      <c r="AI550" s="135"/>
      <c r="AJ550" s="135"/>
    </row>
    <row r="551" spans="11:36" s="3" customFormat="1" ht="15" customHeight="1" x14ac:dyDescent="0.25">
      <c r="K551" s="11"/>
      <c r="L551" s="354"/>
      <c r="M551" s="352"/>
      <c r="AA551" s="333"/>
      <c r="AB551" s="135"/>
      <c r="AC551" s="135"/>
      <c r="AD551" s="135"/>
      <c r="AE551" s="135"/>
      <c r="AF551" s="127"/>
      <c r="AG551" s="135"/>
      <c r="AH551" s="135"/>
      <c r="AI551" s="135"/>
      <c r="AJ551" s="135"/>
    </row>
    <row r="552" spans="11:36" s="3" customFormat="1" ht="15" customHeight="1" x14ac:dyDescent="0.25">
      <c r="K552" s="11"/>
      <c r="L552" s="354"/>
      <c r="M552" s="352"/>
      <c r="AA552" s="333"/>
      <c r="AB552" s="135"/>
      <c r="AC552" s="135"/>
      <c r="AD552" s="135"/>
      <c r="AE552" s="135"/>
      <c r="AF552" s="127"/>
      <c r="AG552" s="135"/>
      <c r="AH552" s="135"/>
      <c r="AI552" s="135"/>
      <c r="AJ552" s="135"/>
    </row>
    <row r="553" spans="11:36" s="3" customFormat="1" ht="15" customHeight="1" x14ac:dyDescent="0.25">
      <c r="K553" s="11"/>
      <c r="L553" s="354"/>
      <c r="M553" s="352"/>
      <c r="AA553" s="333"/>
      <c r="AB553" s="135"/>
      <c r="AC553" s="135"/>
      <c r="AD553" s="135"/>
      <c r="AE553" s="135"/>
      <c r="AF553" s="127"/>
      <c r="AG553" s="135"/>
      <c r="AH553" s="135"/>
      <c r="AI553" s="135"/>
      <c r="AJ553" s="135"/>
    </row>
    <row r="554" spans="11:36" s="3" customFormat="1" ht="15" customHeight="1" x14ac:dyDescent="0.25">
      <c r="K554" s="11"/>
      <c r="L554" s="354"/>
      <c r="M554" s="352"/>
      <c r="AA554" s="333"/>
      <c r="AB554" s="135"/>
      <c r="AC554" s="135"/>
      <c r="AD554" s="135"/>
      <c r="AE554" s="135"/>
      <c r="AF554" s="127"/>
      <c r="AG554" s="135"/>
      <c r="AH554" s="135"/>
      <c r="AI554" s="135"/>
      <c r="AJ554" s="135"/>
    </row>
    <row r="555" spans="11:36" s="3" customFormat="1" ht="15" customHeight="1" x14ac:dyDescent="0.25">
      <c r="K555" s="11"/>
      <c r="L555" s="354"/>
      <c r="M555" s="352"/>
      <c r="AA555" s="333"/>
      <c r="AB555" s="135"/>
      <c r="AC555" s="135"/>
      <c r="AD555" s="135"/>
      <c r="AE555" s="135"/>
      <c r="AF555" s="127"/>
      <c r="AG555" s="135"/>
      <c r="AH555" s="135"/>
      <c r="AI555" s="135"/>
      <c r="AJ555" s="135"/>
    </row>
    <row r="556" spans="11:36" s="3" customFormat="1" ht="15" customHeight="1" x14ac:dyDescent="0.25">
      <c r="K556" s="11"/>
      <c r="L556" s="354"/>
      <c r="M556" s="352"/>
      <c r="AA556" s="333"/>
      <c r="AB556" s="135"/>
      <c r="AC556" s="135"/>
      <c r="AD556" s="135"/>
      <c r="AE556" s="135"/>
      <c r="AF556" s="127"/>
      <c r="AG556" s="135"/>
      <c r="AH556" s="135"/>
      <c r="AI556" s="135"/>
      <c r="AJ556" s="135"/>
    </row>
    <row r="557" spans="11:36" s="3" customFormat="1" ht="15" customHeight="1" x14ac:dyDescent="0.25">
      <c r="K557" s="11"/>
      <c r="L557" s="354"/>
      <c r="M557" s="352"/>
      <c r="AA557" s="333"/>
      <c r="AB557" s="135"/>
      <c r="AC557" s="135"/>
      <c r="AD557" s="135"/>
      <c r="AE557" s="135"/>
      <c r="AF557" s="127"/>
      <c r="AG557" s="135"/>
      <c r="AH557" s="135"/>
      <c r="AI557" s="135"/>
      <c r="AJ557" s="135"/>
    </row>
    <row r="558" spans="11:36" s="3" customFormat="1" ht="15" customHeight="1" x14ac:dyDescent="0.25">
      <c r="K558" s="11"/>
      <c r="L558" s="354"/>
      <c r="M558" s="352"/>
      <c r="AA558" s="333"/>
      <c r="AB558" s="135"/>
      <c r="AC558" s="135"/>
      <c r="AD558" s="135"/>
      <c r="AE558" s="135"/>
      <c r="AF558" s="127"/>
      <c r="AG558" s="135"/>
      <c r="AH558" s="135"/>
      <c r="AI558" s="135"/>
      <c r="AJ558" s="135"/>
    </row>
    <row r="559" spans="11:36" s="3" customFormat="1" ht="15" customHeight="1" x14ac:dyDescent="0.25">
      <c r="K559" s="11"/>
      <c r="L559" s="354"/>
      <c r="M559" s="352"/>
      <c r="AA559" s="333"/>
      <c r="AB559" s="135"/>
      <c r="AC559" s="135"/>
      <c r="AD559" s="135"/>
      <c r="AE559" s="135"/>
      <c r="AF559" s="127"/>
      <c r="AG559" s="135"/>
      <c r="AH559" s="135"/>
      <c r="AI559" s="135"/>
      <c r="AJ559" s="135"/>
    </row>
    <row r="560" spans="11:36" s="3" customFormat="1" ht="15" customHeight="1" x14ac:dyDescent="0.25">
      <c r="K560" s="11"/>
      <c r="L560" s="354"/>
      <c r="M560" s="352"/>
      <c r="AA560" s="333"/>
      <c r="AB560" s="135"/>
      <c r="AC560" s="135"/>
      <c r="AD560" s="135"/>
      <c r="AE560" s="135"/>
      <c r="AF560" s="127"/>
      <c r="AG560" s="135"/>
      <c r="AH560" s="135"/>
      <c r="AI560" s="135"/>
      <c r="AJ560" s="135"/>
    </row>
    <row r="561" spans="11:36" s="3" customFormat="1" ht="15" customHeight="1" x14ac:dyDescent="0.25">
      <c r="K561" s="11"/>
      <c r="L561" s="354"/>
      <c r="M561" s="352"/>
      <c r="AA561" s="333"/>
      <c r="AB561" s="135"/>
      <c r="AC561" s="135"/>
      <c r="AD561" s="135"/>
      <c r="AE561" s="135"/>
      <c r="AF561" s="127"/>
      <c r="AG561" s="135"/>
      <c r="AH561" s="135"/>
      <c r="AI561" s="135"/>
      <c r="AJ561" s="135"/>
    </row>
    <row r="562" spans="11:36" s="3" customFormat="1" ht="15" customHeight="1" x14ac:dyDescent="0.25">
      <c r="K562" s="11"/>
      <c r="L562" s="354"/>
      <c r="M562" s="352"/>
      <c r="AA562" s="333"/>
      <c r="AB562" s="135"/>
      <c r="AC562" s="135"/>
      <c r="AD562" s="135"/>
      <c r="AE562" s="135"/>
      <c r="AF562" s="127"/>
      <c r="AG562" s="135"/>
      <c r="AH562" s="135"/>
      <c r="AI562" s="135"/>
      <c r="AJ562" s="135"/>
    </row>
    <row r="563" spans="11:36" s="3" customFormat="1" ht="15" customHeight="1" x14ac:dyDescent="0.25">
      <c r="K563" s="11"/>
      <c r="L563" s="354"/>
      <c r="M563" s="352"/>
      <c r="AA563" s="333"/>
      <c r="AB563" s="135"/>
      <c r="AC563" s="135"/>
      <c r="AD563" s="135"/>
      <c r="AE563" s="135"/>
      <c r="AF563" s="127"/>
      <c r="AG563" s="135"/>
      <c r="AH563" s="135"/>
      <c r="AI563" s="135"/>
      <c r="AJ563" s="135"/>
    </row>
    <row r="564" spans="11:36" s="3" customFormat="1" ht="15" customHeight="1" x14ac:dyDescent="0.25">
      <c r="K564" s="11"/>
      <c r="L564" s="354"/>
      <c r="M564" s="352"/>
      <c r="AA564" s="333"/>
      <c r="AB564" s="135"/>
      <c r="AC564" s="135"/>
      <c r="AD564" s="135"/>
      <c r="AE564" s="135"/>
      <c r="AF564" s="127"/>
      <c r="AG564" s="135"/>
      <c r="AH564" s="135"/>
      <c r="AI564" s="135"/>
      <c r="AJ564" s="135"/>
    </row>
    <row r="565" spans="11:36" s="3" customFormat="1" ht="15" customHeight="1" x14ac:dyDescent="0.25">
      <c r="K565" s="11"/>
      <c r="L565" s="354"/>
      <c r="M565" s="352"/>
      <c r="AA565" s="333"/>
      <c r="AB565" s="135"/>
      <c r="AC565" s="135"/>
      <c r="AD565" s="135"/>
      <c r="AE565" s="135"/>
      <c r="AF565" s="127"/>
      <c r="AG565" s="135"/>
      <c r="AH565" s="135"/>
      <c r="AI565" s="135"/>
      <c r="AJ565" s="135"/>
    </row>
    <row r="566" spans="11:36" s="3" customFormat="1" ht="15" customHeight="1" x14ac:dyDescent="0.25">
      <c r="K566" s="11"/>
      <c r="L566" s="354"/>
      <c r="M566" s="352"/>
      <c r="AA566" s="333"/>
      <c r="AB566" s="135"/>
      <c r="AC566" s="135"/>
      <c r="AD566" s="135"/>
      <c r="AE566" s="135"/>
      <c r="AF566" s="127"/>
      <c r="AG566" s="135"/>
      <c r="AH566" s="135"/>
      <c r="AI566" s="135"/>
      <c r="AJ566" s="135"/>
    </row>
    <row r="567" spans="11:36" s="3" customFormat="1" ht="15" customHeight="1" x14ac:dyDescent="0.25">
      <c r="K567" s="11"/>
      <c r="L567" s="354"/>
      <c r="M567" s="352"/>
      <c r="AA567" s="333"/>
      <c r="AB567" s="135"/>
      <c r="AC567" s="135"/>
      <c r="AD567" s="135"/>
      <c r="AE567" s="135"/>
      <c r="AF567" s="127"/>
      <c r="AG567" s="135"/>
      <c r="AH567" s="135"/>
      <c r="AI567" s="135"/>
      <c r="AJ567" s="135"/>
    </row>
    <row r="568" spans="11:36" s="3" customFormat="1" ht="15" customHeight="1" x14ac:dyDescent="0.25">
      <c r="K568" s="11"/>
      <c r="L568" s="354"/>
      <c r="M568" s="352"/>
      <c r="AA568" s="333"/>
      <c r="AB568" s="135"/>
      <c r="AC568" s="135"/>
      <c r="AD568" s="135"/>
      <c r="AE568" s="135"/>
      <c r="AF568" s="127"/>
      <c r="AG568" s="135"/>
      <c r="AH568" s="135"/>
      <c r="AI568" s="135"/>
      <c r="AJ568" s="135"/>
    </row>
    <row r="569" spans="11:36" s="3" customFormat="1" ht="15" customHeight="1" x14ac:dyDescent="0.25">
      <c r="K569" s="11"/>
      <c r="L569" s="354"/>
      <c r="M569" s="352"/>
      <c r="AA569" s="333"/>
      <c r="AB569" s="135"/>
      <c r="AC569" s="135"/>
      <c r="AD569" s="135"/>
      <c r="AE569" s="135"/>
      <c r="AF569" s="127"/>
      <c r="AG569" s="135"/>
      <c r="AH569" s="135"/>
      <c r="AI569" s="135"/>
      <c r="AJ569" s="135"/>
    </row>
    <row r="570" spans="11:36" s="3" customFormat="1" ht="15" customHeight="1" x14ac:dyDescent="0.25">
      <c r="K570" s="11"/>
      <c r="L570" s="354"/>
      <c r="M570" s="352"/>
      <c r="AA570" s="333"/>
      <c r="AB570" s="135"/>
      <c r="AC570" s="135"/>
      <c r="AD570" s="135"/>
      <c r="AE570" s="135"/>
      <c r="AF570" s="127"/>
      <c r="AG570" s="135"/>
      <c r="AH570" s="135"/>
      <c r="AI570" s="135"/>
      <c r="AJ570" s="135"/>
    </row>
    <row r="571" spans="11:36" s="3" customFormat="1" ht="15" customHeight="1" x14ac:dyDescent="0.25">
      <c r="K571" s="11"/>
      <c r="L571" s="354"/>
      <c r="M571" s="352"/>
      <c r="AA571" s="333"/>
      <c r="AB571" s="135"/>
      <c r="AC571" s="135"/>
      <c r="AD571" s="135"/>
      <c r="AE571" s="135"/>
      <c r="AF571" s="127"/>
      <c r="AG571" s="135"/>
      <c r="AH571" s="135"/>
      <c r="AI571" s="135"/>
      <c r="AJ571" s="135"/>
    </row>
    <row r="572" spans="11:36" s="3" customFormat="1" ht="15" customHeight="1" x14ac:dyDescent="0.25">
      <c r="K572" s="11"/>
      <c r="L572" s="354"/>
      <c r="M572" s="352"/>
      <c r="AA572" s="333"/>
      <c r="AB572" s="135"/>
      <c r="AC572" s="135"/>
      <c r="AD572" s="135"/>
      <c r="AE572" s="135"/>
      <c r="AF572" s="127"/>
      <c r="AG572" s="135"/>
      <c r="AH572" s="135"/>
      <c r="AI572" s="135"/>
      <c r="AJ572" s="135"/>
    </row>
    <row r="573" spans="11:36" s="3" customFormat="1" ht="15" customHeight="1" x14ac:dyDescent="0.25">
      <c r="K573" s="11"/>
      <c r="L573" s="354"/>
      <c r="M573" s="352"/>
      <c r="AA573" s="333"/>
      <c r="AB573" s="135"/>
      <c r="AC573" s="135"/>
      <c r="AD573" s="135"/>
      <c r="AE573" s="135"/>
      <c r="AF573" s="127"/>
      <c r="AG573" s="135"/>
      <c r="AH573" s="135"/>
      <c r="AI573" s="135"/>
      <c r="AJ573" s="135"/>
    </row>
    <row r="574" spans="11:36" s="3" customFormat="1" ht="15" customHeight="1" x14ac:dyDescent="0.25">
      <c r="K574" s="11"/>
      <c r="L574" s="354"/>
      <c r="M574" s="352"/>
      <c r="AA574" s="333"/>
      <c r="AB574" s="135"/>
      <c r="AC574" s="135"/>
      <c r="AD574" s="135"/>
      <c r="AE574" s="135"/>
      <c r="AF574" s="127"/>
      <c r="AG574" s="135"/>
      <c r="AH574" s="135"/>
      <c r="AI574" s="135"/>
      <c r="AJ574" s="135"/>
    </row>
    <row r="575" spans="11:36" s="3" customFormat="1" ht="15" customHeight="1" x14ac:dyDescent="0.25">
      <c r="K575" s="11"/>
      <c r="L575" s="354"/>
      <c r="M575" s="352"/>
      <c r="AA575" s="333"/>
      <c r="AB575" s="135"/>
      <c r="AC575" s="135"/>
      <c r="AD575" s="135"/>
      <c r="AE575" s="135"/>
      <c r="AF575" s="127"/>
      <c r="AG575" s="135"/>
      <c r="AH575" s="135"/>
      <c r="AI575" s="135"/>
      <c r="AJ575" s="135"/>
    </row>
    <row r="576" spans="11:36" s="3" customFormat="1" ht="15" customHeight="1" x14ac:dyDescent="0.25">
      <c r="K576" s="11"/>
      <c r="L576" s="354"/>
      <c r="M576" s="352"/>
      <c r="AA576" s="333"/>
      <c r="AB576" s="135"/>
      <c r="AC576" s="135"/>
      <c r="AD576" s="135"/>
      <c r="AE576" s="135"/>
      <c r="AF576" s="127"/>
      <c r="AG576" s="135"/>
      <c r="AH576" s="135"/>
      <c r="AI576" s="135"/>
      <c r="AJ576" s="135"/>
    </row>
    <row r="577" spans="11:36" s="3" customFormat="1" ht="15" customHeight="1" x14ac:dyDescent="0.25">
      <c r="K577" s="11"/>
      <c r="L577" s="354"/>
      <c r="M577" s="352"/>
      <c r="AA577" s="333"/>
      <c r="AB577" s="135"/>
      <c r="AC577" s="135"/>
      <c r="AD577" s="135"/>
      <c r="AE577" s="135"/>
      <c r="AF577" s="127"/>
      <c r="AG577" s="135"/>
      <c r="AH577" s="135"/>
      <c r="AI577" s="135"/>
      <c r="AJ577" s="135"/>
    </row>
    <row r="578" spans="11:36" s="3" customFormat="1" ht="15" customHeight="1" x14ac:dyDescent="0.25">
      <c r="K578" s="11"/>
      <c r="L578" s="354"/>
      <c r="M578" s="352"/>
      <c r="AA578" s="333"/>
      <c r="AB578" s="135"/>
      <c r="AC578" s="135"/>
      <c r="AD578" s="135"/>
      <c r="AE578" s="135"/>
      <c r="AF578" s="127"/>
      <c r="AG578" s="135"/>
      <c r="AH578" s="135"/>
      <c r="AI578" s="135"/>
      <c r="AJ578" s="135"/>
    </row>
    <row r="579" spans="11:36" s="3" customFormat="1" ht="15" customHeight="1" x14ac:dyDescent="0.25">
      <c r="K579" s="11"/>
      <c r="L579" s="354"/>
      <c r="M579" s="352"/>
      <c r="AA579" s="333"/>
      <c r="AB579" s="135"/>
      <c r="AC579" s="135"/>
      <c r="AD579" s="135"/>
      <c r="AE579" s="135"/>
      <c r="AF579" s="127"/>
      <c r="AG579" s="135"/>
      <c r="AH579" s="135"/>
      <c r="AI579" s="135"/>
      <c r="AJ579" s="135"/>
    </row>
    <row r="580" spans="11:36" s="3" customFormat="1" ht="15" customHeight="1" x14ac:dyDescent="0.25">
      <c r="K580" s="11"/>
      <c r="L580" s="354"/>
      <c r="M580" s="352"/>
      <c r="AA580" s="333"/>
      <c r="AB580" s="135"/>
      <c r="AC580" s="135"/>
      <c r="AD580" s="135"/>
      <c r="AE580" s="135"/>
      <c r="AF580" s="127"/>
      <c r="AG580" s="135"/>
      <c r="AH580" s="135"/>
      <c r="AI580" s="135"/>
      <c r="AJ580" s="135"/>
    </row>
    <row r="581" spans="11:36" s="3" customFormat="1" ht="15" customHeight="1" x14ac:dyDescent="0.25">
      <c r="K581" s="11"/>
      <c r="L581" s="354"/>
      <c r="M581" s="352"/>
      <c r="AA581" s="333"/>
      <c r="AB581" s="135"/>
      <c r="AC581" s="135"/>
      <c r="AD581" s="135"/>
      <c r="AE581" s="135"/>
      <c r="AF581" s="127"/>
      <c r="AG581" s="135"/>
      <c r="AH581" s="135"/>
      <c r="AI581" s="135"/>
      <c r="AJ581" s="135"/>
    </row>
    <row r="582" spans="11:36" s="3" customFormat="1" ht="15" customHeight="1" x14ac:dyDescent="0.25">
      <c r="K582" s="11"/>
      <c r="L582" s="354"/>
      <c r="M582" s="352"/>
      <c r="AA582" s="333"/>
      <c r="AB582" s="135"/>
      <c r="AC582" s="135"/>
      <c r="AD582" s="135"/>
      <c r="AE582" s="135"/>
      <c r="AF582" s="127"/>
      <c r="AG582" s="135"/>
      <c r="AH582" s="135"/>
      <c r="AI582" s="135"/>
      <c r="AJ582" s="135"/>
    </row>
    <row r="583" spans="11:36" s="3" customFormat="1" ht="15" customHeight="1" x14ac:dyDescent="0.25">
      <c r="K583" s="11"/>
      <c r="L583" s="354"/>
      <c r="M583" s="352"/>
      <c r="AA583" s="333"/>
      <c r="AB583" s="135"/>
      <c r="AC583" s="135"/>
      <c r="AD583" s="135"/>
      <c r="AE583" s="135"/>
      <c r="AF583" s="127"/>
      <c r="AG583" s="135"/>
      <c r="AH583" s="135"/>
      <c r="AI583" s="135"/>
      <c r="AJ583" s="135"/>
    </row>
    <row r="584" spans="11:36" s="3" customFormat="1" ht="15" customHeight="1" x14ac:dyDescent="0.25">
      <c r="K584" s="11"/>
      <c r="L584" s="354"/>
      <c r="M584" s="352"/>
      <c r="AA584" s="333"/>
      <c r="AB584" s="135"/>
      <c r="AC584" s="135"/>
      <c r="AD584" s="135"/>
      <c r="AE584" s="135"/>
      <c r="AF584" s="127"/>
      <c r="AG584" s="135"/>
      <c r="AH584" s="135"/>
      <c r="AI584" s="135"/>
      <c r="AJ584" s="135"/>
    </row>
    <row r="585" spans="11:36" s="3" customFormat="1" ht="15" customHeight="1" x14ac:dyDescent="0.25">
      <c r="K585" s="11"/>
      <c r="L585" s="354"/>
      <c r="M585" s="352"/>
      <c r="AA585" s="333"/>
      <c r="AB585" s="135"/>
      <c r="AC585" s="135"/>
      <c r="AD585" s="135"/>
      <c r="AE585" s="135"/>
      <c r="AF585" s="127"/>
      <c r="AG585" s="135"/>
      <c r="AH585" s="135"/>
      <c r="AI585" s="135"/>
      <c r="AJ585" s="135"/>
    </row>
    <row r="586" spans="11:36" s="3" customFormat="1" ht="15" customHeight="1" x14ac:dyDescent="0.25">
      <c r="K586" s="11"/>
      <c r="L586" s="354"/>
      <c r="M586" s="352"/>
      <c r="AA586" s="333"/>
      <c r="AB586" s="135"/>
      <c r="AC586" s="135"/>
      <c r="AD586" s="135"/>
      <c r="AE586" s="135"/>
      <c r="AF586" s="127"/>
      <c r="AG586" s="135"/>
      <c r="AH586" s="135"/>
      <c r="AI586" s="135"/>
      <c r="AJ586" s="135"/>
    </row>
    <row r="587" spans="11:36" s="3" customFormat="1" ht="15" customHeight="1" x14ac:dyDescent="0.25">
      <c r="K587" s="11"/>
      <c r="L587" s="354"/>
      <c r="M587" s="352"/>
      <c r="AA587" s="333"/>
      <c r="AB587" s="135"/>
      <c r="AC587" s="135"/>
      <c r="AD587" s="135"/>
      <c r="AE587" s="135"/>
      <c r="AF587" s="127"/>
      <c r="AG587" s="135"/>
      <c r="AH587" s="135"/>
      <c r="AI587" s="135"/>
      <c r="AJ587" s="135"/>
    </row>
    <row r="588" spans="11:36" s="3" customFormat="1" ht="15" customHeight="1" x14ac:dyDescent="0.25">
      <c r="K588" s="11"/>
      <c r="L588" s="354"/>
      <c r="M588" s="352"/>
      <c r="AA588" s="333"/>
      <c r="AB588" s="135"/>
      <c r="AC588" s="135"/>
      <c r="AD588" s="135"/>
      <c r="AE588" s="135"/>
      <c r="AF588" s="127"/>
      <c r="AG588" s="135"/>
      <c r="AH588" s="135"/>
      <c r="AI588" s="135"/>
      <c r="AJ588" s="135"/>
    </row>
    <row r="589" spans="11:36" s="3" customFormat="1" ht="15" customHeight="1" x14ac:dyDescent="0.25">
      <c r="K589" s="11"/>
      <c r="L589" s="354"/>
      <c r="M589" s="352"/>
      <c r="AA589" s="333"/>
      <c r="AB589" s="135"/>
      <c r="AC589" s="135"/>
      <c r="AD589" s="135"/>
      <c r="AE589" s="135"/>
      <c r="AF589" s="127"/>
      <c r="AG589" s="135"/>
      <c r="AH589" s="135"/>
      <c r="AI589" s="135"/>
      <c r="AJ589" s="135"/>
    </row>
    <row r="590" spans="11:36" s="3" customFormat="1" ht="15" customHeight="1" x14ac:dyDescent="0.25">
      <c r="K590" s="11"/>
      <c r="L590" s="354"/>
      <c r="M590" s="352"/>
      <c r="AA590" s="333"/>
      <c r="AB590" s="135"/>
      <c r="AC590" s="135"/>
      <c r="AD590" s="135"/>
      <c r="AE590" s="135"/>
      <c r="AF590" s="127"/>
      <c r="AG590" s="135"/>
      <c r="AH590" s="135"/>
      <c r="AI590" s="135"/>
      <c r="AJ590" s="135"/>
    </row>
    <row r="591" spans="11:36" s="3" customFormat="1" ht="15" customHeight="1" x14ac:dyDescent="0.25">
      <c r="K591" s="11"/>
      <c r="L591" s="354"/>
      <c r="M591" s="352"/>
      <c r="AA591" s="333"/>
      <c r="AB591" s="135"/>
      <c r="AC591" s="135"/>
      <c r="AD591" s="135"/>
      <c r="AE591" s="135"/>
      <c r="AF591" s="127"/>
      <c r="AG591" s="135"/>
      <c r="AH591" s="135"/>
      <c r="AI591" s="135"/>
      <c r="AJ591" s="135"/>
    </row>
    <row r="592" spans="11:36" s="3" customFormat="1" ht="15" customHeight="1" x14ac:dyDescent="0.25">
      <c r="K592" s="11"/>
      <c r="L592" s="354"/>
      <c r="M592" s="352"/>
      <c r="AA592" s="333"/>
      <c r="AB592" s="135"/>
      <c r="AC592" s="135"/>
      <c r="AD592" s="135"/>
      <c r="AE592" s="135"/>
      <c r="AF592" s="127"/>
      <c r="AG592" s="135"/>
      <c r="AH592" s="135"/>
      <c r="AI592" s="135"/>
      <c r="AJ592" s="135"/>
    </row>
    <row r="593" spans="11:36" s="3" customFormat="1" ht="15" customHeight="1" x14ac:dyDescent="0.25">
      <c r="K593" s="11"/>
      <c r="L593" s="354"/>
      <c r="M593" s="352"/>
      <c r="AA593" s="333"/>
      <c r="AB593" s="135"/>
      <c r="AC593" s="135"/>
      <c r="AD593" s="135"/>
      <c r="AE593" s="135"/>
      <c r="AF593" s="127"/>
      <c r="AG593" s="135"/>
      <c r="AH593" s="135"/>
      <c r="AI593" s="135"/>
      <c r="AJ593" s="135"/>
    </row>
    <row r="594" spans="11:36" s="3" customFormat="1" ht="15" customHeight="1" x14ac:dyDescent="0.25">
      <c r="K594" s="11"/>
      <c r="L594" s="354"/>
      <c r="M594" s="352"/>
      <c r="AA594" s="333"/>
      <c r="AB594" s="135"/>
      <c r="AC594" s="135"/>
      <c r="AD594" s="135"/>
      <c r="AE594" s="135"/>
      <c r="AF594" s="127"/>
      <c r="AG594" s="135"/>
      <c r="AH594" s="135"/>
      <c r="AI594" s="135"/>
      <c r="AJ594" s="135"/>
    </row>
    <row r="595" spans="11:36" s="3" customFormat="1" ht="15" customHeight="1" x14ac:dyDescent="0.25">
      <c r="K595" s="11"/>
      <c r="L595" s="354"/>
      <c r="M595" s="352"/>
      <c r="AA595" s="333"/>
      <c r="AB595" s="135"/>
      <c r="AC595" s="135"/>
      <c r="AD595" s="135"/>
      <c r="AE595" s="135"/>
      <c r="AF595" s="127"/>
      <c r="AG595" s="135"/>
      <c r="AH595" s="135"/>
      <c r="AI595" s="135"/>
      <c r="AJ595" s="135"/>
    </row>
    <row r="596" spans="11:36" s="3" customFormat="1" ht="15" customHeight="1" x14ac:dyDescent="0.25">
      <c r="K596" s="11"/>
      <c r="L596" s="354"/>
      <c r="M596" s="352"/>
      <c r="AA596" s="333"/>
      <c r="AB596" s="135"/>
      <c r="AC596" s="135"/>
      <c r="AD596" s="135"/>
      <c r="AE596" s="135"/>
      <c r="AF596" s="127"/>
      <c r="AG596" s="135"/>
      <c r="AH596" s="135"/>
      <c r="AI596" s="135"/>
      <c r="AJ596" s="135"/>
    </row>
    <row r="597" spans="11:36" s="3" customFormat="1" ht="15" customHeight="1" x14ac:dyDescent="0.25">
      <c r="K597" s="11"/>
      <c r="L597" s="354"/>
      <c r="M597" s="352"/>
      <c r="AA597" s="333"/>
      <c r="AB597" s="135"/>
      <c r="AC597" s="135"/>
      <c r="AD597" s="135"/>
      <c r="AE597" s="135"/>
      <c r="AF597" s="127"/>
      <c r="AG597" s="135"/>
      <c r="AH597" s="135"/>
      <c r="AI597" s="135"/>
      <c r="AJ597" s="135"/>
    </row>
    <row r="598" spans="11:36" s="3" customFormat="1" ht="15" customHeight="1" x14ac:dyDescent="0.25">
      <c r="K598" s="11"/>
      <c r="L598" s="354"/>
      <c r="M598" s="352"/>
      <c r="AA598" s="333"/>
      <c r="AB598" s="135"/>
      <c r="AC598" s="135"/>
      <c r="AD598" s="135"/>
      <c r="AE598" s="135"/>
      <c r="AF598" s="127"/>
      <c r="AG598" s="135"/>
      <c r="AH598" s="135"/>
      <c r="AI598" s="135"/>
      <c r="AJ598" s="135"/>
    </row>
    <row r="599" spans="11:36" s="3" customFormat="1" ht="15" customHeight="1" x14ac:dyDescent="0.25">
      <c r="K599" s="11"/>
      <c r="L599" s="354"/>
      <c r="M599" s="352"/>
      <c r="AA599" s="333"/>
      <c r="AB599" s="135"/>
      <c r="AC599" s="135"/>
      <c r="AD599" s="135"/>
      <c r="AE599" s="135"/>
      <c r="AF599" s="127"/>
      <c r="AG599" s="135"/>
      <c r="AH599" s="135"/>
      <c r="AI599" s="135"/>
      <c r="AJ599" s="135"/>
    </row>
    <row r="600" spans="11:36" s="3" customFormat="1" ht="15" customHeight="1" x14ac:dyDescent="0.25">
      <c r="K600" s="11"/>
      <c r="L600" s="354"/>
      <c r="M600" s="352"/>
      <c r="AA600" s="333"/>
      <c r="AB600" s="135"/>
      <c r="AC600" s="135"/>
      <c r="AD600" s="135"/>
      <c r="AE600" s="135"/>
      <c r="AF600" s="127"/>
      <c r="AG600" s="135"/>
      <c r="AH600" s="135"/>
      <c r="AI600" s="135"/>
      <c r="AJ600" s="135"/>
    </row>
    <row r="601" spans="11:36" s="3" customFormat="1" ht="15" customHeight="1" x14ac:dyDescent="0.25">
      <c r="K601" s="11"/>
      <c r="L601" s="354"/>
      <c r="M601" s="352"/>
      <c r="AA601" s="333"/>
      <c r="AB601" s="135"/>
      <c r="AC601" s="135"/>
      <c r="AD601" s="135"/>
      <c r="AE601" s="135"/>
      <c r="AF601" s="127"/>
      <c r="AG601" s="135"/>
      <c r="AH601" s="135"/>
      <c r="AI601" s="135"/>
      <c r="AJ601" s="135"/>
    </row>
    <row r="602" spans="11:36" s="3" customFormat="1" ht="15" customHeight="1" x14ac:dyDescent="0.25">
      <c r="K602" s="11"/>
      <c r="L602" s="354"/>
      <c r="M602" s="352"/>
      <c r="AA602" s="333"/>
      <c r="AB602" s="135"/>
      <c r="AC602" s="135"/>
      <c r="AD602" s="135"/>
      <c r="AE602" s="135"/>
      <c r="AF602" s="127"/>
      <c r="AG602" s="135"/>
      <c r="AH602" s="135"/>
      <c r="AI602" s="135"/>
      <c r="AJ602" s="135"/>
    </row>
    <row r="603" spans="11:36" s="3" customFormat="1" ht="15" customHeight="1" x14ac:dyDescent="0.25">
      <c r="K603" s="11"/>
      <c r="L603" s="354"/>
      <c r="M603" s="352"/>
      <c r="AA603" s="333"/>
      <c r="AB603" s="135"/>
      <c r="AC603" s="135"/>
      <c r="AD603" s="135"/>
      <c r="AE603" s="135"/>
      <c r="AF603" s="127"/>
      <c r="AG603" s="135"/>
      <c r="AH603" s="135"/>
      <c r="AI603" s="135"/>
      <c r="AJ603" s="135"/>
    </row>
    <row r="604" spans="11:36" s="3" customFormat="1" ht="15" customHeight="1" x14ac:dyDescent="0.25">
      <c r="K604" s="11"/>
      <c r="L604" s="354"/>
      <c r="M604" s="352"/>
      <c r="AA604" s="333"/>
      <c r="AB604" s="135"/>
      <c r="AC604" s="135"/>
      <c r="AD604" s="135"/>
      <c r="AE604" s="135"/>
      <c r="AF604" s="127"/>
      <c r="AG604" s="135"/>
      <c r="AH604" s="135"/>
      <c r="AI604" s="135"/>
      <c r="AJ604" s="135"/>
    </row>
    <row r="605" spans="11:36" s="3" customFormat="1" ht="15" customHeight="1" x14ac:dyDescent="0.25">
      <c r="K605" s="11"/>
      <c r="L605" s="354"/>
      <c r="M605" s="352"/>
      <c r="AA605" s="333"/>
      <c r="AB605" s="135"/>
      <c r="AC605" s="135"/>
      <c r="AD605" s="135"/>
      <c r="AE605" s="135"/>
      <c r="AF605" s="127"/>
      <c r="AG605" s="135"/>
      <c r="AH605" s="135"/>
      <c r="AI605" s="135"/>
      <c r="AJ605" s="135"/>
    </row>
    <row r="606" spans="11:36" s="3" customFormat="1" ht="15" customHeight="1" x14ac:dyDescent="0.25">
      <c r="K606" s="11"/>
      <c r="L606" s="354"/>
      <c r="M606" s="352"/>
      <c r="AA606" s="333"/>
      <c r="AB606" s="135"/>
      <c r="AC606" s="135"/>
      <c r="AD606" s="135"/>
      <c r="AE606" s="135"/>
      <c r="AF606" s="127"/>
      <c r="AG606" s="135"/>
      <c r="AH606" s="135"/>
      <c r="AI606" s="135"/>
      <c r="AJ606" s="135"/>
    </row>
    <row r="607" spans="11:36" s="3" customFormat="1" ht="15" customHeight="1" x14ac:dyDescent="0.25">
      <c r="K607" s="11"/>
      <c r="L607" s="354"/>
      <c r="M607" s="352"/>
      <c r="AA607" s="333"/>
      <c r="AB607" s="135"/>
      <c r="AC607" s="135"/>
      <c r="AD607" s="135"/>
      <c r="AE607" s="135"/>
      <c r="AF607" s="127"/>
      <c r="AG607" s="135"/>
      <c r="AH607" s="135"/>
      <c r="AI607" s="135"/>
      <c r="AJ607" s="135"/>
    </row>
    <row r="608" spans="11:36" s="3" customFormat="1" ht="15" customHeight="1" x14ac:dyDescent="0.25">
      <c r="K608" s="11"/>
      <c r="L608" s="354"/>
      <c r="M608" s="352"/>
      <c r="AA608" s="333"/>
      <c r="AB608" s="135"/>
      <c r="AC608" s="135"/>
      <c r="AD608" s="135"/>
      <c r="AE608" s="135"/>
      <c r="AF608" s="127"/>
      <c r="AG608" s="135"/>
      <c r="AH608" s="135"/>
      <c r="AI608" s="135"/>
      <c r="AJ608" s="135"/>
    </row>
    <row r="609" spans="11:36" s="3" customFormat="1" ht="15" customHeight="1" x14ac:dyDescent="0.25">
      <c r="K609" s="11"/>
      <c r="L609" s="354"/>
      <c r="M609" s="352"/>
      <c r="AA609" s="333"/>
      <c r="AB609" s="135"/>
      <c r="AC609" s="135"/>
      <c r="AD609" s="135"/>
      <c r="AE609" s="135"/>
      <c r="AF609" s="127"/>
      <c r="AG609" s="135"/>
      <c r="AH609" s="135"/>
      <c r="AI609" s="135"/>
      <c r="AJ609" s="135"/>
    </row>
    <row r="610" spans="11:36" s="3" customFormat="1" ht="15" customHeight="1" x14ac:dyDescent="0.25">
      <c r="K610" s="11"/>
      <c r="L610" s="354"/>
      <c r="M610" s="352"/>
      <c r="AA610" s="333"/>
      <c r="AB610" s="135"/>
      <c r="AC610" s="135"/>
      <c r="AD610" s="135"/>
      <c r="AE610" s="135"/>
      <c r="AF610" s="127"/>
      <c r="AG610" s="135"/>
      <c r="AH610" s="135"/>
      <c r="AI610" s="135"/>
      <c r="AJ610" s="135"/>
    </row>
    <row r="611" spans="11:36" s="3" customFormat="1" ht="15" customHeight="1" x14ac:dyDescent="0.25">
      <c r="K611" s="11"/>
      <c r="L611" s="354"/>
      <c r="M611" s="352"/>
      <c r="AA611" s="333"/>
      <c r="AB611" s="135"/>
      <c r="AC611" s="135"/>
      <c r="AD611" s="135"/>
      <c r="AE611" s="135"/>
      <c r="AF611" s="127"/>
      <c r="AG611" s="135"/>
      <c r="AH611" s="135"/>
      <c r="AI611" s="135"/>
      <c r="AJ611" s="135"/>
    </row>
    <row r="612" spans="11:36" s="3" customFormat="1" ht="15" customHeight="1" x14ac:dyDescent="0.25">
      <c r="K612" s="11"/>
      <c r="L612" s="354"/>
      <c r="M612" s="352"/>
      <c r="AA612" s="333"/>
      <c r="AB612" s="135"/>
      <c r="AC612" s="135"/>
      <c r="AD612" s="135"/>
      <c r="AE612" s="135"/>
      <c r="AF612" s="127"/>
      <c r="AG612" s="135"/>
      <c r="AH612" s="135"/>
      <c r="AI612" s="135"/>
      <c r="AJ612" s="135"/>
    </row>
    <row r="613" spans="11:36" s="3" customFormat="1" ht="15" customHeight="1" x14ac:dyDescent="0.25">
      <c r="K613" s="11"/>
      <c r="L613" s="354"/>
      <c r="M613" s="352"/>
      <c r="AA613" s="333"/>
      <c r="AB613" s="135"/>
      <c r="AC613" s="135"/>
      <c r="AD613" s="135"/>
      <c r="AE613" s="135"/>
      <c r="AF613" s="127"/>
      <c r="AG613" s="135"/>
      <c r="AH613" s="135"/>
      <c r="AI613" s="135"/>
      <c r="AJ613" s="135"/>
    </row>
    <row r="614" spans="11:36" s="3" customFormat="1" ht="15" customHeight="1" x14ac:dyDescent="0.25">
      <c r="K614" s="11"/>
      <c r="L614" s="354"/>
      <c r="M614" s="352"/>
      <c r="AA614" s="333"/>
      <c r="AB614" s="135"/>
      <c r="AC614" s="135"/>
      <c r="AD614" s="135"/>
      <c r="AE614" s="135"/>
      <c r="AF614" s="127"/>
      <c r="AG614" s="135"/>
      <c r="AH614" s="135"/>
      <c r="AI614" s="135"/>
      <c r="AJ614" s="135"/>
    </row>
    <row r="615" spans="11:36" s="3" customFormat="1" ht="15" customHeight="1" x14ac:dyDescent="0.25">
      <c r="K615" s="11"/>
      <c r="L615" s="354"/>
      <c r="M615" s="352"/>
      <c r="AA615" s="333"/>
      <c r="AB615" s="135"/>
      <c r="AC615" s="135"/>
      <c r="AD615" s="135"/>
      <c r="AE615" s="135"/>
      <c r="AF615" s="127"/>
      <c r="AG615" s="135"/>
      <c r="AH615" s="135"/>
      <c r="AI615" s="135"/>
      <c r="AJ615" s="135"/>
    </row>
    <row r="616" spans="11:36" s="3" customFormat="1" ht="15" customHeight="1" x14ac:dyDescent="0.25">
      <c r="K616" s="11"/>
      <c r="L616" s="354"/>
      <c r="M616" s="352"/>
      <c r="AA616" s="333"/>
      <c r="AB616" s="135"/>
      <c r="AC616" s="135"/>
      <c r="AD616" s="135"/>
      <c r="AE616" s="135"/>
      <c r="AF616" s="127"/>
      <c r="AG616" s="135"/>
      <c r="AH616" s="135"/>
      <c r="AI616" s="135"/>
      <c r="AJ616" s="135"/>
    </row>
    <row r="617" spans="11:36" s="3" customFormat="1" ht="15" customHeight="1" x14ac:dyDescent="0.25">
      <c r="K617" s="11"/>
      <c r="L617" s="354"/>
      <c r="M617" s="352"/>
      <c r="AA617" s="333"/>
      <c r="AB617" s="135"/>
      <c r="AC617" s="135"/>
      <c r="AD617" s="135"/>
      <c r="AE617" s="135"/>
      <c r="AF617" s="127"/>
      <c r="AG617" s="135"/>
      <c r="AH617" s="135"/>
      <c r="AI617" s="135"/>
      <c r="AJ617" s="135"/>
    </row>
    <row r="618" spans="11:36" s="3" customFormat="1" ht="15" customHeight="1" x14ac:dyDescent="0.25">
      <c r="K618" s="11"/>
      <c r="L618" s="354"/>
      <c r="M618" s="352"/>
      <c r="AA618" s="333"/>
      <c r="AB618" s="135"/>
      <c r="AC618" s="135"/>
      <c r="AD618" s="135"/>
      <c r="AE618" s="135"/>
      <c r="AF618" s="127"/>
      <c r="AG618" s="135"/>
      <c r="AH618" s="135"/>
      <c r="AI618" s="135"/>
      <c r="AJ618" s="135"/>
    </row>
    <row r="619" spans="11:36" s="3" customFormat="1" ht="15" customHeight="1" x14ac:dyDescent="0.25">
      <c r="K619" s="11"/>
      <c r="L619" s="354"/>
      <c r="M619" s="352"/>
      <c r="AA619" s="333"/>
      <c r="AB619" s="135"/>
      <c r="AC619" s="135"/>
      <c r="AD619" s="135"/>
      <c r="AE619" s="135"/>
      <c r="AF619" s="127"/>
      <c r="AG619" s="135"/>
      <c r="AH619" s="135"/>
      <c r="AI619" s="135"/>
      <c r="AJ619" s="135"/>
    </row>
    <row r="620" spans="11:36" s="3" customFormat="1" ht="15" customHeight="1" x14ac:dyDescent="0.25">
      <c r="K620" s="11"/>
      <c r="L620" s="354"/>
      <c r="M620" s="352"/>
      <c r="AA620" s="333"/>
      <c r="AB620" s="135"/>
      <c r="AC620" s="135"/>
      <c r="AD620" s="135"/>
      <c r="AE620" s="135"/>
      <c r="AF620" s="127"/>
      <c r="AG620" s="135"/>
      <c r="AH620" s="135"/>
      <c r="AI620" s="135"/>
      <c r="AJ620" s="135"/>
    </row>
    <row r="621" spans="11:36" s="3" customFormat="1" ht="15" customHeight="1" x14ac:dyDescent="0.25">
      <c r="K621" s="11"/>
      <c r="L621" s="354"/>
      <c r="M621" s="352"/>
      <c r="AA621" s="333"/>
      <c r="AB621" s="135"/>
      <c r="AC621" s="135"/>
      <c r="AD621" s="135"/>
      <c r="AE621" s="135"/>
      <c r="AF621" s="127"/>
      <c r="AG621" s="135"/>
      <c r="AH621" s="135"/>
      <c r="AI621" s="135"/>
      <c r="AJ621" s="135"/>
    </row>
    <row r="622" spans="11:36" s="3" customFormat="1" ht="15" customHeight="1" x14ac:dyDescent="0.25">
      <c r="K622" s="11"/>
      <c r="L622" s="354"/>
      <c r="M622" s="352"/>
      <c r="AA622" s="333"/>
      <c r="AB622" s="135"/>
      <c r="AC622" s="135"/>
      <c r="AD622" s="135"/>
      <c r="AE622" s="135"/>
      <c r="AF622" s="127"/>
      <c r="AG622" s="135"/>
      <c r="AH622" s="135"/>
      <c r="AI622" s="135"/>
      <c r="AJ622" s="135"/>
    </row>
    <row r="623" spans="11:36" s="3" customFormat="1" ht="15" customHeight="1" x14ac:dyDescent="0.25">
      <c r="K623" s="11"/>
      <c r="L623" s="354"/>
      <c r="M623" s="352"/>
      <c r="AA623" s="333"/>
      <c r="AB623" s="135"/>
      <c r="AC623" s="135"/>
      <c r="AD623" s="135"/>
      <c r="AE623" s="135"/>
      <c r="AF623" s="127"/>
      <c r="AG623" s="135"/>
      <c r="AH623" s="135"/>
      <c r="AI623" s="135"/>
      <c r="AJ623" s="135"/>
    </row>
    <row r="624" spans="11:36" s="3" customFormat="1" ht="15" customHeight="1" x14ac:dyDescent="0.25">
      <c r="K624" s="11"/>
      <c r="L624" s="354"/>
      <c r="M624" s="352"/>
      <c r="AA624" s="333"/>
      <c r="AB624" s="135"/>
      <c r="AC624" s="135"/>
      <c r="AD624" s="135"/>
      <c r="AE624" s="135"/>
      <c r="AF624" s="127"/>
      <c r="AG624" s="135"/>
      <c r="AH624" s="135"/>
      <c r="AI624" s="135"/>
      <c r="AJ624" s="135"/>
    </row>
    <row r="625" spans="11:36" s="3" customFormat="1" ht="15" customHeight="1" x14ac:dyDescent="0.25">
      <c r="K625" s="11"/>
      <c r="L625" s="354"/>
      <c r="M625" s="352"/>
      <c r="AA625" s="333"/>
      <c r="AB625" s="135"/>
      <c r="AC625" s="135"/>
      <c r="AD625" s="135"/>
      <c r="AE625" s="135"/>
      <c r="AF625" s="127"/>
      <c r="AG625" s="135"/>
      <c r="AH625" s="135"/>
      <c r="AI625" s="135"/>
      <c r="AJ625" s="135"/>
    </row>
    <row r="626" spans="11:36" s="3" customFormat="1" ht="15" customHeight="1" x14ac:dyDescent="0.25">
      <c r="K626" s="11"/>
      <c r="L626" s="354"/>
      <c r="M626" s="352"/>
      <c r="AA626" s="333"/>
      <c r="AB626" s="135"/>
      <c r="AC626" s="135"/>
      <c r="AD626" s="135"/>
      <c r="AE626" s="135"/>
      <c r="AF626" s="127"/>
      <c r="AG626" s="135"/>
      <c r="AH626" s="135"/>
      <c r="AI626" s="135"/>
      <c r="AJ626" s="135"/>
    </row>
    <row r="627" spans="11:36" s="3" customFormat="1" ht="15" customHeight="1" x14ac:dyDescent="0.25">
      <c r="K627" s="11"/>
      <c r="L627" s="354"/>
      <c r="M627" s="352"/>
      <c r="AA627" s="333"/>
      <c r="AB627" s="135"/>
      <c r="AC627" s="135"/>
      <c r="AD627" s="135"/>
      <c r="AE627" s="135"/>
      <c r="AF627" s="127"/>
      <c r="AG627" s="135"/>
      <c r="AH627" s="135"/>
      <c r="AI627" s="135"/>
      <c r="AJ627" s="135"/>
    </row>
    <row r="628" spans="11:36" s="3" customFormat="1" ht="15" customHeight="1" x14ac:dyDescent="0.25">
      <c r="K628" s="11"/>
      <c r="L628" s="354"/>
      <c r="M628" s="352"/>
      <c r="AA628" s="333"/>
      <c r="AB628" s="135"/>
      <c r="AC628" s="135"/>
      <c r="AD628" s="135"/>
      <c r="AE628" s="135"/>
      <c r="AF628" s="127"/>
      <c r="AG628" s="135"/>
      <c r="AH628" s="135"/>
      <c r="AI628" s="135"/>
      <c r="AJ628" s="135"/>
    </row>
    <row r="629" spans="11:36" s="3" customFormat="1" ht="15" customHeight="1" x14ac:dyDescent="0.25">
      <c r="K629" s="11"/>
      <c r="L629" s="354"/>
      <c r="M629" s="352"/>
      <c r="AA629" s="333"/>
      <c r="AB629" s="135"/>
      <c r="AC629" s="135"/>
      <c r="AD629" s="135"/>
      <c r="AE629" s="135"/>
      <c r="AF629" s="127"/>
      <c r="AG629" s="135"/>
      <c r="AH629" s="135"/>
      <c r="AI629" s="135"/>
      <c r="AJ629" s="135"/>
    </row>
    <row r="630" spans="11:36" s="3" customFormat="1" ht="15" customHeight="1" x14ac:dyDescent="0.25">
      <c r="K630" s="11"/>
      <c r="L630" s="354"/>
      <c r="M630" s="352"/>
      <c r="AA630" s="333"/>
      <c r="AB630" s="135"/>
      <c r="AC630" s="135"/>
      <c r="AD630" s="135"/>
      <c r="AE630" s="135"/>
      <c r="AF630" s="127"/>
      <c r="AG630" s="135"/>
      <c r="AH630" s="135"/>
      <c r="AI630" s="135"/>
      <c r="AJ630" s="135"/>
    </row>
    <row r="631" spans="11:36" s="3" customFormat="1" ht="15" customHeight="1" x14ac:dyDescent="0.25">
      <c r="K631" s="11"/>
      <c r="L631" s="354"/>
      <c r="M631" s="352"/>
      <c r="AA631" s="333"/>
      <c r="AB631" s="135"/>
      <c r="AC631" s="135"/>
      <c r="AD631" s="135"/>
      <c r="AE631" s="135"/>
      <c r="AF631" s="127"/>
      <c r="AG631" s="135"/>
      <c r="AH631" s="135"/>
      <c r="AI631" s="135"/>
      <c r="AJ631" s="135"/>
    </row>
    <row r="632" spans="11:36" s="3" customFormat="1" ht="15" customHeight="1" x14ac:dyDescent="0.25">
      <c r="K632" s="11"/>
      <c r="L632" s="354"/>
      <c r="M632" s="352"/>
      <c r="AA632" s="333"/>
      <c r="AB632" s="135"/>
      <c r="AC632" s="135"/>
      <c r="AD632" s="135"/>
      <c r="AE632" s="135"/>
      <c r="AF632" s="127"/>
      <c r="AG632" s="135"/>
      <c r="AH632" s="135"/>
      <c r="AI632" s="135"/>
      <c r="AJ632" s="135"/>
    </row>
    <row r="633" spans="11:36" s="3" customFormat="1" ht="15" customHeight="1" x14ac:dyDescent="0.25">
      <c r="K633" s="11"/>
      <c r="L633" s="354"/>
      <c r="M633" s="352"/>
      <c r="AA633" s="333"/>
      <c r="AB633" s="135"/>
      <c r="AC633" s="135"/>
      <c r="AD633" s="135"/>
      <c r="AE633" s="135"/>
      <c r="AF633" s="127"/>
      <c r="AG633" s="135"/>
      <c r="AH633" s="135"/>
      <c r="AI633" s="135"/>
      <c r="AJ633" s="135"/>
    </row>
    <row r="634" spans="11:36" s="3" customFormat="1" ht="15" customHeight="1" x14ac:dyDescent="0.25">
      <c r="K634" s="11"/>
      <c r="L634" s="354"/>
      <c r="M634" s="352"/>
      <c r="AA634" s="333"/>
      <c r="AB634" s="135"/>
      <c r="AC634" s="135"/>
      <c r="AD634" s="135"/>
      <c r="AE634" s="135"/>
      <c r="AF634" s="127"/>
      <c r="AG634" s="135"/>
      <c r="AH634" s="135"/>
      <c r="AI634" s="135"/>
      <c r="AJ634" s="135"/>
    </row>
    <row r="635" spans="11:36" s="3" customFormat="1" ht="15" customHeight="1" x14ac:dyDescent="0.25">
      <c r="K635" s="11"/>
      <c r="L635" s="354"/>
      <c r="M635" s="352"/>
      <c r="AA635" s="333"/>
      <c r="AB635" s="135"/>
      <c r="AC635" s="135"/>
      <c r="AD635" s="135"/>
      <c r="AE635" s="135"/>
      <c r="AF635" s="127"/>
      <c r="AG635" s="135"/>
      <c r="AH635" s="135"/>
      <c r="AI635" s="135"/>
      <c r="AJ635" s="135"/>
    </row>
    <row r="636" spans="11:36" s="3" customFormat="1" ht="15" customHeight="1" x14ac:dyDescent="0.25">
      <c r="K636" s="11"/>
      <c r="L636" s="354"/>
      <c r="M636" s="352"/>
      <c r="AA636" s="333"/>
      <c r="AB636" s="135"/>
      <c r="AC636" s="135"/>
      <c r="AD636" s="135"/>
      <c r="AE636" s="135"/>
      <c r="AF636" s="127"/>
      <c r="AG636" s="135"/>
      <c r="AH636" s="135"/>
      <c r="AI636" s="135"/>
      <c r="AJ636" s="135"/>
    </row>
    <row r="637" spans="11:36" s="3" customFormat="1" ht="15" customHeight="1" x14ac:dyDescent="0.25">
      <c r="K637" s="11"/>
      <c r="L637" s="354"/>
      <c r="M637" s="352"/>
      <c r="AA637" s="333"/>
      <c r="AB637" s="135"/>
      <c r="AC637" s="135"/>
      <c r="AD637" s="135"/>
      <c r="AE637" s="135"/>
      <c r="AF637" s="127"/>
      <c r="AG637" s="135"/>
      <c r="AH637" s="135"/>
      <c r="AI637" s="135"/>
      <c r="AJ637" s="135"/>
    </row>
    <row r="638" spans="11:36" s="3" customFormat="1" ht="15" customHeight="1" x14ac:dyDescent="0.25">
      <c r="K638" s="11"/>
      <c r="L638" s="354"/>
      <c r="M638" s="352"/>
      <c r="AA638" s="333"/>
      <c r="AB638" s="135"/>
      <c r="AC638" s="135"/>
      <c r="AD638" s="135"/>
      <c r="AE638" s="135"/>
      <c r="AF638" s="127"/>
      <c r="AG638" s="135"/>
      <c r="AH638" s="135"/>
      <c r="AI638" s="135"/>
      <c r="AJ638" s="135"/>
    </row>
    <row r="639" spans="11:36" s="3" customFormat="1" ht="15" customHeight="1" x14ac:dyDescent="0.25">
      <c r="K639" s="11"/>
      <c r="L639" s="354"/>
      <c r="M639" s="352"/>
      <c r="AA639" s="333"/>
      <c r="AB639" s="135"/>
      <c r="AC639" s="135"/>
      <c r="AD639" s="135"/>
      <c r="AE639" s="135"/>
      <c r="AF639" s="127"/>
      <c r="AG639" s="135"/>
      <c r="AH639" s="135"/>
      <c r="AI639" s="135"/>
      <c r="AJ639" s="135"/>
    </row>
    <row r="640" spans="11:36" s="3" customFormat="1" ht="15" customHeight="1" x14ac:dyDescent="0.25">
      <c r="K640" s="11"/>
      <c r="L640" s="354"/>
      <c r="M640" s="352"/>
      <c r="AA640" s="333"/>
      <c r="AB640" s="135"/>
      <c r="AC640" s="135"/>
      <c r="AD640" s="135"/>
      <c r="AE640" s="135"/>
      <c r="AF640" s="127"/>
      <c r="AG640" s="135"/>
      <c r="AH640" s="135"/>
      <c r="AI640" s="135"/>
      <c r="AJ640" s="135"/>
    </row>
    <row r="641" spans="11:36" s="3" customFormat="1" ht="15" customHeight="1" x14ac:dyDescent="0.25">
      <c r="K641" s="11"/>
      <c r="L641" s="354"/>
      <c r="M641" s="352"/>
      <c r="AA641" s="333"/>
      <c r="AB641" s="135"/>
      <c r="AC641" s="135"/>
      <c r="AD641" s="135"/>
      <c r="AE641" s="135"/>
      <c r="AF641" s="127"/>
      <c r="AG641" s="135"/>
      <c r="AH641" s="135"/>
      <c r="AI641" s="135"/>
      <c r="AJ641" s="135"/>
    </row>
    <row r="642" spans="11:36" s="3" customFormat="1" ht="15" customHeight="1" x14ac:dyDescent="0.25">
      <c r="K642" s="11"/>
      <c r="L642" s="354"/>
      <c r="M642" s="352"/>
      <c r="AA642" s="333"/>
      <c r="AB642" s="135"/>
      <c r="AC642" s="135"/>
      <c r="AD642" s="135"/>
      <c r="AE642" s="135"/>
      <c r="AF642" s="127"/>
      <c r="AG642" s="135"/>
      <c r="AH642" s="135"/>
      <c r="AI642" s="135"/>
      <c r="AJ642" s="135"/>
    </row>
    <row r="643" spans="11:36" s="3" customFormat="1" ht="15" customHeight="1" x14ac:dyDescent="0.25">
      <c r="K643" s="11"/>
      <c r="L643" s="354"/>
      <c r="M643" s="352"/>
      <c r="AA643" s="333"/>
      <c r="AB643" s="135"/>
      <c r="AC643" s="135"/>
      <c r="AD643" s="135"/>
      <c r="AE643" s="135"/>
      <c r="AF643" s="127"/>
      <c r="AG643" s="135"/>
      <c r="AH643" s="135"/>
      <c r="AI643" s="135"/>
      <c r="AJ643" s="135"/>
    </row>
    <row r="644" spans="11:36" s="3" customFormat="1" ht="15" customHeight="1" x14ac:dyDescent="0.25">
      <c r="K644" s="11"/>
      <c r="L644" s="354"/>
      <c r="M644" s="352"/>
      <c r="AA644" s="333"/>
      <c r="AB644" s="135"/>
      <c r="AC644" s="135"/>
      <c r="AD644" s="135"/>
      <c r="AE644" s="135"/>
      <c r="AF644" s="127"/>
      <c r="AG644" s="135"/>
      <c r="AH644" s="135"/>
      <c r="AI644" s="135"/>
      <c r="AJ644" s="135"/>
    </row>
    <row r="645" spans="11:36" s="3" customFormat="1" ht="15" customHeight="1" x14ac:dyDescent="0.25">
      <c r="K645" s="11"/>
      <c r="L645" s="354"/>
      <c r="M645" s="352"/>
      <c r="AA645" s="333"/>
      <c r="AB645" s="135"/>
      <c r="AC645" s="135"/>
      <c r="AD645" s="135"/>
      <c r="AE645" s="135"/>
      <c r="AF645" s="127"/>
      <c r="AG645" s="135"/>
      <c r="AH645" s="135"/>
      <c r="AI645" s="135"/>
      <c r="AJ645" s="135"/>
    </row>
    <row r="646" spans="11:36" s="3" customFormat="1" ht="15" customHeight="1" x14ac:dyDescent="0.25">
      <c r="K646" s="11"/>
      <c r="L646" s="354"/>
      <c r="M646" s="352"/>
      <c r="AA646" s="333"/>
      <c r="AB646" s="135"/>
      <c r="AC646" s="135"/>
      <c r="AD646" s="135"/>
      <c r="AE646" s="135"/>
      <c r="AF646" s="127"/>
      <c r="AG646" s="135"/>
      <c r="AH646" s="135"/>
      <c r="AI646" s="135"/>
      <c r="AJ646" s="135"/>
    </row>
    <row r="647" spans="11:36" s="3" customFormat="1" ht="15" customHeight="1" x14ac:dyDescent="0.25">
      <c r="K647" s="11"/>
      <c r="L647" s="354"/>
      <c r="M647" s="352"/>
      <c r="AA647" s="333"/>
      <c r="AB647" s="135"/>
      <c r="AC647" s="135"/>
      <c r="AD647" s="135"/>
      <c r="AE647" s="135"/>
      <c r="AF647" s="127"/>
      <c r="AG647" s="135"/>
      <c r="AH647" s="135"/>
      <c r="AI647" s="135"/>
      <c r="AJ647" s="135"/>
    </row>
    <row r="648" spans="11:36" s="3" customFormat="1" ht="15" customHeight="1" x14ac:dyDescent="0.25">
      <c r="K648" s="11"/>
      <c r="L648" s="354"/>
      <c r="M648" s="352"/>
      <c r="AA648" s="333"/>
      <c r="AB648" s="135"/>
      <c r="AC648" s="135"/>
      <c r="AD648" s="135"/>
      <c r="AE648" s="135"/>
      <c r="AF648" s="127"/>
      <c r="AG648" s="135"/>
      <c r="AH648" s="135"/>
      <c r="AI648" s="135"/>
      <c r="AJ648" s="135"/>
    </row>
    <row r="649" spans="11:36" s="3" customFormat="1" ht="15" customHeight="1" x14ac:dyDescent="0.25">
      <c r="K649" s="11"/>
      <c r="L649" s="354"/>
      <c r="M649" s="352"/>
      <c r="AA649" s="333"/>
      <c r="AB649" s="135"/>
      <c r="AC649" s="135"/>
      <c r="AD649" s="135"/>
      <c r="AE649" s="135"/>
      <c r="AF649" s="127"/>
      <c r="AG649" s="135"/>
      <c r="AH649" s="135"/>
      <c r="AI649" s="135"/>
      <c r="AJ649" s="135"/>
    </row>
    <row r="650" spans="11:36" s="3" customFormat="1" ht="15" customHeight="1" x14ac:dyDescent="0.25">
      <c r="K650" s="11"/>
      <c r="L650" s="354"/>
      <c r="M650" s="352"/>
      <c r="AA650" s="333"/>
      <c r="AB650" s="135"/>
      <c r="AC650" s="135"/>
      <c r="AD650" s="135"/>
      <c r="AE650" s="135"/>
      <c r="AF650" s="127"/>
      <c r="AG650" s="135"/>
      <c r="AH650" s="135"/>
      <c r="AI650" s="135"/>
      <c r="AJ650" s="135"/>
    </row>
    <row r="651" spans="11:36" s="3" customFormat="1" ht="15" customHeight="1" x14ac:dyDescent="0.25">
      <c r="K651" s="11"/>
      <c r="L651" s="354"/>
      <c r="M651" s="352"/>
      <c r="AA651" s="333"/>
      <c r="AB651" s="135"/>
      <c r="AC651" s="135"/>
      <c r="AD651" s="135"/>
      <c r="AE651" s="135"/>
      <c r="AF651" s="127"/>
      <c r="AG651" s="135"/>
      <c r="AH651" s="135"/>
      <c r="AI651" s="135"/>
      <c r="AJ651" s="135"/>
    </row>
    <row r="652" spans="11:36" s="3" customFormat="1" ht="15" customHeight="1" x14ac:dyDescent="0.25">
      <c r="K652" s="11"/>
      <c r="L652" s="354"/>
      <c r="M652" s="352"/>
      <c r="AA652" s="333"/>
      <c r="AB652" s="135"/>
      <c r="AC652" s="135"/>
      <c r="AD652" s="135"/>
      <c r="AE652" s="135"/>
      <c r="AF652" s="127"/>
      <c r="AG652" s="135"/>
      <c r="AH652" s="135"/>
      <c r="AI652" s="135"/>
      <c r="AJ652" s="135"/>
    </row>
    <row r="653" spans="11:36" s="3" customFormat="1" ht="15" customHeight="1" x14ac:dyDescent="0.25">
      <c r="K653" s="11"/>
      <c r="L653" s="354"/>
      <c r="M653" s="352"/>
      <c r="AA653" s="333"/>
      <c r="AB653" s="135"/>
      <c r="AC653" s="135"/>
      <c r="AD653" s="135"/>
      <c r="AE653" s="135"/>
      <c r="AF653" s="127"/>
      <c r="AG653" s="135"/>
      <c r="AH653" s="135"/>
      <c r="AI653" s="135"/>
      <c r="AJ653" s="135"/>
    </row>
    <row r="654" spans="11:36" s="3" customFormat="1" ht="15" customHeight="1" x14ac:dyDescent="0.25">
      <c r="K654" s="11"/>
      <c r="L654" s="354"/>
      <c r="M654" s="352"/>
      <c r="AA654" s="333"/>
      <c r="AB654" s="135"/>
      <c r="AC654" s="135"/>
      <c r="AD654" s="135"/>
      <c r="AE654" s="135"/>
      <c r="AF654" s="127"/>
      <c r="AG654" s="135"/>
      <c r="AH654" s="135"/>
      <c r="AI654" s="135"/>
      <c r="AJ654" s="135"/>
    </row>
    <row r="655" spans="11:36" s="3" customFormat="1" ht="15" customHeight="1" x14ac:dyDescent="0.25">
      <c r="K655" s="11"/>
      <c r="L655" s="354"/>
      <c r="M655" s="352"/>
      <c r="AA655" s="333"/>
      <c r="AB655" s="135"/>
      <c r="AC655" s="135"/>
      <c r="AD655" s="135"/>
      <c r="AE655" s="135"/>
      <c r="AF655" s="127"/>
      <c r="AG655" s="135"/>
      <c r="AH655" s="135"/>
      <c r="AI655" s="135"/>
      <c r="AJ655" s="135"/>
    </row>
    <row r="656" spans="11:36" s="3" customFormat="1" ht="15" customHeight="1" x14ac:dyDescent="0.25">
      <c r="K656" s="11"/>
      <c r="L656" s="354"/>
      <c r="M656" s="352"/>
      <c r="AA656" s="333"/>
      <c r="AB656" s="135"/>
      <c r="AC656" s="135"/>
      <c r="AD656" s="135"/>
      <c r="AE656" s="135"/>
      <c r="AF656" s="127"/>
      <c r="AG656" s="135"/>
      <c r="AH656" s="135"/>
      <c r="AI656" s="135"/>
      <c r="AJ656" s="135"/>
    </row>
    <row r="657" spans="11:36" s="3" customFormat="1" ht="15" customHeight="1" x14ac:dyDescent="0.25">
      <c r="K657" s="11"/>
      <c r="L657" s="354"/>
      <c r="M657" s="352"/>
      <c r="AA657" s="333"/>
      <c r="AB657" s="135"/>
      <c r="AC657" s="135"/>
      <c r="AD657" s="135"/>
      <c r="AE657" s="135"/>
      <c r="AF657" s="127"/>
      <c r="AG657" s="135"/>
      <c r="AH657" s="135"/>
      <c r="AI657" s="135"/>
      <c r="AJ657" s="135"/>
    </row>
    <row r="658" spans="11:36" s="3" customFormat="1" ht="15" customHeight="1" x14ac:dyDescent="0.25">
      <c r="K658" s="11"/>
      <c r="L658" s="354"/>
      <c r="M658" s="352"/>
      <c r="AA658" s="333"/>
      <c r="AB658" s="135"/>
      <c r="AC658" s="135"/>
      <c r="AD658" s="135"/>
      <c r="AE658" s="135"/>
      <c r="AF658" s="127"/>
      <c r="AG658" s="135"/>
      <c r="AH658" s="135"/>
      <c r="AI658" s="135"/>
      <c r="AJ658" s="135"/>
    </row>
    <row r="659" spans="11:36" s="3" customFormat="1" ht="15" customHeight="1" x14ac:dyDescent="0.25">
      <c r="K659" s="11"/>
      <c r="L659" s="354"/>
      <c r="M659" s="352"/>
      <c r="AA659" s="333"/>
      <c r="AB659" s="135"/>
      <c r="AC659" s="135"/>
      <c r="AD659" s="135"/>
      <c r="AE659" s="135"/>
      <c r="AF659" s="127"/>
      <c r="AG659" s="135"/>
      <c r="AH659" s="135"/>
      <c r="AI659" s="135"/>
      <c r="AJ659" s="135"/>
    </row>
    <row r="660" spans="11:36" s="3" customFormat="1" ht="15" customHeight="1" x14ac:dyDescent="0.25">
      <c r="K660" s="11"/>
      <c r="L660" s="354"/>
      <c r="M660" s="352"/>
      <c r="AA660" s="333"/>
      <c r="AB660" s="135"/>
      <c r="AC660" s="135"/>
      <c r="AD660" s="135"/>
      <c r="AE660" s="135"/>
      <c r="AF660" s="127"/>
      <c r="AG660" s="135"/>
      <c r="AH660" s="135"/>
      <c r="AI660" s="135"/>
      <c r="AJ660" s="135"/>
    </row>
    <row r="661" spans="11:36" s="3" customFormat="1" ht="15" customHeight="1" x14ac:dyDescent="0.25">
      <c r="K661" s="11"/>
      <c r="L661" s="354"/>
      <c r="M661" s="352"/>
      <c r="AA661" s="333"/>
      <c r="AB661" s="135"/>
      <c r="AC661" s="135"/>
      <c r="AD661" s="135"/>
      <c r="AE661" s="135"/>
      <c r="AF661" s="127"/>
      <c r="AG661" s="135"/>
      <c r="AH661" s="135"/>
      <c r="AI661" s="135"/>
      <c r="AJ661" s="135"/>
    </row>
    <row r="662" spans="11:36" s="3" customFormat="1" ht="15" customHeight="1" x14ac:dyDescent="0.25">
      <c r="K662" s="11"/>
      <c r="L662" s="354"/>
      <c r="M662" s="352"/>
      <c r="AA662" s="333"/>
      <c r="AB662" s="135"/>
      <c r="AC662" s="135"/>
      <c r="AD662" s="135"/>
      <c r="AE662" s="135"/>
      <c r="AF662" s="127"/>
      <c r="AG662" s="135"/>
      <c r="AH662" s="135"/>
      <c r="AI662" s="135"/>
      <c r="AJ662" s="135"/>
    </row>
    <row r="663" spans="11:36" s="3" customFormat="1" ht="15" customHeight="1" x14ac:dyDescent="0.25">
      <c r="K663" s="11"/>
      <c r="L663" s="354"/>
      <c r="M663" s="352"/>
      <c r="AA663" s="333"/>
      <c r="AB663" s="135"/>
      <c r="AC663" s="135"/>
      <c r="AD663" s="135"/>
      <c r="AE663" s="135"/>
      <c r="AF663" s="127"/>
      <c r="AG663" s="135"/>
      <c r="AH663" s="135"/>
      <c r="AI663" s="135"/>
      <c r="AJ663" s="135"/>
    </row>
    <row r="664" spans="11:36" s="3" customFormat="1" ht="15" customHeight="1" x14ac:dyDescent="0.25">
      <c r="K664" s="11"/>
      <c r="L664" s="354"/>
      <c r="M664" s="352"/>
      <c r="AA664" s="333"/>
      <c r="AB664" s="135"/>
      <c r="AC664" s="135"/>
      <c r="AD664" s="135"/>
      <c r="AE664" s="135"/>
      <c r="AF664" s="127"/>
      <c r="AG664" s="135"/>
      <c r="AH664" s="135"/>
      <c r="AI664" s="135"/>
      <c r="AJ664" s="135"/>
    </row>
    <row r="665" spans="11:36" s="3" customFormat="1" ht="15" customHeight="1" x14ac:dyDescent="0.25">
      <c r="K665" s="11"/>
      <c r="L665" s="354"/>
      <c r="M665" s="352"/>
      <c r="AA665" s="333"/>
      <c r="AB665" s="135"/>
      <c r="AC665" s="135"/>
      <c r="AD665" s="135"/>
      <c r="AE665" s="135"/>
      <c r="AF665" s="127"/>
      <c r="AG665" s="135"/>
      <c r="AH665" s="135"/>
      <c r="AI665" s="135"/>
      <c r="AJ665" s="135"/>
    </row>
    <row r="666" spans="11:36" s="3" customFormat="1" ht="15" customHeight="1" x14ac:dyDescent="0.25">
      <c r="K666" s="11"/>
      <c r="L666" s="354"/>
      <c r="M666" s="352"/>
      <c r="AA666" s="333"/>
      <c r="AB666" s="135"/>
      <c r="AC666" s="135"/>
      <c r="AD666" s="135"/>
      <c r="AE666" s="135"/>
      <c r="AF666" s="127"/>
      <c r="AG666" s="135"/>
      <c r="AH666" s="135"/>
      <c r="AI666" s="135"/>
      <c r="AJ666" s="135"/>
    </row>
    <row r="667" spans="11:36" s="3" customFormat="1" ht="15" customHeight="1" x14ac:dyDescent="0.25">
      <c r="K667" s="11"/>
      <c r="L667" s="354"/>
      <c r="M667" s="352"/>
      <c r="AA667" s="333"/>
      <c r="AB667" s="135"/>
      <c r="AC667" s="135"/>
      <c r="AD667" s="135"/>
      <c r="AE667" s="135"/>
      <c r="AF667" s="127"/>
      <c r="AG667" s="135"/>
      <c r="AH667" s="135"/>
      <c r="AI667" s="135"/>
      <c r="AJ667" s="135"/>
    </row>
    <row r="668" spans="11:36" s="3" customFormat="1" ht="15" customHeight="1" x14ac:dyDescent="0.25">
      <c r="K668" s="11"/>
      <c r="L668" s="354"/>
      <c r="M668" s="352"/>
      <c r="AA668" s="333"/>
      <c r="AB668" s="135"/>
      <c r="AC668" s="135"/>
      <c r="AD668" s="135"/>
      <c r="AE668" s="135"/>
      <c r="AF668" s="127"/>
      <c r="AG668" s="135"/>
      <c r="AH668" s="135"/>
      <c r="AI668" s="135"/>
      <c r="AJ668" s="135"/>
    </row>
    <row r="669" spans="11:36" s="3" customFormat="1" ht="15" customHeight="1" x14ac:dyDescent="0.25">
      <c r="K669" s="11"/>
      <c r="L669" s="354"/>
      <c r="M669" s="352"/>
      <c r="AA669" s="333"/>
      <c r="AB669" s="135"/>
      <c r="AC669" s="135"/>
      <c r="AD669" s="135"/>
      <c r="AE669" s="135"/>
      <c r="AF669" s="127"/>
      <c r="AG669" s="135"/>
      <c r="AH669" s="135"/>
      <c r="AI669" s="135"/>
      <c r="AJ669" s="135"/>
    </row>
    <row r="670" spans="11:36" s="3" customFormat="1" ht="15" customHeight="1" x14ac:dyDescent="0.25">
      <c r="K670" s="11"/>
      <c r="L670" s="354"/>
      <c r="M670" s="352"/>
      <c r="AA670" s="333"/>
      <c r="AB670" s="135"/>
      <c r="AC670" s="135"/>
      <c r="AD670" s="135"/>
      <c r="AE670" s="135"/>
      <c r="AF670" s="127"/>
      <c r="AG670" s="135"/>
      <c r="AH670" s="135"/>
      <c r="AI670" s="135"/>
      <c r="AJ670" s="135"/>
    </row>
    <row r="671" spans="11:36" s="3" customFormat="1" ht="15" customHeight="1" x14ac:dyDescent="0.25">
      <c r="K671" s="11"/>
      <c r="L671" s="354"/>
      <c r="M671" s="352"/>
      <c r="AA671" s="333"/>
      <c r="AB671" s="135"/>
      <c r="AC671" s="135"/>
      <c r="AD671" s="135"/>
      <c r="AE671" s="135"/>
      <c r="AF671" s="127"/>
      <c r="AG671" s="135"/>
      <c r="AH671" s="135"/>
      <c r="AI671" s="135"/>
      <c r="AJ671" s="135"/>
    </row>
    <row r="672" spans="11:36" s="3" customFormat="1" ht="15" customHeight="1" x14ac:dyDescent="0.25">
      <c r="K672" s="11"/>
      <c r="L672" s="354"/>
      <c r="M672" s="352"/>
      <c r="AA672" s="333"/>
      <c r="AB672" s="135"/>
      <c r="AC672" s="135"/>
      <c r="AD672" s="135"/>
      <c r="AE672" s="135"/>
      <c r="AF672" s="127"/>
      <c r="AG672" s="135"/>
      <c r="AH672" s="135"/>
      <c r="AI672" s="135"/>
      <c r="AJ672" s="135"/>
    </row>
    <row r="673" spans="11:36" s="3" customFormat="1" ht="15" customHeight="1" x14ac:dyDescent="0.25">
      <c r="K673" s="11"/>
      <c r="L673" s="354"/>
      <c r="M673" s="352"/>
      <c r="AA673" s="333"/>
      <c r="AB673" s="135"/>
      <c r="AC673" s="135"/>
      <c r="AD673" s="135"/>
      <c r="AE673" s="135"/>
      <c r="AF673" s="127"/>
      <c r="AG673" s="135"/>
      <c r="AH673" s="135"/>
      <c r="AI673" s="135"/>
      <c r="AJ673" s="135"/>
    </row>
    <row r="674" spans="11:36" s="3" customFormat="1" ht="15" customHeight="1" x14ac:dyDescent="0.25">
      <c r="K674" s="11"/>
      <c r="L674" s="354"/>
      <c r="M674" s="352"/>
      <c r="AA674" s="333"/>
      <c r="AB674" s="135"/>
      <c r="AC674" s="135"/>
      <c r="AD674" s="135"/>
      <c r="AE674" s="135"/>
      <c r="AF674" s="127"/>
      <c r="AG674" s="135"/>
      <c r="AH674" s="135"/>
      <c r="AI674" s="135"/>
      <c r="AJ674" s="135"/>
    </row>
    <row r="675" spans="11:36" s="3" customFormat="1" ht="15" customHeight="1" x14ac:dyDescent="0.25">
      <c r="K675" s="11"/>
      <c r="L675" s="354"/>
      <c r="M675" s="352"/>
      <c r="AA675" s="333"/>
      <c r="AB675" s="135"/>
      <c r="AC675" s="135"/>
      <c r="AD675" s="135"/>
      <c r="AE675" s="135"/>
      <c r="AF675" s="127"/>
      <c r="AG675" s="135"/>
      <c r="AH675" s="135"/>
      <c r="AI675" s="135"/>
      <c r="AJ675" s="135"/>
    </row>
    <row r="676" spans="11:36" s="3" customFormat="1" ht="15" customHeight="1" x14ac:dyDescent="0.25">
      <c r="K676" s="11"/>
      <c r="L676" s="354"/>
      <c r="M676" s="352"/>
      <c r="AA676" s="333"/>
      <c r="AB676" s="135"/>
      <c r="AC676" s="135"/>
      <c r="AD676" s="135"/>
      <c r="AE676" s="135"/>
      <c r="AF676" s="127"/>
      <c r="AG676" s="135"/>
      <c r="AH676" s="135"/>
      <c r="AI676" s="135"/>
      <c r="AJ676" s="135"/>
    </row>
    <row r="677" spans="11:36" s="3" customFormat="1" ht="15" customHeight="1" x14ac:dyDescent="0.25">
      <c r="K677" s="11"/>
      <c r="L677" s="354"/>
      <c r="M677" s="352"/>
      <c r="AA677" s="333"/>
      <c r="AB677" s="135"/>
      <c r="AC677" s="135"/>
      <c r="AD677" s="135"/>
      <c r="AE677" s="135"/>
      <c r="AF677" s="127"/>
      <c r="AG677" s="135"/>
      <c r="AH677" s="135"/>
      <c r="AI677" s="135"/>
      <c r="AJ677" s="135"/>
    </row>
    <row r="678" spans="11:36" s="3" customFormat="1" ht="15" customHeight="1" x14ac:dyDescent="0.25">
      <c r="K678" s="11"/>
      <c r="L678" s="354"/>
      <c r="M678" s="352"/>
      <c r="AA678" s="333"/>
      <c r="AB678" s="135"/>
      <c r="AC678" s="135"/>
      <c r="AD678" s="135"/>
      <c r="AE678" s="135"/>
      <c r="AF678" s="127"/>
      <c r="AG678" s="135"/>
      <c r="AH678" s="135"/>
      <c r="AI678" s="135"/>
      <c r="AJ678" s="135"/>
    </row>
    <row r="679" spans="11:36" s="3" customFormat="1" ht="15" customHeight="1" x14ac:dyDescent="0.25">
      <c r="K679" s="11"/>
      <c r="L679" s="354"/>
      <c r="M679" s="352"/>
      <c r="AA679" s="333"/>
      <c r="AB679" s="135"/>
      <c r="AC679" s="135"/>
      <c r="AD679" s="135"/>
      <c r="AE679" s="135"/>
      <c r="AF679" s="127"/>
      <c r="AG679" s="135"/>
      <c r="AH679" s="135"/>
      <c r="AI679" s="135"/>
      <c r="AJ679" s="135"/>
    </row>
    <row r="680" spans="11:36" s="3" customFormat="1" ht="15" customHeight="1" x14ac:dyDescent="0.25">
      <c r="K680" s="11"/>
      <c r="L680" s="354"/>
      <c r="M680" s="352"/>
      <c r="AA680" s="333"/>
      <c r="AB680" s="135"/>
      <c r="AC680" s="135"/>
      <c r="AD680" s="135"/>
      <c r="AE680" s="135"/>
      <c r="AF680" s="127"/>
      <c r="AG680" s="135"/>
      <c r="AH680" s="135"/>
      <c r="AI680" s="135"/>
      <c r="AJ680" s="135"/>
    </row>
    <row r="681" spans="11:36" s="3" customFormat="1" ht="15" customHeight="1" x14ac:dyDescent="0.25">
      <c r="K681" s="11"/>
      <c r="L681" s="354"/>
      <c r="M681" s="352"/>
      <c r="AA681" s="333"/>
      <c r="AB681" s="135"/>
      <c r="AC681" s="135"/>
      <c r="AD681" s="135"/>
      <c r="AE681" s="135"/>
      <c r="AF681" s="127"/>
      <c r="AG681" s="135"/>
      <c r="AH681" s="135"/>
      <c r="AI681" s="135"/>
      <c r="AJ681" s="135"/>
    </row>
    <row r="682" spans="11:36" s="3" customFormat="1" ht="15" customHeight="1" x14ac:dyDescent="0.25">
      <c r="K682" s="11"/>
      <c r="L682" s="354"/>
      <c r="M682" s="352"/>
      <c r="AA682" s="333"/>
      <c r="AB682" s="135"/>
      <c r="AC682" s="135"/>
      <c r="AD682" s="135"/>
      <c r="AE682" s="135"/>
      <c r="AF682" s="127"/>
      <c r="AG682" s="135"/>
      <c r="AH682" s="135"/>
      <c r="AI682" s="135"/>
      <c r="AJ682" s="135"/>
    </row>
    <row r="683" spans="11:36" s="3" customFormat="1" ht="15" customHeight="1" x14ac:dyDescent="0.25">
      <c r="K683" s="11"/>
      <c r="L683" s="354"/>
      <c r="M683" s="352"/>
      <c r="AA683" s="333"/>
      <c r="AB683" s="135"/>
      <c r="AC683" s="135"/>
      <c r="AD683" s="135"/>
      <c r="AE683" s="135"/>
      <c r="AF683" s="127"/>
      <c r="AG683" s="135"/>
      <c r="AH683" s="135"/>
      <c r="AI683" s="135"/>
      <c r="AJ683" s="135"/>
    </row>
    <row r="684" spans="11:36" s="3" customFormat="1" ht="15" customHeight="1" x14ac:dyDescent="0.25">
      <c r="K684" s="11"/>
      <c r="L684" s="354"/>
      <c r="M684" s="352"/>
      <c r="AA684" s="333"/>
      <c r="AB684" s="135"/>
      <c r="AC684" s="135"/>
      <c r="AD684" s="135"/>
      <c r="AE684" s="135"/>
      <c r="AF684" s="127"/>
      <c r="AG684" s="135"/>
      <c r="AH684" s="135"/>
      <c r="AI684" s="135"/>
      <c r="AJ684" s="135"/>
    </row>
    <row r="685" spans="11:36" s="3" customFormat="1" ht="15" customHeight="1" x14ac:dyDescent="0.25">
      <c r="K685" s="11"/>
      <c r="L685" s="354"/>
      <c r="M685" s="352"/>
      <c r="AA685" s="333"/>
      <c r="AB685" s="135"/>
      <c r="AC685" s="135"/>
      <c r="AD685" s="135"/>
      <c r="AE685" s="135"/>
      <c r="AF685" s="127"/>
      <c r="AG685" s="135"/>
      <c r="AH685" s="135"/>
      <c r="AI685" s="135"/>
      <c r="AJ685" s="135"/>
    </row>
    <row r="686" spans="11:36" s="3" customFormat="1" ht="15" customHeight="1" x14ac:dyDescent="0.25">
      <c r="K686" s="11"/>
      <c r="L686" s="354"/>
      <c r="M686" s="352"/>
      <c r="AA686" s="333"/>
      <c r="AB686" s="135"/>
      <c r="AC686" s="135"/>
      <c r="AD686" s="135"/>
      <c r="AE686" s="135"/>
      <c r="AF686" s="127"/>
      <c r="AG686" s="135"/>
      <c r="AH686" s="135"/>
      <c r="AI686" s="135"/>
      <c r="AJ686" s="135"/>
    </row>
    <row r="687" spans="11:36" s="3" customFormat="1" ht="15" customHeight="1" x14ac:dyDescent="0.25">
      <c r="K687" s="11"/>
      <c r="L687" s="354"/>
      <c r="M687" s="352"/>
      <c r="AA687" s="333"/>
      <c r="AB687" s="135"/>
      <c r="AC687" s="135"/>
      <c r="AD687" s="135"/>
      <c r="AE687" s="135"/>
      <c r="AF687" s="127"/>
      <c r="AG687" s="135"/>
      <c r="AH687" s="135"/>
      <c r="AI687" s="135"/>
      <c r="AJ687" s="135"/>
    </row>
    <row r="688" spans="11:36" s="3" customFormat="1" ht="15" customHeight="1" x14ac:dyDescent="0.25">
      <c r="K688" s="11"/>
      <c r="L688" s="354"/>
      <c r="M688" s="352"/>
      <c r="AA688" s="333"/>
      <c r="AB688" s="135"/>
      <c r="AC688" s="135"/>
      <c r="AD688" s="135"/>
      <c r="AE688" s="135"/>
      <c r="AF688" s="127"/>
      <c r="AG688" s="135"/>
      <c r="AH688" s="135"/>
      <c r="AI688" s="135"/>
      <c r="AJ688" s="135"/>
    </row>
    <row r="689" spans="11:36" s="3" customFormat="1" ht="15" customHeight="1" x14ac:dyDescent="0.25">
      <c r="K689" s="11"/>
      <c r="L689" s="354"/>
      <c r="M689" s="352"/>
      <c r="AA689" s="333"/>
      <c r="AB689" s="135"/>
      <c r="AC689" s="135"/>
      <c r="AD689" s="135"/>
      <c r="AE689" s="135"/>
      <c r="AF689" s="127"/>
      <c r="AG689" s="135"/>
      <c r="AH689" s="135"/>
      <c r="AI689" s="135"/>
      <c r="AJ689" s="135"/>
    </row>
    <row r="690" spans="11:36" s="3" customFormat="1" ht="15" customHeight="1" x14ac:dyDescent="0.25">
      <c r="K690" s="11"/>
      <c r="L690" s="354"/>
      <c r="M690" s="352"/>
      <c r="AA690" s="333"/>
      <c r="AB690" s="135"/>
      <c r="AC690" s="135"/>
      <c r="AD690" s="135"/>
      <c r="AE690" s="135"/>
      <c r="AF690" s="127"/>
      <c r="AG690" s="135"/>
      <c r="AH690" s="135"/>
      <c r="AI690" s="135"/>
      <c r="AJ690" s="135"/>
    </row>
    <row r="691" spans="11:36" s="3" customFormat="1" ht="15" customHeight="1" x14ac:dyDescent="0.25">
      <c r="K691" s="11"/>
      <c r="L691" s="354"/>
      <c r="M691" s="352"/>
      <c r="AA691" s="333"/>
      <c r="AB691" s="135"/>
      <c r="AC691" s="135"/>
      <c r="AD691" s="135"/>
      <c r="AE691" s="135"/>
      <c r="AF691" s="127"/>
      <c r="AG691" s="135"/>
      <c r="AH691" s="135"/>
      <c r="AI691" s="135"/>
      <c r="AJ691" s="135"/>
    </row>
    <row r="692" spans="11:36" s="3" customFormat="1" ht="15" customHeight="1" x14ac:dyDescent="0.25">
      <c r="K692" s="11"/>
      <c r="L692" s="354"/>
      <c r="M692" s="352"/>
      <c r="AA692" s="333"/>
      <c r="AB692" s="135"/>
      <c r="AC692" s="135"/>
      <c r="AD692" s="135"/>
      <c r="AE692" s="135"/>
      <c r="AF692" s="127"/>
      <c r="AG692" s="135"/>
      <c r="AH692" s="135"/>
      <c r="AI692" s="135"/>
      <c r="AJ692" s="135"/>
    </row>
    <row r="693" spans="11:36" s="3" customFormat="1" ht="15" customHeight="1" x14ac:dyDescent="0.25">
      <c r="K693" s="11"/>
      <c r="L693" s="354"/>
      <c r="M693" s="352"/>
      <c r="AA693" s="333"/>
      <c r="AB693" s="135"/>
      <c r="AC693" s="135"/>
      <c r="AD693" s="135"/>
      <c r="AE693" s="135"/>
      <c r="AF693" s="127"/>
      <c r="AG693" s="135"/>
      <c r="AH693" s="135"/>
      <c r="AI693" s="135"/>
      <c r="AJ693" s="135"/>
    </row>
    <row r="694" spans="11:36" s="3" customFormat="1" ht="15" customHeight="1" x14ac:dyDescent="0.25">
      <c r="K694" s="11"/>
      <c r="L694" s="354"/>
      <c r="M694" s="352"/>
      <c r="AA694" s="333"/>
      <c r="AB694" s="135"/>
      <c r="AC694" s="135"/>
      <c r="AD694" s="135"/>
      <c r="AE694" s="135"/>
      <c r="AF694" s="127"/>
      <c r="AG694" s="135"/>
      <c r="AH694" s="135"/>
      <c r="AI694" s="135"/>
      <c r="AJ694" s="135"/>
    </row>
    <row r="695" spans="11:36" s="3" customFormat="1" ht="15" customHeight="1" x14ac:dyDescent="0.25">
      <c r="K695" s="11"/>
      <c r="L695" s="354"/>
      <c r="M695" s="352"/>
      <c r="AA695" s="333"/>
      <c r="AB695" s="135"/>
      <c r="AC695" s="135"/>
      <c r="AD695" s="135"/>
      <c r="AE695" s="135"/>
      <c r="AF695" s="127"/>
      <c r="AG695" s="135"/>
      <c r="AH695" s="135"/>
      <c r="AI695" s="135"/>
      <c r="AJ695" s="135"/>
    </row>
    <row r="696" spans="11:36" s="3" customFormat="1" ht="15" customHeight="1" x14ac:dyDescent="0.25">
      <c r="K696" s="11"/>
      <c r="L696" s="354"/>
      <c r="M696" s="352"/>
      <c r="AA696" s="333"/>
      <c r="AB696" s="135"/>
      <c r="AC696" s="135"/>
      <c r="AD696" s="135"/>
      <c r="AE696" s="135"/>
      <c r="AF696" s="127"/>
      <c r="AG696" s="135"/>
      <c r="AH696" s="135"/>
      <c r="AI696" s="135"/>
      <c r="AJ696" s="135"/>
    </row>
    <row r="697" spans="11:36" s="3" customFormat="1" ht="15" customHeight="1" x14ac:dyDescent="0.25">
      <c r="K697" s="11"/>
      <c r="L697" s="354"/>
      <c r="M697" s="352"/>
      <c r="AA697" s="333"/>
      <c r="AB697" s="135"/>
      <c r="AC697" s="135"/>
      <c r="AD697" s="135"/>
      <c r="AE697" s="135"/>
      <c r="AF697" s="127"/>
      <c r="AG697" s="135"/>
      <c r="AH697" s="135"/>
      <c r="AI697" s="135"/>
      <c r="AJ697" s="135"/>
    </row>
    <row r="698" spans="11:36" s="3" customFormat="1" ht="15" customHeight="1" x14ac:dyDescent="0.25">
      <c r="K698" s="11"/>
      <c r="L698" s="354"/>
      <c r="M698" s="352"/>
      <c r="AA698" s="333"/>
      <c r="AB698" s="135"/>
      <c r="AC698" s="135"/>
      <c r="AD698" s="135"/>
      <c r="AE698" s="135"/>
      <c r="AF698" s="127"/>
      <c r="AG698" s="135"/>
      <c r="AH698" s="135"/>
      <c r="AI698" s="135"/>
      <c r="AJ698" s="135"/>
    </row>
    <row r="699" spans="11:36" s="3" customFormat="1" ht="15" customHeight="1" x14ac:dyDescent="0.25">
      <c r="K699" s="11"/>
      <c r="L699" s="354"/>
      <c r="M699" s="352"/>
      <c r="AA699" s="333"/>
      <c r="AB699" s="135"/>
      <c r="AC699" s="135"/>
      <c r="AD699" s="135"/>
      <c r="AE699" s="135"/>
      <c r="AF699" s="127"/>
      <c r="AG699" s="135"/>
      <c r="AH699" s="135"/>
      <c r="AI699" s="135"/>
      <c r="AJ699" s="135"/>
    </row>
    <row r="700" spans="11:36" s="3" customFormat="1" ht="15" customHeight="1" x14ac:dyDescent="0.25">
      <c r="K700" s="11"/>
      <c r="L700" s="354"/>
      <c r="M700" s="352"/>
      <c r="AA700" s="333"/>
      <c r="AB700" s="135"/>
      <c r="AC700" s="135"/>
      <c r="AD700" s="135"/>
      <c r="AE700" s="135"/>
      <c r="AF700" s="127"/>
      <c r="AG700" s="135"/>
      <c r="AH700" s="135"/>
      <c r="AI700" s="135"/>
      <c r="AJ700" s="135"/>
    </row>
    <row r="701" spans="11:36" s="3" customFormat="1" ht="15" customHeight="1" x14ac:dyDescent="0.25">
      <c r="K701" s="11"/>
      <c r="L701" s="354"/>
      <c r="M701" s="352"/>
      <c r="AA701" s="333"/>
      <c r="AB701" s="135"/>
      <c r="AC701" s="135"/>
      <c r="AD701" s="135"/>
      <c r="AE701" s="135"/>
      <c r="AF701" s="127"/>
      <c r="AG701" s="135"/>
      <c r="AH701" s="135"/>
      <c r="AI701" s="135"/>
      <c r="AJ701" s="135"/>
    </row>
    <row r="702" spans="11:36" s="3" customFormat="1" ht="15" customHeight="1" x14ac:dyDescent="0.25">
      <c r="K702" s="11"/>
      <c r="L702" s="354"/>
      <c r="M702" s="352"/>
      <c r="AA702" s="333"/>
      <c r="AB702" s="135"/>
      <c r="AC702" s="135"/>
      <c r="AD702" s="135"/>
      <c r="AE702" s="135"/>
      <c r="AF702" s="127"/>
      <c r="AG702" s="135"/>
      <c r="AH702" s="135"/>
      <c r="AI702" s="135"/>
      <c r="AJ702" s="135"/>
    </row>
    <row r="703" spans="11:36" s="3" customFormat="1" ht="15" customHeight="1" x14ac:dyDescent="0.25">
      <c r="K703" s="11"/>
      <c r="L703" s="354"/>
      <c r="M703" s="352"/>
      <c r="AA703" s="333"/>
      <c r="AB703" s="135"/>
      <c r="AC703" s="135"/>
      <c r="AD703" s="135"/>
      <c r="AE703" s="135"/>
      <c r="AF703" s="127"/>
      <c r="AG703" s="135"/>
      <c r="AH703" s="135"/>
      <c r="AI703" s="135"/>
      <c r="AJ703" s="135"/>
    </row>
    <row r="704" spans="11:36" s="3" customFormat="1" ht="15" customHeight="1" x14ac:dyDescent="0.25">
      <c r="K704" s="11"/>
      <c r="L704" s="354"/>
      <c r="M704" s="352"/>
      <c r="AA704" s="333"/>
      <c r="AB704" s="135"/>
      <c r="AC704" s="135"/>
      <c r="AD704" s="135"/>
      <c r="AE704" s="135"/>
      <c r="AF704" s="127"/>
      <c r="AG704" s="135"/>
      <c r="AH704" s="135"/>
      <c r="AI704" s="135"/>
      <c r="AJ704" s="135"/>
    </row>
    <row r="705" spans="11:36" s="3" customFormat="1" ht="15" customHeight="1" x14ac:dyDescent="0.25">
      <c r="K705" s="11"/>
      <c r="L705" s="354"/>
      <c r="M705" s="352"/>
      <c r="AA705" s="333"/>
      <c r="AB705" s="135"/>
      <c r="AC705" s="135"/>
      <c r="AD705" s="135"/>
      <c r="AE705" s="135"/>
      <c r="AF705" s="127"/>
      <c r="AG705" s="135"/>
      <c r="AH705" s="135"/>
      <c r="AI705" s="135"/>
      <c r="AJ705" s="135"/>
    </row>
    <row r="706" spans="11:36" s="3" customFormat="1" ht="15" customHeight="1" x14ac:dyDescent="0.25">
      <c r="K706" s="11"/>
      <c r="L706" s="354"/>
      <c r="M706" s="352"/>
      <c r="AA706" s="333"/>
      <c r="AB706" s="135"/>
      <c r="AC706" s="135"/>
      <c r="AD706" s="135"/>
      <c r="AE706" s="135"/>
      <c r="AF706" s="127"/>
      <c r="AG706" s="135"/>
      <c r="AH706" s="135"/>
      <c r="AI706" s="135"/>
      <c r="AJ706" s="135"/>
    </row>
    <row r="707" spans="11:36" s="3" customFormat="1" ht="15" customHeight="1" x14ac:dyDescent="0.25">
      <c r="K707" s="11"/>
      <c r="L707" s="354"/>
      <c r="M707" s="352"/>
      <c r="AA707" s="333"/>
      <c r="AB707" s="135"/>
      <c r="AC707" s="135"/>
      <c r="AD707" s="135"/>
      <c r="AE707" s="135"/>
      <c r="AF707" s="127"/>
      <c r="AG707" s="135"/>
      <c r="AH707" s="135"/>
      <c r="AI707" s="135"/>
      <c r="AJ707" s="135"/>
    </row>
    <row r="708" spans="11:36" s="3" customFormat="1" ht="15" customHeight="1" x14ac:dyDescent="0.25">
      <c r="K708" s="11"/>
      <c r="L708" s="354"/>
      <c r="M708" s="352"/>
      <c r="AA708" s="333"/>
      <c r="AB708" s="135"/>
      <c r="AC708" s="135"/>
      <c r="AD708" s="135"/>
      <c r="AE708" s="135"/>
      <c r="AF708" s="127"/>
      <c r="AG708" s="135"/>
      <c r="AH708" s="135"/>
      <c r="AI708" s="135"/>
      <c r="AJ708" s="135"/>
    </row>
    <row r="709" spans="11:36" s="3" customFormat="1" ht="15" customHeight="1" x14ac:dyDescent="0.25">
      <c r="K709" s="11"/>
      <c r="L709" s="354"/>
      <c r="M709" s="352"/>
      <c r="AA709" s="333"/>
      <c r="AB709" s="135"/>
      <c r="AC709" s="135"/>
      <c r="AD709" s="135"/>
      <c r="AE709" s="135"/>
      <c r="AF709" s="127"/>
      <c r="AG709" s="135"/>
      <c r="AH709" s="135"/>
      <c r="AI709" s="135"/>
      <c r="AJ709" s="135"/>
    </row>
    <row r="710" spans="11:36" s="3" customFormat="1" ht="15" customHeight="1" x14ac:dyDescent="0.25">
      <c r="K710" s="11"/>
      <c r="L710" s="354"/>
      <c r="M710" s="352"/>
      <c r="AA710" s="333"/>
      <c r="AB710" s="135"/>
      <c r="AC710" s="135"/>
      <c r="AD710" s="135"/>
      <c r="AE710" s="135"/>
      <c r="AF710" s="127"/>
      <c r="AG710" s="135"/>
      <c r="AH710" s="135"/>
      <c r="AI710" s="135"/>
      <c r="AJ710" s="135"/>
    </row>
    <row r="711" spans="11:36" s="3" customFormat="1" ht="15" customHeight="1" x14ac:dyDescent="0.25">
      <c r="K711" s="11"/>
      <c r="L711" s="354"/>
      <c r="M711" s="352"/>
      <c r="AA711" s="333"/>
      <c r="AB711" s="135"/>
      <c r="AC711" s="135"/>
      <c r="AD711" s="135"/>
      <c r="AE711" s="135"/>
      <c r="AF711" s="127"/>
      <c r="AG711" s="135"/>
      <c r="AH711" s="135"/>
      <c r="AI711" s="135"/>
      <c r="AJ711" s="135"/>
    </row>
    <row r="712" spans="11:36" s="3" customFormat="1" ht="15" customHeight="1" x14ac:dyDescent="0.25">
      <c r="K712" s="11"/>
      <c r="L712" s="354"/>
      <c r="M712" s="352"/>
      <c r="AA712" s="333"/>
      <c r="AB712" s="135"/>
      <c r="AC712" s="135"/>
      <c r="AD712" s="135"/>
      <c r="AE712" s="135"/>
      <c r="AF712" s="127"/>
      <c r="AG712" s="135"/>
      <c r="AH712" s="135"/>
      <c r="AI712" s="135"/>
      <c r="AJ712" s="135"/>
    </row>
    <row r="713" spans="11:36" s="3" customFormat="1" ht="15" customHeight="1" x14ac:dyDescent="0.25">
      <c r="K713" s="11"/>
      <c r="L713" s="354"/>
      <c r="M713" s="352"/>
      <c r="AA713" s="333"/>
      <c r="AB713" s="135"/>
      <c r="AC713" s="135"/>
      <c r="AD713" s="135"/>
      <c r="AE713" s="135"/>
      <c r="AF713" s="127"/>
      <c r="AG713" s="135"/>
      <c r="AH713" s="135"/>
      <c r="AI713" s="135"/>
      <c r="AJ713" s="135"/>
    </row>
    <row r="714" spans="11:36" s="3" customFormat="1" ht="15" customHeight="1" x14ac:dyDescent="0.25">
      <c r="K714" s="11"/>
      <c r="L714" s="354"/>
      <c r="M714" s="352"/>
      <c r="AA714" s="333"/>
      <c r="AB714" s="135"/>
      <c r="AC714" s="135"/>
      <c r="AD714" s="135"/>
      <c r="AE714" s="135"/>
      <c r="AF714" s="127"/>
      <c r="AG714" s="135"/>
      <c r="AH714" s="135"/>
      <c r="AI714" s="135"/>
      <c r="AJ714" s="135"/>
    </row>
    <row r="715" spans="11:36" s="3" customFormat="1" ht="15" customHeight="1" x14ac:dyDescent="0.25">
      <c r="K715" s="11"/>
      <c r="L715" s="354"/>
      <c r="M715" s="352"/>
      <c r="AA715" s="333"/>
      <c r="AB715" s="135"/>
      <c r="AC715" s="135"/>
      <c r="AD715" s="135"/>
      <c r="AE715" s="135"/>
      <c r="AF715" s="127"/>
      <c r="AG715" s="135"/>
      <c r="AH715" s="135"/>
      <c r="AI715" s="135"/>
      <c r="AJ715" s="135"/>
    </row>
    <row r="716" spans="11:36" s="3" customFormat="1" ht="15" customHeight="1" x14ac:dyDescent="0.25">
      <c r="K716" s="11"/>
      <c r="L716" s="354"/>
      <c r="M716" s="352"/>
      <c r="AA716" s="333"/>
      <c r="AB716" s="135"/>
      <c r="AC716" s="135"/>
      <c r="AD716" s="135"/>
      <c r="AE716" s="135"/>
      <c r="AF716" s="127"/>
      <c r="AG716" s="135"/>
      <c r="AH716" s="135"/>
      <c r="AI716" s="135"/>
      <c r="AJ716" s="135"/>
    </row>
    <row r="717" spans="11:36" s="3" customFormat="1" ht="15" customHeight="1" x14ac:dyDescent="0.25">
      <c r="K717" s="11"/>
      <c r="L717" s="354"/>
      <c r="M717" s="352"/>
      <c r="AA717" s="333"/>
      <c r="AB717" s="135"/>
      <c r="AC717" s="135"/>
      <c r="AD717" s="135"/>
      <c r="AE717" s="135"/>
      <c r="AF717" s="127"/>
      <c r="AG717" s="135"/>
      <c r="AH717" s="135"/>
      <c r="AI717" s="135"/>
      <c r="AJ717" s="135"/>
    </row>
    <row r="718" spans="11:36" s="3" customFormat="1" ht="15" customHeight="1" x14ac:dyDescent="0.25">
      <c r="K718" s="11"/>
      <c r="L718" s="354"/>
      <c r="M718" s="352"/>
      <c r="AA718" s="333"/>
      <c r="AB718" s="135"/>
      <c r="AC718" s="135"/>
      <c r="AD718" s="135"/>
      <c r="AE718" s="135"/>
      <c r="AF718" s="127"/>
      <c r="AG718" s="135"/>
      <c r="AH718" s="135"/>
      <c r="AI718" s="135"/>
      <c r="AJ718" s="135"/>
    </row>
    <row r="719" spans="11:36" s="3" customFormat="1" ht="15" customHeight="1" x14ac:dyDescent="0.25">
      <c r="K719" s="11"/>
      <c r="L719" s="354"/>
      <c r="M719" s="352"/>
      <c r="AA719" s="333"/>
      <c r="AB719" s="135"/>
      <c r="AC719" s="135"/>
      <c r="AD719" s="135"/>
      <c r="AE719" s="135"/>
      <c r="AF719" s="127"/>
      <c r="AG719" s="135"/>
      <c r="AH719" s="135"/>
      <c r="AI719" s="135"/>
      <c r="AJ719" s="135"/>
    </row>
    <row r="720" spans="11:36" s="3" customFormat="1" ht="15" customHeight="1" x14ac:dyDescent="0.25">
      <c r="K720" s="11"/>
      <c r="L720" s="354"/>
      <c r="M720" s="352"/>
      <c r="AA720" s="333"/>
      <c r="AB720" s="135"/>
      <c r="AC720" s="135"/>
      <c r="AD720" s="135"/>
      <c r="AE720" s="135"/>
      <c r="AF720" s="127"/>
      <c r="AG720" s="135"/>
      <c r="AH720" s="135"/>
      <c r="AI720" s="135"/>
      <c r="AJ720" s="135"/>
    </row>
    <row r="721" spans="11:36" s="3" customFormat="1" ht="15" customHeight="1" x14ac:dyDescent="0.25">
      <c r="K721" s="11"/>
      <c r="L721" s="354"/>
      <c r="M721" s="352"/>
      <c r="AA721" s="333"/>
      <c r="AB721" s="135"/>
      <c r="AC721" s="135"/>
      <c r="AD721" s="135"/>
      <c r="AE721" s="135"/>
      <c r="AF721" s="127"/>
      <c r="AG721" s="135"/>
      <c r="AH721" s="135"/>
      <c r="AI721" s="135"/>
      <c r="AJ721" s="135"/>
    </row>
    <row r="722" spans="11:36" s="3" customFormat="1" ht="15" customHeight="1" x14ac:dyDescent="0.25">
      <c r="K722" s="11"/>
      <c r="L722" s="354"/>
      <c r="M722" s="352"/>
      <c r="AA722" s="333"/>
      <c r="AB722" s="135"/>
      <c r="AC722" s="135"/>
      <c r="AD722" s="135"/>
      <c r="AE722" s="135"/>
      <c r="AF722" s="127"/>
      <c r="AG722" s="135"/>
      <c r="AH722" s="135"/>
      <c r="AI722" s="135"/>
      <c r="AJ722" s="135"/>
    </row>
    <row r="723" spans="11:36" s="3" customFormat="1" ht="15" customHeight="1" x14ac:dyDescent="0.25">
      <c r="K723" s="11"/>
      <c r="L723" s="354"/>
      <c r="M723" s="352"/>
      <c r="AA723" s="333"/>
      <c r="AB723" s="135"/>
      <c r="AC723" s="135"/>
      <c r="AD723" s="135"/>
      <c r="AE723" s="135"/>
      <c r="AF723" s="127"/>
      <c r="AG723" s="135"/>
      <c r="AH723" s="135"/>
      <c r="AI723" s="135"/>
      <c r="AJ723" s="135"/>
    </row>
    <row r="724" spans="11:36" s="3" customFormat="1" ht="15" customHeight="1" x14ac:dyDescent="0.25">
      <c r="K724" s="11"/>
      <c r="L724" s="354"/>
      <c r="M724" s="352"/>
      <c r="AA724" s="333"/>
      <c r="AB724" s="135"/>
      <c r="AC724" s="135"/>
      <c r="AD724" s="135"/>
      <c r="AE724" s="135"/>
      <c r="AF724" s="127"/>
      <c r="AG724" s="135"/>
      <c r="AH724" s="135"/>
      <c r="AI724" s="135"/>
      <c r="AJ724" s="135"/>
    </row>
    <row r="725" spans="11:36" s="3" customFormat="1" ht="15" customHeight="1" x14ac:dyDescent="0.25">
      <c r="K725" s="11"/>
      <c r="L725" s="354"/>
      <c r="M725" s="352"/>
      <c r="AA725" s="333"/>
      <c r="AB725" s="135"/>
      <c r="AC725" s="135"/>
      <c r="AD725" s="135"/>
      <c r="AE725" s="135"/>
      <c r="AF725" s="127"/>
      <c r="AG725" s="135"/>
      <c r="AH725" s="135"/>
      <c r="AI725" s="135"/>
      <c r="AJ725" s="135"/>
    </row>
    <row r="726" spans="11:36" s="3" customFormat="1" ht="15" customHeight="1" x14ac:dyDescent="0.25">
      <c r="K726" s="11"/>
      <c r="L726" s="354"/>
      <c r="M726" s="352"/>
      <c r="AA726" s="333"/>
      <c r="AB726" s="135"/>
      <c r="AC726" s="135"/>
      <c r="AD726" s="135"/>
      <c r="AE726" s="135"/>
      <c r="AF726" s="127"/>
      <c r="AG726" s="135"/>
      <c r="AH726" s="135"/>
      <c r="AI726" s="135"/>
      <c r="AJ726" s="135"/>
    </row>
    <row r="727" spans="11:36" s="3" customFormat="1" ht="15" customHeight="1" x14ac:dyDescent="0.25">
      <c r="K727" s="11"/>
      <c r="L727" s="354"/>
      <c r="M727" s="352"/>
      <c r="AA727" s="333"/>
      <c r="AB727" s="135"/>
      <c r="AC727" s="135"/>
      <c r="AD727" s="135"/>
      <c r="AE727" s="135"/>
      <c r="AF727" s="127"/>
      <c r="AG727" s="135"/>
      <c r="AH727" s="135"/>
      <c r="AI727" s="135"/>
      <c r="AJ727" s="135"/>
    </row>
    <row r="728" spans="11:36" s="3" customFormat="1" ht="15" customHeight="1" x14ac:dyDescent="0.25">
      <c r="K728" s="11"/>
      <c r="L728" s="354"/>
      <c r="M728" s="352"/>
      <c r="AA728" s="333"/>
      <c r="AB728" s="135"/>
      <c r="AC728" s="135"/>
      <c r="AD728" s="135"/>
      <c r="AE728" s="135"/>
      <c r="AF728" s="127"/>
      <c r="AG728" s="135"/>
      <c r="AH728" s="135"/>
      <c r="AI728" s="135"/>
      <c r="AJ728" s="135"/>
    </row>
    <row r="729" spans="11:36" s="3" customFormat="1" ht="15" customHeight="1" x14ac:dyDescent="0.25">
      <c r="K729" s="11"/>
      <c r="L729" s="354"/>
      <c r="M729" s="352"/>
      <c r="AA729" s="333"/>
      <c r="AB729" s="135"/>
      <c r="AC729" s="135"/>
      <c r="AD729" s="135"/>
      <c r="AE729" s="135"/>
      <c r="AF729" s="127"/>
      <c r="AG729" s="135"/>
      <c r="AH729" s="135"/>
      <c r="AI729" s="135"/>
      <c r="AJ729" s="135"/>
    </row>
    <row r="730" spans="11:36" s="3" customFormat="1" ht="15" customHeight="1" x14ac:dyDescent="0.25">
      <c r="K730" s="11"/>
      <c r="L730" s="354"/>
      <c r="M730" s="352"/>
      <c r="AA730" s="333"/>
      <c r="AB730" s="135"/>
      <c r="AC730" s="135"/>
      <c r="AD730" s="135"/>
      <c r="AE730" s="135"/>
      <c r="AF730" s="127"/>
      <c r="AG730" s="135"/>
      <c r="AH730" s="135"/>
      <c r="AI730" s="135"/>
      <c r="AJ730" s="135"/>
    </row>
    <row r="731" spans="11:36" s="3" customFormat="1" ht="15" customHeight="1" x14ac:dyDescent="0.25">
      <c r="K731" s="11"/>
      <c r="L731" s="354"/>
      <c r="M731" s="352"/>
      <c r="AA731" s="333"/>
      <c r="AB731" s="135"/>
      <c r="AC731" s="135"/>
      <c r="AD731" s="135"/>
      <c r="AE731" s="135"/>
      <c r="AF731" s="127"/>
      <c r="AG731" s="135"/>
      <c r="AH731" s="135"/>
      <c r="AI731" s="135"/>
      <c r="AJ731" s="135"/>
    </row>
    <row r="732" spans="11:36" s="3" customFormat="1" ht="15" customHeight="1" x14ac:dyDescent="0.25">
      <c r="K732" s="11"/>
      <c r="L732" s="354"/>
      <c r="M732" s="352"/>
      <c r="AA732" s="333"/>
      <c r="AB732" s="135"/>
      <c r="AC732" s="135"/>
      <c r="AD732" s="135"/>
      <c r="AE732" s="135"/>
      <c r="AF732" s="127"/>
      <c r="AG732" s="135"/>
      <c r="AH732" s="135"/>
      <c r="AI732" s="135"/>
      <c r="AJ732" s="135"/>
    </row>
    <row r="733" spans="11:36" s="3" customFormat="1" ht="15" customHeight="1" x14ac:dyDescent="0.25">
      <c r="K733" s="11"/>
      <c r="L733" s="354"/>
      <c r="M733" s="352"/>
      <c r="AA733" s="333"/>
      <c r="AB733" s="135"/>
      <c r="AC733" s="135"/>
      <c r="AD733" s="135"/>
      <c r="AE733" s="135"/>
      <c r="AF733" s="127"/>
      <c r="AG733" s="135"/>
      <c r="AH733" s="135"/>
      <c r="AI733" s="135"/>
      <c r="AJ733" s="135"/>
    </row>
    <row r="734" spans="11:36" s="3" customFormat="1" ht="15" customHeight="1" x14ac:dyDescent="0.25">
      <c r="K734" s="11"/>
      <c r="L734" s="354"/>
      <c r="M734" s="352"/>
      <c r="AA734" s="333"/>
      <c r="AB734" s="135"/>
      <c r="AC734" s="135"/>
      <c r="AD734" s="135"/>
      <c r="AE734" s="135"/>
      <c r="AF734" s="127"/>
      <c r="AG734" s="135"/>
      <c r="AH734" s="135"/>
      <c r="AI734" s="135"/>
      <c r="AJ734" s="135"/>
    </row>
    <row r="735" spans="11:36" s="3" customFormat="1" ht="15" customHeight="1" x14ac:dyDescent="0.25">
      <c r="K735" s="11"/>
      <c r="L735" s="354"/>
      <c r="M735" s="352"/>
      <c r="AA735" s="333"/>
      <c r="AB735" s="135"/>
      <c r="AC735" s="135"/>
      <c r="AD735" s="135"/>
      <c r="AE735" s="135"/>
      <c r="AF735" s="127"/>
      <c r="AG735" s="135"/>
      <c r="AH735" s="135"/>
      <c r="AI735" s="135"/>
      <c r="AJ735" s="135"/>
    </row>
    <row r="736" spans="11:36" s="3" customFormat="1" ht="15" customHeight="1" x14ac:dyDescent="0.25">
      <c r="K736" s="11"/>
      <c r="L736" s="354"/>
      <c r="M736" s="352"/>
      <c r="AA736" s="333"/>
      <c r="AB736" s="135"/>
      <c r="AC736" s="135"/>
      <c r="AD736" s="135"/>
      <c r="AE736" s="135"/>
      <c r="AF736" s="127"/>
      <c r="AG736" s="135"/>
      <c r="AH736" s="135"/>
      <c r="AI736" s="135"/>
      <c r="AJ736" s="135"/>
    </row>
    <row r="737" spans="11:36" s="3" customFormat="1" ht="15" customHeight="1" x14ac:dyDescent="0.25">
      <c r="K737" s="11"/>
      <c r="L737" s="354"/>
      <c r="M737" s="352"/>
      <c r="AA737" s="333"/>
      <c r="AB737" s="135"/>
      <c r="AC737" s="135"/>
      <c r="AD737" s="135"/>
      <c r="AE737" s="135"/>
      <c r="AF737" s="127"/>
      <c r="AG737" s="135"/>
      <c r="AH737" s="135"/>
      <c r="AI737" s="135"/>
      <c r="AJ737" s="135"/>
    </row>
    <row r="738" spans="11:36" s="3" customFormat="1" ht="15" customHeight="1" x14ac:dyDescent="0.25">
      <c r="K738" s="11"/>
      <c r="L738" s="354"/>
      <c r="M738" s="352"/>
      <c r="AA738" s="333"/>
      <c r="AB738" s="135"/>
      <c r="AC738" s="135"/>
      <c r="AD738" s="135"/>
      <c r="AE738" s="135"/>
      <c r="AF738" s="127"/>
      <c r="AG738" s="135"/>
      <c r="AH738" s="135"/>
      <c r="AI738" s="135"/>
      <c r="AJ738" s="135"/>
    </row>
    <row r="739" spans="11:36" s="3" customFormat="1" ht="15" customHeight="1" x14ac:dyDescent="0.25">
      <c r="K739" s="11"/>
      <c r="L739" s="354"/>
      <c r="M739" s="352"/>
      <c r="AA739" s="333"/>
      <c r="AB739" s="135"/>
      <c r="AC739" s="135"/>
      <c r="AD739" s="135"/>
      <c r="AE739" s="135"/>
      <c r="AF739" s="127"/>
      <c r="AG739" s="135"/>
      <c r="AH739" s="135"/>
      <c r="AI739" s="135"/>
      <c r="AJ739" s="135"/>
    </row>
    <row r="740" spans="11:36" s="3" customFormat="1" ht="15" customHeight="1" x14ac:dyDescent="0.25">
      <c r="K740" s="11"/>
      <c r="L740" s="354"/>
      <c r="M740" s="352"/>
      <c r="AA740" s="333"/>
      <c r="AB740" s="135"/>
      <c r="AC740" s="135"/>
      <c r="AD740" s="135"/>
      <c r="AE740" s="135"/>
      <c r="AF740" s="127"/>
      <c r="AG740" s="135"/>
      <c r="AH740" s="135"/>
      <c r="AI740" s="135"/>
      <c r="AJ740" s="135"/>
    </row>
    <row r="741" spans="11:36" s="3" customFormat="1" ht="15" customHeight="1" x14ac:dyDescent="0.25">
      <c r="K741" s="11"/>
      <c r="L741" s="354"/>
      <c r="M741" s="352"/>
      <c r="AA741" s="333"/>
      <c r="AB741" s="135"/>
      <c r="AC741" s="135"/>
      <c r="AD741" s="135"/>
      <c r="AE741" s="135"/>
      <c r="AF741" s="127"/>
      <c r="AG741" s="135"/>
      <c r="AH741" s="135"/>
      <c r="AI741" s="135"/>
      <c r="AJ741" s="135"/>
    </row>
    <row r="742" spans="11:36" s="3" customFormat="1" ht="15" customHeight="1" x14ac:dyDescent="0.25">
      <c r="K742" s="11"/>
      <c r="L742" s="354"/>
      <c r="M742" s="352"/>
      <c r="AA742" s="333"/>
      <c r="AB742" s="135"/>
      <c r="AC742" s="135"/>
      <c r="AD742" s="135"/>
      <c r="AE742" s="135"/>
      <c r="AF742" s="127"/>
      <c r="AG742" s="135"/>
      <c r="AH742" s="135"/>
      <c r="AI742" s="135"/>
      <c r="AJ742" s="135"/>
    </row>
    <row r="743" spans="11:36" s="3" customFormat="1" ht="15" customHeight="1" x14ac:dyDescent="0.25">
      <c r="K743" s="11"/>
      <c r="L743" s="354"/>
      <c r="M743" s="352"/>
      <c r="AA743" s="333"/>
      <c r="AB743" s="135"/>
      <c r="AC743" s="135"/>
      <c r="AD743" s="135"/>
      <c r="AE743" s="135"/>
      <c r="AF743" s="127"/>
      <c r="AG743" s="135"/>
      <c r="AH743" s="135"/>
      <c r="AI743" s="135"/>
      <c r="AJ743" s="135"/>
    </row>
    <row r="744" spans="11:36" s="3" customFormat="1" ht="15" customHeight="1" x14ac:dyDescent="0.25">
      <c r="K744" s="11"/>
      <c r="L744" s="354"/>
      <c r="M744" s="352"/>
      <c r="AA744" s="333"/>
      <c r="AB744" s="135"/>
      <c r="AC744" s="135"/>
      <c r="AD744" s="135"/>
      <c r="AE744" s="135"/>
      <c r="AF744" s="127"/>
      <c r="AG744" s="135"/>
      <c r="AH744" s="135"/>
      <c r="AI744" s="135"/>
      <c r="AJ744" s="135"/>
    </row>
    <row r="745" spans="11:36" s="3" customFormat="1" ht="15" customHeight="1" x14ac:dyDescent="0.25">
      <c r="K745" s="11"/>
      <c r="L745" s="354"/>
      <c r="M745" s="352"/>
      <c r="AA745" s="333"/>
      <c r="AB745" s="135"/>
      <c r="AC745" s="135"/>
      <c r="AD745" s="135"/>
      <c r="AE745" s="135"/>
      <c r="AF745" s="127"/>
      <c r="AG745" s="135"/>
      <c r="AH745" s="135"/>
      <c r="AI745" s="135"/>
      <c r="AJ745" s="135"/>
    </row>
    <row r="746" spans="11:36" s="3" customFormat="1" ht="15" customHeight="1" x14ac:dyDescent="0.25">
      <c r="K746" s="11"/>
      <c r="L746" s="354"/>
      <c r="M746" s="352"/>
      <c r="AA746" s="333"/>
      <c r="AB746" s="135"/>
      <c r="AC746" s="135"/>
      <c r="AD746" s="135"/>
      <c r="AE746" s="135"/>
      <c r="AF746" s="127"/>
      <c r="AG746" s="135"/>
      <c r="AH746" s="135"/>
      <c r="AI746" s="135"/>
      <c r="AJ746" s="135"/>
    </row>
    <row r="747" spans="11:36" s="3" customFormat="1" ht="15" customHeight="1" x14ac:dyDescent="0.25">
      <c r="K747" s="11"/>
      <c r="L747" s="354"/>
      <c r="M747" s="352"/>
      <c r="AA747" s="333"/>
      <c r="AB747" s="135"/>
      <c r="AC747" s="135"/>
      <c r="AD747" s="135"/>
      <c r="AE747" s="135"/>
      <c r="AF747" s="127"/>
      <c r="AG747" s="135"/>
      <c r="AH747" s="135"/>
      <c r="AI747" s="135"/>
      <c r="AJ747" s="135"/>
    </row>
    <row r="748" spans="11:36" s="3" customFormat="1" ht="15" customHeight="1" x14ac:dyDescent="0.25">
      <c r="K748" s="11"/>
      <c r="L748" s="354"/>
      <c r="M748" s="352"/>
      <c r="AA748" s="333"/>
      <c r="AB748" s="135"/>
      <c r="AC748" s="135"/>
      <c r="AD748" s="135"/>
      <c r="AE748" s="135"/>
      <c r="AF748" s="127"/>
      <c r="AG748" s="135"/>
      <c r="AH748" s="135"/>
      <c r="AI748" s="135"/>
      <c r="AJ748" s="135"/>
    </row>
    <row r="749" spans="11:36" s="3" customFormat="1" ht="15" customHeight="1" x14ac:dyDescent="0.25">
      <c r="K749" s="11"/>
      <c r="L749" s="354"/>
      <c r="M749" s="352"/>
      <c r="AA749" s="333"/>
      <c r="AB749" s="135"/>
      <c r="AC749" s="135"/>
      <c r="AD749" s="135"/>
      <c r="AE749" s="135"/>
      <c r="AF749" s="127"/>
      <c r="AG749" s="135"/>
      <c r="AH749" s="135"/>
      <c r="AI749" s="135"/>
      <c r="AJ749" s="135"/>
    </row>
    <row r="750" spans="11:36" s="3" customFormat="1" ht="15" customHeight="1" x14ac:dyDescent="0.25">
      <c r="K750" s="11"/>
      <c r="L750" s="354"/>
      <c r="M750" s="352"/>
      <c r="AA750" s="333"/>
      <c r="AB750" s="135"/>
      <c r="AC750" s="135"/>
      <c r="AD750" s="135"/>
      <c r="AE750" s="135"/>
      <c r="AF750" s="127"/>
      <c r="AG750" s="135"/>
      <c r="AH750" s="135"/>
      <c r="AI750" s="135"/>
      <c r="AJ750" s="135"/>
    </row>
    <row r="751" spans="11:36" s="3" customFormat="1" ht="15" customHeight="1" x14ac:dyDescent="0.25">
      <c r="K751" s="11"/>
      <c r="L751" s="354"/>
      <c r="M751" s="352"/>
      <c r="AA751" s="333"/>
      <c r="AB751" s="135"/>
      <c r="AC751" s="135"/>
      <c r="AD751" s="135"/>
      <c r="AE751" s="135"/>
      <c r="AF751" s="127"/>
      <c r="AG751" s="135"/>
      <c r="AH751" s="135"/>
      <c r="AI751" s="135"/>
      <c r="AJ751" s="135"/>
    </row>
    <row r="752" spans="11:36" s="3" customFormat="1" ht="15" customHeight="1" x14ac:dyDescent="0.25">
      <c r="K752" s="11"/>
      <c r="L752" s="354"/>
      <c r="M752" s="352"/>
      <c r="AA752" s="333"/>
      <c r="AB752" s="135"/>
      <c r="AC752" s="135"/>
      <c r="AD752" s="135"/>
      <c r="AE752" s="135"/>
      <c r="AF752" s="127"/>
      <c r="AG752" s="135"/>
      <c r="AH752" s="135"/>
      <c r="AI752" s="135"/>
      <c r="AJ752" s="135"/>
    </row>
    <row r="753" spans="11:36" s="3" customFormat="1" ht="15" customHeight="1" x14ac:dyDescent="0.25">
      <c r="K753" s="11"/>
      <c r="L753" s="354"/>
      <c r="M753" s="352"/>
      <c r="AA753" s="333"/>
      <c r="AB753" s="135"/>
      <c r="AC753" s="135"/>
      <c r="AD753" s="135"/>
      <c r="AE753" s="135"/>
      <c r="AF753" s="127"/>
      <c r="AG753" s="135"/>
      <c r="AH753" s="135"/>
      <c r="AI753" s="135"/>
      <c r="AJ753" s="135"/>
    </row>
    <row r="754" spans="11:36" s="3" customFormat="1" ht="15" customHeight="1" x14ac:dyDescent="0.25">
      <c r="K754" s="11"/>
      <c r="L754" s="354"/>
      <c r="M754" s="352"/>
      <c r="AA754" s="333"/>
      <c r="AB754" s="135"/>
      <c r="AC754" s="135"/>
      <c r="AD754" s="135"/>
      <c r="AE754" s="135"/>
      <c r="AF754" s="127"/>
      <c r="AG754" s="135"/>
      <c r="AH754" s="135"/>
      <c r="AI754" s="135"/>
      <c r="AJ754" s="135"/>
    </row>
    <row r="755" spans="11:36" s="3" customFormat="1" ht="15" customHeight="1" x14ac:dyDescent="0.25">
      <c r="K755" s="11"/>
      <c r="L755" s="354"/>
      <c r="M755" s="352"/>
      <c r="AA755" s="333"/>
      <c r="AB755" s="135"/>
      <c r="AC755" s="135"/>
      <c r="AD755" s="135"/>
      <c r="AE755" s="135"/>
      <c r="AF755" s="127"/>
      <c r="AG755" s="135"/>
      <c r="AH755" s="135"/>
      <c r="AI755" s="135"/>
      <c r="AJ755" s="135"/>
    </row>
    <row r="756" spans="11:36" s="3" customFormat="1" ht="15" customHeight="1" x14ac:dyDescent="0.25">
      <c r="K756" s="11"/>
      <c r="L756" s="354"/>
      <c r="M756" s="352"/>
      <c r="AA756" s="333"/>
      <c r="AB756" s="135"/>
      <c r="AC756" s="135"/>
      <c r="AD756" s="135"/>
      <c r="AE756" s="135"/>
      <c r="AF756" s="127"/>
      <c r="AG756" s="135"/>
      <c r="AH756" s="135"/>
      <c r="AI756" s="135"/>
      <c r="AJ756" s="135"/>
    </row>
    <row r="757" spans="11:36" s="3" customFormat="1" ht="15" customHeight="1" x14ac:dyDescent="0.25">
      <c r="K757" s="11"/>
      <c r="L757" s="354"/>
      <c r="M757" s="352"/>
      <c r="AA757" s="333"/>
      <c r="AB757" s="135"/>
      <c r="AC757" s="135"/>
      <c r="AD757" s="135"/>
      <c r="AE757" s="135"/>
      <c r="AF757" s="127"/>
      <c r="AG757" s="135"/>
      <c r="AH757" s="135"/>
      <c r="AI757" s="135"/>
      <c r="AJ757" s="135"/>
    </row>
    <row r="758" spans="11:36" s="3" customFormat="1" ht="15" customHeight="1" x14ac:dyDescent="0.25">
      <c r="K758" s="11"/>
      <c r="L758" s="354"/>
      <c r="M758" s="352"/>
      <c r="AA758" s="333"/>
      <c r="AB758" s="135"/>
      <c r="AC758" s="135"/>
      <c r="AD758" s="135"/>
      <c r="AE758" s="135"/>
      <c r="AF758" s="127"/>
      <c r="AG758" s="135"/>
      <c r="AH758" s="135"/>
      <c r="AI758" s="135"/>
      <c r="AJ758" s="135"/>
    </row>
    <row r="759" spans="11:36" s="3" customFormat="1" ht="15" customHeight="1" x14ac:dyDescent="0.25">
      <c r="K759" s="11"/>
      <c r="L759" s="354"/>
      <c r="M759" s="352"/>
      <c r="AA759" s="333"/>
      <c r="AB759" s="135"/>
      <c r="AC759" s="135"/>
      <c r="AD759" s="135"/>
      <c r="AE759" s="135"/>
      <c r="AF759" s="127"/>
      <c r="AG759" s="135"/>
      <c r="AH759" s="135"/>
      <c r="AI759" s="135"/>
      <c r="AJ759" s="135"/>
    </row>
    <row r="760" spans="11:36" s="3" customFormat="1" ht="15" customHeight="1" x14ac:dyDescent="0.25">
      <c r="K760" s="11"/>
      <c r="L760" s="354"/>
      <c r="M760" s="352"/>
      <c r="AA760" s="333"/>
      <c r="AB760" s="135"/>
      <c r="AC760" s="135"/>
      <c r="AD760" s="135"/>
      <c r="AE760" s="135"/>
      <c r="AF760" s="127"/>
      <c r="AG760" s="135"/>
      <c r="AH760" s="135"/>
      <c r="AI760" s="135"/>
      <c r="AJ760" s="135"/>
    </row>
    <row r="761" spans="11:36" s="3" customFormat="1" ht="15" customHeight="1" x14ac:dyDescent="0.25">
      <c r="K761" s="11"/>
      <c r="L761" s="354"/>
      <c r="M761" s="352"/>
      <c r="AA761" s="333"/>
      <c r="AB761" s="135"/>
      <c r="AC761" s="135"/>
      <c r="AD761" s="135"/>
      <c r="AE761" s="135"/>
      <c r="AF761" s="127"/>
      <c r="AG761" s="135"/>
      <c r="AH761" s="135"/>
      <c r="AI761" s="135"/>
      <c r="AJ761" s="135"/>
    </row>
    <row r="762" spans="11:36" s="3" customFormat="1" ht="15" customHeight="1" x14ac:dyDescent="0.25">
      <c r="K762" s="11"/>
      <c r="L762" s="354"/>
      <c r="M762" s="352"/>
      <c r="AA762" s="333"/>
      <c r="AB762" s="135"/>
      <c r="AC762" s="135"/>
      <c r="AD762" s="135"/>
      <c r="AE762" s="135"/>
      <c r="AF762" s="127"/>
      <c r="AG762" s="135"/>
      <c r="AH762" s="135"/>
      <c r="AI762" s="135"/>
      <c r="AJ762" s="135"/>
    </row>
    <row r="763" spans="11:36" s="3" customFormat="1" ht="15" customHeight="1" x14ac:dyDescent="0.25">
      <c r="K763" s="11"/>
      <c r="L763" s="354"/>
      <c r="M763" s="352"/>
      <c r="AA763" s="333"/>
      <c r="AB763" s="135"/>
      <c r="AC763" s="135"/>
      <c r="AD763" s="135"/>
      <c r="AE763" s="135"/>
      <c r="AF763" s="127"/>
      <c r="AG763" s="135"/>
      <c r="AH763" s="135"/>
      <c r="AI763" s="135"/>
      <c r="AJ763" s="135"/>
    </row>
    <row r="764" spans="11:36" s="3" customFormat="1" ht="15" customHeight="1" x14ac:dyDescent="0.25">
      <c r="K764" s="11"/>
      <c r="L764" s="354"/>
      <c r="M764" s="352"/>
      <c r="AA764" s="333"/>
      <c r="AB764" s="135"/>
      <c r="AC764" s="135"/>
      <c r="AD764" s="135"/>
      <c r="AE764" s="135"/>
      <c r="AF764" s="127"/>
      <c r="AG764" s="135"/>
      <c r="AH764" s="135"/>
      <c r="AI764" s="135"/>
      <c r="AJ764" s="135"/>
    </row>
    <row r="765" spans="11:36" s="3" customFormat="1" ht="15" customHeight="1" x14ac:dyDescent="0.25">
      <c r="K765" s="11"/>
      <c r="L765" s="354"/>
      <c r="M765" s="352"/>
      <c r="AA765" s="333"/>
      <c r="AB765" s="135"/>
      <c r="AC765" s="135"/>
      <c r="AD765" s="135"/>
      <c r="AE765" s="135"/>
      <c r="AF765" s="127"/>
      <c r="AG765" s="135"/>
      <c r="AH765" s="135"/>
      <c r="AI765" s="135"/>
      <c r="AJ765" s="135"/>
    </row>
    <row r="766" spans="11:36" s="3" customFormat="1" ht="15" customHeight="1" x14ac:dyDescent="0.25">
      <c r="K766" s="11"/>
      <c r="L766" s="354"/>
      <c r="M766" s="352"/>
      <c r="AA766" s="333"/>
      <c r="AB766" s="135"/>
      <c r="AC766" s="135"/>
      <c r="AD766" s="135"/>
      <c r="AE766" s="135"/>
      <c r="AF766" s="127"/>
      <c r="AG766" s="135"/>
      <c r="AH766" s="135"/>
      <c r="AI766" s="135"/>
      <c r="AJ766" s="135"/>
    </row>
    <row r="767" spans="11:36" s="3" customFormat="1" ht="15" customHeight="1" x14ac:dyDescent="0.25">
      <c r="K767" s="11"/>
      <c r="L767" s="354"/>
      <c r="M767" s="352"/>
      <c r="AA767" s="333"/>
      <c r="AB767" s="135"/>
      <c r="AC767" s="135"/>
      <c r="AD767" s="135"/>
      <c r="AE767" s="135"/>
      <c r="AF767" s="127"/>
      <c r="AG767" s="135"/>
      <c r="AH767" s="135"/>
      <c r="AI767" s="135"/>
      <c r="AJ767" s="135"/>
    </row>
    <row r="768" spans="11:36" s="3" customFormat="1" ht="15" customHeight="1" x14ac:dyDescent="0.25">
      <c r="K768" s="11"/>
      <c r="L768" s="354"/>
      <c r="M768" s="352"/>
      <c r="AA768" s="333"/>
      <c r="AB768" s="135"/>
      <c r="AC768" s="135"/>
      <c r="AD768" s="135"/>
      <c r="AE768" s="135"/>
      <c r="AF768" s="127"/>
      <c r="AG768" s="135"/>
      <c r="AH768" s="135"/>
      <c r="AI768" s="135"/>
      <c r="AJ768" s="135"/>
    </row>
    <row r="769" spans="11:36" s="3" customFormat="1" ht="15" customHeight="1" x14ac:dyDescent="0.25">
      <c r="K769" s="11"/>
      <c r="L769" s="354"/>
      <c r="M769" s="352"/>
      <c r="AA769" s="333"/>
      <c r="AB769" s="135"/>
      <c r="AC769" s="135"/>
      <c r="AD769" s="135"/>
      <c r="AE769" s="135"/>
      <c r="AF769" s="127"/>
      <c r="AG769" s="135"/>
      <c r="AH769" s="135"/>
      <c r="AI769" s="135"/>
      <c r="AJ769" s="135"/>
    </row>
    <row r="770" spans="11:36" s="3" customFormat="1" ht="15" customHeight="1" x14ac:dyDescent="0.25">
      <c r="K770" s="11"/>
      <c r="L770" s="354"/>
      <c r="M770" s="352"/>
      <c r="AA770" s="333"/>
      <c r="AB770" s="135"/>
      <c r="AC770" s="135"/>
      <c r="AD770" s="135"/>
      <c r="AE770" s="135"/>
      <c r="AF770" s="127"/>
      <c r="AG770" s="135"/>
      <c r="AH770" s="135"/>
      <c r="AI770" s="135"/>
      <c r="AJ770" s="135"/>
    </row>
    <row r="771" spans="11:36" s="3" customFormat="1" ht="15" customHeight="1" x14ac:dyDescent="0.25">
      <c r="K771" s="11"/>
      <c r="L771" s="354"/>
      <c r="M771" s="352"/>
      <c r="AA771" s="333"/>
      <c r="AB771" s="135"/>
      <c r="AC771" s="135"/>
      <c r="AD771" s="135"/>
      <c r="AE771" s="135"/>
      <c r="AF771" s="127"/>
      <c r="AG771" s="135"/>
      <c r="AH771" s="135"/>
      <c r="AI771" s="135"/>
      <c r="AJ771" s="135"/>
    </row>
    <row r="772" spans="11:36" s="3" customFormat="1" ht="15" customHeight="1" x14ac:dyDescent="0.25">
      <c r="K772" s="11"/>
      <c r="L772" s="354"/>
      <c r="M772" s="352"/>
      <c r="AA772" s="333"/>
      <c r="AB772" s="135"/>
      <c r="AC772" s="135"/>
      <c r="AD772" s="135"/>
      <c r="AE772" s="135"/>
      <c r="AF772" s="127"/>
      <c r="AG772" s="135"/>
      <c r="AH772" s="135"/>
      <c r="AI772" s="135"/>
      <c r="AJ772" s="135"/>
    </row>
    <row r="773" spans="11:36" s="3" customFormat="1" ht="15" customHeight="1" x14ac:dyDescent="0.25">
      <c r="K773" s="11"/>
      <c r="L773" s="354"/>
      <c r="M773" s="352"/>
      <c r="AA773" s="333"/>
      <c r="AB773" s="135"/>
      <c r="AC773" s="135"/>
      <c r="AD773" s="135"/>
      <c r="AE773" s="135"/>
      <c r="AF773" s="127"/>
      <c r="AG773" s="135"/>
      <c r="AH773" s="135"/>
      <c r="AI773" s="135"/>
      <c r="AJ773" s="135"/>
    </row>
    <row r="774" spans="11:36" s="3" customFormat="1" ht="15" customHeight="1" x14ac:dyDescent="0.25">
      <c r="K774" s="11"/>
      <c r="L774" s="354"/>
      <c r="M774" s="352"/>
      <c r="AA774" s="333"/>
      <c r="AB774" s="135"/>
      <c r="AC774" s="135"/>
      <c r="AD774" s="135"/>
      <c r="AE774" s="135"/>
      <c r="AF774" s="127"/>
      <c r="AG774" s="135"/>
      <c r="AH774" s="135"/>
      <c r="AI774" s="135"/>
      <c r="AJ774" s="135"/>
    </row>
    <row r="775" spans="11:36" s="3" customFormat="1" ht="15" customHeight="1" x14ac:dyDescent="0.25">
      <c r="K775" s="11"/>
      <c r="L775" s="354"/>
      <c r="M775" s="352"/>
      <c r="AA775" s="333"/>
      <c r="AB775" s="135"/>
      <c r="AC775" s="135"/>
      <c r="AD775" s="135"/>
      <c r="AE775" s="135"/>
      <c r="AF775" s="127"/>
      <c r="AG775" s="135"/>
      <c r="AH775" s="135"/>
      <c r="AI775" s="135"/>
      <c r="AJ775" s="135"/>
    </row>
    <row r="776" spans="11:36" s="3" customFormat="1" ht="15" customHeight="1" x14ac:dyDescent="0.25">
      <c r="K776" s="11"/>
      <c r="L776" s="354"/>
      <c r="M776" s="352"/>
      <c r="AA776" s="333"/>
      <c r="AB776" s="135"/>
      <c r="AC776" s="135"/>
      <c r="AD776" s="135"/>
      <c r="AE776" s="135"/>
      <c r="AF776" s="127"/>
      <c r="AG776" s="135"/>
      <c r="AH776" s="135"/>
      <c r="AI776" s="135"/>
      <c r="AJ776" s="135"/>
    </row>
    <row r="777" spans="11:36" s="3" customFormat="1" ht="15" customHeight="1" x14ac:dyDescent="0.25">
      <c r="K777" s="11"/>
      <c r="L777" s="354"/>
      <c r="M777" s="352"/>
      <c r="AA777" s="333"/>
      <c r="AB777" s="135"/>
      <c r="AC777" s="135"/>
      <c r="AD777" s="135"/>
      <c r="AE777" s="135"/>
      <c r="AF777" s="127"/>
      <c r="AG777" s="135"/>
      <c r="AH777" s="135"/>
      <c r="AI777" s="135"/>
      <c r="AJ777" s="135"/>
    </row>
    <row r="778" spans="11:36" s="3" customFormat="1" ht="15" customHeight="1" x14ac:dyDescent="0.25">
      <c r="K778" s="11"/>
      <c r="L778" s="354"/>
      <c r="M778" s="352"/>
      <c r="AA778" s="333"/>
      <c r="AB778" s="135"/>
      <c r="AC778" s="135"/>
      <c r="AD778" s="135"/>
      <c r="AE778" s="135"/>
      <c r="AF778" s="127"/>
      <c r="AG778" s="135"/>
      <c r="AH778" s="135"/>
      <c r="AI778" s="135"/>
      <c r="AJ778" s="135"/>
    </row>
    <row r="779" spans="11:36" s="3" customFormat="1" ht="15" customHeight="1" x14ac:dyDescent="0.25">
      <c r="K779" s="11"/>
      <c r="L779" s="354"/>
      <c r="M779" s="352"/>
      <c r="AA779" s="333"/>
      <c r="AB779" s="135"/>
      <c r="AC779" s="135"/>
      <c r="AD779" s="135"/>
      <c r="AE779" s="135"/>
      <c r="AF779" s="127"/>
      <c r="AG779" s="135"/>
      <c r="AH779" s="135"/>
      <c r="AI779" s="135"/>
      <c r="AJ779" s="135"/>
    </row>
    <row r="780" spans="11:36" s="3" customFormat="1" ht="15" customHeight="1" x14ac:dyDescent="0.25">
      <c r="K780" s="11"/>
      <c r="L780" s="354"/>
      <c r="M780" s="352"/>
      <c r="AA780" s="333"/>
      <c r="AB780" s="135"/>
      <c r="AC780" s="135"/>
      <c r="AD780" s="135"/>
      <c r="AE780" s="135"/>
      <c r="AF780" s="127"/>
      <c r="AG780" s="135"/>
      <c r="AH780" s="135"/>
      <c r="AI780" s="135"/>
      <c r="AJ780" s="135"/>
    </row>
    <row r="781" spans="11:36" s="3" customFormat="1" ht="15" customHeight="1" x14ac:dyDescent="0.25">
      <c r="K781" s="11"/>
      <c r="L781" s="354"/>
      <c r="M781" s="352"/>
      <c r="AA781" s="333"/>
      <c r="AB781" s="135"/>
      <c r="AC781" s="135"/>
      <c r="AD781" s="135"/>
      <c r="AE781" s="135"/>
      <c r="AF781" s="127"/>
      <c r="AG781" s="135"/>
      <c r="AH781" s="135"/>
      <c r="AI781" s="135"/>
      <c r="AJ781" s="135"/>
    </row>
    <row r="782" spans="11:36" s="3" customFormat="1" ht="15" customHeight="1" x14ac:dyDescent="0.25">
      <c r="K782" s="11"/>
      <c r="L782" s="354"/>
      <c r="M782" s="352"/>
      <c r="AA782" s="333"/>
      <c r="AB782" s="135"/>
      <c r="AC782" s="135"/>
      <c r="AD782" s="135"/>
      <c r="AE782" s="135"/>
      <c r="AF782" s="127"/>
      <c r="AG782" s="135"/>
      <c r="AH782" s="135"/>
      <c r="AI782" s="135"/>
      <c r="AJ782" s="135"/>
    </row>
    <row r="783" spans="11:36" s="3" customFormat="1" ht="15" customHeight="1" x14ac:dyDescent="0.25">
      <c r="K783" s="11"/>
      <c r="L783" s="354"/>
      <c r="M783" s="352"/>
      <c r="AA783" s="333"/>
      <c r="AB783" s="135"/>
      <c r="AC783" s="135"/>
      <c r="AD783" s="135"/>
      <c r="AE783" s="135"/>
      <c r="AF783" s="127"/>
      <c r="AG783" s="135"/>
      <c r="AH783" s="135"/>
      <c r="AI783" s="135"/>
      <c r="AJ783" s="135"/>
    </row>
    <row r="784" spans="11:36" s="3" customFormat="1" ht="15" customHeight="1" x14ac:dyDescent="0.25">
      <c r="K784" s="11"/>
      <c r="L784" s="354"/>
      <c r="M784" s="352"/>
      <c r="AA784" s="333"/>
      <c r="AB784" s="135"/>
      <c r="AC784" s="135"/>
      <c r="AD784" s="135"/>
      <c r="AE784" s="135"/>
      <c r="AF784" s="127"/>
      <c r="AG784" s="135"/>
      <c r="AH784" s="135"/>
      <c r="AI784" s="135"/>
      <c r="AJ784" s="135"/>
    </row>
    <row r="785" spans="11:36" s="3" customFormat="1" ht="15" customHeight="1" x14ac:dyDescent="0.25">
      <c r="K785" s="11"/>
      <c r="L785" s="354"/>
      <c r="M785" s="352"/>
      <c r="AA785" s="333"/>
      <c r="AB785" s="135"/>
      <c r="AC785" s="135"/>
      <c r="AD785" s="135"/>
      <c r="AE785" s="135"/>
      <c r="AF785" s="127"/>
      <c r="AG785" s="135"/>
      <c r="AH785" s="135"/>
      <c r="AI785" s="135"/>
      <c r="AJ785" s="135"/>
    </row>
    <row r="786" spans="11:36" s="3" customFormat="1" ht="15" customHeight="1" x14ac:dyDescent="0.25">
      <c r="K786" s="11"/>
      <c r="L786" s="354"/>
      <c r="M786" s="352"/>
      <c r="AA786" s="333"/>
      <c r="AB786" s="135"/>
      <c r="AC786" s="135"/>
      <c r="AD786" s="135"/>
      <c r="AE786" s="135"/>
      <c r="AF786" s="127"/>
      <c r="AG786" s="135"/>
      <c r="AH786" s="135"/>
      <c r="AI786" s="135"/>
      <c r="AJ786" s="135"/>
    </row>
    <row r="787" spans="11:36" s="3" customFormat="1" ht="15" customHeight="1" x14ac:dyDescent="0.25">
      <c r="K787" s="11"/>
      <c r="L787" s="354"/>
      <c r="M787" s="352"/>
      <c r="AA787" s="333"/>
      <c r="AB787" s="135"/>
      <c r="AC787" s="135"/>
      <c r="AD787" s="135"/>
      <c r="AE787" s="135"/>
      <c r="AF787" s="127"/>
      <c r="AG787" s="135"/>
      <c r="AH787" s="135"/>
      <c r="AI787" s="135"/>
      <c r="AJ787" s="135"/>
    </row>
    <row r="788" spans="11:36" s="3" customFormat="1" ht="15" customHeight="1" x14ac:dyDescent="0.25">
      <c r="K788" s="11"/>
      <c r="L788" s="354"/>
      <c r="M788" s="352"/>
      <c r="AA788" s="333"/>
      <c r="AB788" s="135"/>
      <c r="AC788" s="135"/>
      <c r="AD788" s="135"/>
      <c r="AE788" s="135"/>
      <c r="AF788" s="127"/>
      <c r="AG788" s="135"/>
      <c r="AH788" s="135"/>
      <c r="AI788" s="135"/>
      <c r="AJ788" s="135"/>
    </row>
    <row r="789" spans="11:36" s="3" customFormat="1" ht="15" customHeight="1" x14ac:dyDescent="0.25">
      <c r="K789" s="11"/>
      <c r="L789" s="354"/>
      <c r="M789" s="352"/>
      <c r="AA789" s="333"/>
      <c r="AB789" s="135"/>
      <c r="AC789" s="135"/>
      <c r="AD789" s="135"/>
      <c r="AE789" s="135"/>
      <c r="AF789" s="127"/>
      <c r="AG789" s="135"/>
      <c r="AH789" s="135"/>
      <c r="AI789" s="135"/>
      <c r="AJ789" s="135"/>
    </row>
    <row r="790" spans="11:36" s="3" customFormat="1" ht="15" customHeight="1" x14ac:dyDescent="0.25">
      <c r="K790" s="11"/>
      <c r="L790" s="354"/>
      <c r="M790" s="352"/>
      <c r="AA790" s="333"/>
      <c r="AB790" s="135"/>
      <c r="AC790" s="135"/>
      <c r="AD790" s="135"/>
      <c r="AE790" s="135"/>
      <c r="AF790" s="127"/>
      <c r="AG790" s="135"/>
      <c r="AH790" s="135"/>
      <c r="AI790" s="135"/>
      <c r="AJ790" s="135"/>
    </row>
    <row r="791" spans="11:36" s="3" customFormat="1" ht="15" customHeight="1" x14ac:dyDescent="0.25">
      <c r="K791" s="11"/>
      <c r="L791" s="354"/>
      <c r="M791" s="352"/>
      <c r="AA791" s="333"/>
      <c r="AB791" s="135"/>
      <c r="AC791" s="135"/>
      <c r="AD791" s="135"/>
      <c r="AE791" s="135"/>
      <c r="AF791" s="127"/>
      <c r="AG791" s="135"/>
      <c r="AH791" s="135"/>
      <c r="AI791" s="135"/>
      <c r="AJ791" s="135"/>
    </row>
    <row r="792" spans="11:36" s="3" customFormat="1" ht="15" customHeight="1" x14ac:dyDescent="0.25">
      <c r="K792" s="11"/>
      <c r="L792" s="354"/>
      <c r="M792" s="352"/>
      <c r="AA792" s="333"/>
      <c r="AB792" s="135"/>
      <c r="AC792" s="135"/>
      <c r="AD792" s="135"/>
      <c r="AE792" s="135"/>
      <c r="AF792" s="127"/>
      <c r="AG792" s="135"/>
      <c r="AH792" s="135"/>
      <c r="AI792" s="135"/>
      <c r="AJ792" s="135"/>
    </row>
    <row r="793" spans="11:36" s="3" customFormat="1" ht="15" customHeight="1" x14ac:dyDescent="0.25">
      <c r="K793" s="11"/>
      <c r="L793" s="354"/>
      <c r="M793" s="352"/>
      <c r="AA793" s="333"/>
      <c r="AB793" s="135"/>
      <c r="AC793" s="135"/>
      <c r="AD793" s="135"/>
      <c r="AE793" s="135"/>
      <c r="AF793" s="127"/>
      <c r="AG793" s="135"/>
      <c r="AH793" s="135"/>
      <c r="AI793" s="135"/>
      <c r="AJ793" s="135"/>
    </row>
    <row r="794" spans="11:36" s="3" customFormat="1" ht="15" customHeight="1" x14ac:dyDescent="0.25">
      <c r="K794" s="11"/>
      <c r="L794" s="354"/>
      <c r="M794" s="352"/>
      <c r="AA794" s="333"/>
      <c r="AB794" s="135"/>
      <c r="AC794" s="135"/>
      <c r="AD794" s="135"/>
      <c r="AE794" s="135"/>
      <c r="AF794" s="127"/>
      <c r="AG794" s="135"/>
      <c r="AH794" s="135"/>
      <c r="AI794" s="135"/>
      <c r="AJ794" s="135"/>
    </row>
    <row r="795" spans="11:36" s="3" customFormat="1" ht="15" customHeight="1" x14ac:dyDescent="0.25">
      <c r="K795" s="11"/>
      <c r="L795" s="354"/>
      <c r="M795" s="352"/>
      <c r="AA795" s="333"/>
      <c r="AB795" s="135"/>
      <c r="AC795" s="135"/>
      <c r="AD795" s="135"/>
      <c r="AE795" s="135"/>
      <c r="AF795" s="127"/>
      <c r="AG795" s="135"/>
      <c r="AH795" s="135"/>
      <c r="AI795" s="135"/>
      <c r="AJ795" s="135"/>
    </row>
    <row r="796" spans="11:36" s="3" customFormat="1" ht="15" customHeight="1" x14ac:dyDescent="0.25">
      <c r="K796" s="11"/>
      <c r="L796" s="354"/>
      <c r="M796" s="352"/>
      <c r="AA796" s="333"/>
      <c r="AB796" s="135"/>
      <c r="AC796" s="135"/>
      <c r="AD796" s="135"/>
      <c r="AE796" s="135"/>
      <c r="AF796" s="127"/>
      <c r="AG796" s="135"/>
      <c r="AH796" s="135"/>
      <c r="AI796" s="135"/>
      <c r="AJ796" s="135"/>
    </row>
    <row r="797" spans="11:36" s="3" customFormat="1" ht="15" customHeight="1" x14ac:dyDescent="0.25">
      <c r="K797" s="11"/>
      <c r="L797" s="354"/>
      <c r="M797" s="352"/>
      <c r="AA797" s="333"/>
      <c r="AB797" s="135"/>
      <c r="AC797" s="135"/>
      <c r="AD797" s="135"/>
      <c r="AE797" s="135"/>
      <c r="AF797" s="127"/>
      <c r="AG797" s="135"/>
      <c r="AH797" s="135"/>
      <c r="AI797" s="135"/>
      <c r="AJ797" s="135"/>
    </row>
    <row r="798" spans="11:36" s="3" customFormat="1" ht="15" customHeight="1" x14ac:dyDescent="0.25">
      <c r="K798" s="11"/>
      <c r="L798" s="354"/>
      <c r="M798" s="352"/>
      <c r="AA798" s="333"/>
      <c r="AB798" s="135"/>
      <c r="AC798" s="135"/>
      <c r="AD798" s="135"/>
      <c r="AE798" s="135"/>
      <c r="AF798" s="127"/>
      <c r="AG798" s="135"/>
      <c r="AH798" s="135"/>
      <c r="AI798" s="135"/>
      <c r="AJ798" s="135"/>
    </row>
    <row r="799" spans="11:36" s="3" customFormat="1" ht="15" customHeight="1" x14ac:dyDescent="0.25">
      <c r="K799" s="11"/>
      <c r="L799" s="354"/>
      <c r="M799" s="352"/>
      <c r="AA799" s="333"/>
      <c r="AB799" s="135"/>
      <c r="AC799" s="135"/>
      <c r="AD799" s="135"/>
      <c r="AE799" s="135"/>
      <c r="AF799" s="127"/>
      <c r="AG799" s="135"/>
      <c r="AH799" s="135"/>
      <c r="AI799" s="135"/>
      <c r="AJ799" s="135"/>
    </row>
    <row r="800" spans="11:36" s="3" customFormat="1" ht="15" customHeight="1" x14ac:dyDescent="0.25">
      <c r="K800" s="11"/>
      <c r="L800" s="354"/>
      <c r="M800" s="352"/>
      <c r="AA800" s="333"/>
      <c r="AB800" s="135"/>
      <c r="AC800" s="135"/>
      <c r="AD800" s="135"/>
      <c r="AE800" s="135"/>
      <c r="AF800" s="127"/>
      <c r="AG800" s="135"/>
      <c r="AH800" s="135"/>
      <c r="AI800" s="135"/>
      <c r="AJ800" s="135"/>
    </row>
    <row r="801" spans="11:36" s="3" customFormat="1" ht="15" customHeight="1" x14ac:dyDescent="0.25">
      <c r="K801" s="11"/>
      <c r="L801" s="354"/>
      <c r="M801" s="352"/>
      <c r="AA801" s="333"/>
      <c r="AB801" s="135"/>
      <c r="AC801" s="135"/>
      <c r="AD801" s="135"/>
      <c r="AE801" s="135"/>
      <c r="AF801" s="127"/>
      <c r="AG801" s="135"/>
      <c r="AH801" s="135"/>
      <c r="AI801" s="135"/>
      <c r="AJ801" s="135"/>
    </row>
    <row r="802" spans="11:36" s="3" customFormat="1" ht="15" customHeight="1" x14ac:dyDescent="0.25">
      <c r="K802" s="11"/>
      <c r="L802" s="354"/>
      <c r="M802" s="352"/>
      <c r="AA802" s="333"/>
      <c r="AB802" s="135"/>
      <c r="AC802" s="135"/>
      <c r="AD802" s="135"/>
      <c r="AE802" s="135"/>
      <c r="AF802" s="127"/>
      <c r="AG802" s="135"/>
      <c r="AH802" s="135"/>
      <c r="AI802" s="135"/>
      <c r="AJ802" s="135"/>
    </row>
    <row r="803" spans="11:36" s="3" customFormat="1" ht="15" customHeight="1" x14ac:dyDescent="0.25">
      <c r="K803" s="11"/>
      <c r="L803" s="354"/>
      <c r="M803" s="352"/>
      <c r="AA803" s="333"/>
      <c r="AB803" s="135"/>
      <c r="AC803" s="135"/>
      <c r="AD803" s="135"/>
      <c r="AE803" s="135"/>
      <c r="AF803" s="127"/>
      <c r="AG803" s="135"/>
      <c r="AH803" s="135"/>
      <c r="AI803" s="135"/>
      <c r="AJ803" s="135"/>
    </row>
    <row r="804" spans="11:36" s="3" customFormat="1" ht="15" customHeight="1" x14ac:dyDescent="0.25">
      <c r="K804" s="11"/>
      <c r="L804" s="354"/>
      <c r="M804" s="352"/>
      <c r="AA804" s="333"/>
      <c r="AB804" s="135"/>
      <c r="AC804" s="135"/>
      <c r="AD804" s="135"/>
      <c r="AE804" s="135"/>
      <c r="AF804" s="127"/>
      <c r="AG804" s="135"/>
      <c r="AH804" s="135"/>
      <c r="AI804" s="135"/>
      <c r="AJ804" s="135"/>
    </row>
    <row r="805" spans="11:36" s="3" customFormat="1" ht="15" customHeight="1" x14ac:dyDescent="0.25">
      <c r="K805" s="11"/>
      <c r="L805" s="354"/>
      <c r="M805" s="352"/>
      <c r="AA805" s="333"/>
      <c r="AB805" s="135"/>
      <c r="AC805" s="135"/>
      <c r="AD805" s="135"/>
      <c r="AE805" s="135"/>
      <c r="AF805" s="127"/>
      <c r="AG805" s="135"/>
      <c r="AH805" s="135"/>
      <c r="AI805" s="135"/>
      <c r="AJ805" s="135"/>
    </row>
    <row r="806" spans="11:36" s="3" customFormat="1" ht="15" customHeight="1" x14ac:dyDescent="0.25">
      <c r="K806" s="11"/>
      <c r="L806" s="354"/>
      <c r="M806" s="352"/>
      <c r="AA806" s="333"/>
      <c r="AB806" s="135"/>
      <c r="AC806" s="135"/>
      <c r="AD806" s="135"/>
      <c r="AE806" s="135"/>
      <c r="AF806" s="127"/>
      <c r="AG806" s="135"/>
      <c r="AH806" s="135"/>
      <c r="AI806" s="135"/>
      <c r="AJ806" s="135"/>
    </row>
    <row r="807" spans="11:36" s="3" customFormat="1" ht="15" customHeight="1" x14ac:dyDescent="0.25">
      <c r="K807" s="11"/>
      <c r="L807" s="354"/>
      <c r="M807" s="352"/>
      <c r="AA807" s="333"/>
      <c r="AB807" s="135"/>
      <c r="AC807" s="135"/>
      <c r="AD807" s="135"/>
      <c r="AE807" s="135"/>
      <c r="AF807" s="127"/>
      <c r="AG807" s="135"/>
      <c r="AH807" s="135"/>
      <c r="AI807" s="135"/>
      <c r="AJ807" s="135"/>
    </row>
    <row r="808" spans="11:36" s="3" customFormat="1" ht="15" customHeight="1" x14ac:dyDescent="0.25">
      <c r="K808" s="11"/>
      <c r="L808" s="354"/>
      <c r="M808" s="352"/>
      <c r="AA808" s="333"/>
      <c r="AB808" s="135"/>
      <c r="AC808" s="135"/>
      <c r="AD808" s="135"/>
      <c r="AE808" s="135"/>
      <c r="AF808" s="127"/>
      <c r="AG808" s="135"/>
      <c r="AH808" s="135"/>
      <c r="AI808" s="135"/>
      <c r="AJ808" s="135"/>
    </row>
    <row r="809" spans="11:36" s="3" customFormat="1" ht="15" customHeight="1" x14ac:dyDescent="0.25">
      <c r="K809" s="11"/>
      <c r="L809" s="354"/>
      <c r="M809" s="352"/>
      <c r="AA809" s="333"/>
      <c r="AB809" s="135"/>
      <c r="AC809" s="135"/>
      <c r="AD809" s="135"/>
      <c r="AE809" s="135"/>
      <c r="AF809" s="127"/>
      <c r="AG809" s="135"/>
      <c r="AH809" s="135"/>
      <c r="AI809" s="135"/>
      <c r="AJ809" s="135"/>
    </row>
    <row r="810" spans="11:36" s="3" customFormat="1" ht="15" customHeight="1" x14ac:dyDescent="0.25">
      <c r="K810" s="11"/>
      <c r="L810" s="354"/>
      <c r="M810" s="352"/>
      <c r="AA810" s="333"/>
      <c r="AB810" s="135"/>
      <c r="AC810" s="135"/>
      <c r="AD810" s="135"/>
      <c r="AE810" s="135"/>
      <c r="AF810" s="127"/>
      <c r="AG810" s="135"/>
      <c r="AH810" s="135"/>
      <c r="AI810" s="135"/>
      <c r="AJ810" s="135"/>
    </row>
    <row r="811" spans="11:36" s="3" customFormat="1" ht="15" customHeight="1" x14ac:dyDescent="0.25">
      <c r="K811" s="11"/>
      <c r="L811" s="354"/>
      <c r="M811" s="352"/>
      <c r="AA811" s="333"/>
      <c r="AB811" s="135"/>
      <c r="AC811" s="135"/>
      <c r="AD811" s="135"/>
      <c r="AE811" s="135"/>
      <c r="AF811" s="127"/>
      <c r="AG811" s="135"/>
      <c r="AH811" s="135"/>
      <c r="AI811" s="135"/>
      <c r="AJ811" s="135"/>
    </row>
    <row r="812" spans="11:36" s="3" customFormat="1" ht="15" customHeight="1" x14ac:dyDescent="0.25">
      <c r="K812" s="11"/>
      <c r="L812" s="354"/>
      <c r="M812" s="352"/>
      <c r="AA812" s="333"/>
      <c r="AB812" s="135"/>
      <c r="AC812" s="135"/>
      <c r="AD812" s="135"/>
      <c r="AE812" s="135"/>
      <c r="AF812" s="127"/>
      <c r="AG812" s="135"/>
      <c r="AH812" s="135"/>
      <c r="AI812" s="135"/>
      <c r="AJ812" s="135"/>
    </row>
    <row r="813" spans="11:36" s="3" customFormat="1" ht="15" customHeight="1" x14ac:dyDescent="0.25">
      <c r="K813" s="11"/>
      <c r="L813" s="354"/>
      <c r="M813" s="352"/>
      <c r="AA813" s="333"/>
      <c r="AB813" s="135"/>
      <c r="AC813" s="135"/>
      <c r="AD813" s="135"/>
      <c r="AE813" s="135"/>
      <c r="AF813" s="127"/>
      <c r="AG813" s="135"/>
      <c r="AH813" s="135"/>
      <c r="AI813" s="135"/>
      <c r="AJ813" s="135"/>
    </row>
    <row r="814" spans="11:36" s="3" customFormat="1" ht="15" customHeight="1" x14ac:dyDescent="0.25">
      <c r="K814" s="11"/>
      <c r="L814" s="354"/>
      <c r="M814" s="352"/>
      <c r="AA814" s="333"/>
      <c r="AB814" s="135"/>
      <c r="AC814" s="135"/>
      <c r="AD814" s="135"/>
      <c r="AE814" s="135"/>
      <c r="AF814" s="127"/>
      <c r="AG814" s="135"/>
      <c r="AH814" s="135"/>
      <c r="AI814" s="135"/>
      <c r="AJ814" s="135"/>
    </row>
    <row r="815" spans="11:36" s="3" customFormat="1" ht="15" customHeight="1" x14ac:dyDescent="0.25">
      <c r="K815" s="11"/>
      <c r="L815" s="354"/>
      <c r="M815" s="352"/>
      <c r="AA815" s="333"/>
      <c r="AB815" s="135"/>
      <c r="AC815" s="135"/>
      <c r="AD815" s="135"/>
      <c r="AE815" s="135"/>
      <c r="AF815" s="127"/>
      <c r="AG815" s="135"/>
      <c r="AH815" s="135"/>
      <c r="AI815" s="135"/>
      <c r="AJ815" s="135"/>
    </row>
    <row r="816" spans="11:36" s="3" customFormat="1" ht="15" customHeight="1" x14ac:dyDescent="0.25">
      <c r="K816" s="11"/>
      <c r="L816" s="354"/>
      <c r="M816" s="352"/>
      <c r="AA816" s="333"/>
      <c r="AB816" s="135"/>
      <c r="AC816" s="135"/>
      <c r="AD816" s="135"/>
      <c r="AE816" s="135"/>
      <c r="AF816" s="127"/>
      <c r="AG816" s="135"/>
      <c r="AH816" s="135"/>
      <c r="AI816" s="135"/>
      <c r="AJ816" s="135"/>
    </row>
    <row r="817" spans="11:36" s="3" customFormat="1" ht="15" customHeight="1" x14ac:dyDescent="0.25">
      <c r="K817" s="11"/>
      <c r="L817" s="354"/>
      <c r="M817" s="352"/>
      <c r="AA817" s="333"/>
      <c r="AB817" s="135"/>
      <c r="AC817" s="135"/>
      <c r="AD817" s="135"/>
      <c r="AE817" s="135"/>
      <c r="AF817" s="127"/>
      <c r="AG817" s="135"/>
      <c r="AH817" s="135"/>
      <c r="AI817" s="135"/>
      <c r="AJ817" s="135"/>
    </row>
    <row r="818" spans="11:36" s="3" customFormat="1" ht="15" customHeight="1" x14ac:dyDescent="0.25">
      <c r="K818" s="11"/>
      <c r="L818" s="354"/>
      <c r="M818" s="352"/>
      <c r="AA818" s="333"/>
      <c r="AB818" s="135"/>
      <c r="AC818" s="135"/>
      <c r="AD818" s="135"/>
      <c r="AE818" s="135"/>
      <c r="AF818" s="127"/>
      <c r="AG818" s="135"/>
      <c r="AH818" s="135"/>
      <c r="AI818" s="135"/>
      <c r="AJ818" s="135"/>
    </row>
    <row r="819" spans="11:36" s="3" customFormat="1" ht="15" customHeight="1" x14ac:dyDescent="0.25">
      <c r="K819" s="11"/>
      <c r="L819" s="354"/>
      <c r="M819" s="352"/>
      <c r="AA819" s="333"/>
      <c r="AB819" s="135"/>
      <c r="AC819" s="135"/>
      <c r="AD819" s="135"/>
      <c r="AE819" s="135"/>
      <c r="AF819" s="127"/>
      <c r="AG819" s="135"/>
      <c r="AH819" s="135"/>
      <c r="AI819" s="135"/>
      <c r="AJ819" s="135"/>
    </row>
    <row r="820" spans="11:36" s="3" customFormat="1" ht="15" customHeight="1" x14ac:dyDescent="0.25">
      <c r="K820" s="11"/>
      <c r="L820" s="354"/>
      <c r="M820" s="352"/>
      <c r="AA820" s="333"/>
      <c r="AB820" s="135"/>
      <c r="AC820" s="135"/>
      <c r="AD820" s="135"/>
      <c r="AE820" s="135"/>
      <c r="AF820" s="127"/>
      <c r="AG820" s="135"/>
      <c r="AH820" s="135"/>
      <c r="AI820" s="135"/>
      <c r="AJ820" s="135"/>
    </row>
    <row r="821" spans="11:36" s="3" customFormat="1" ht="15" customHeight="1" x14ac:dyDescent="0.25">
      <c r="K821" s="11"/>
      <c r="L821" s="354"/>
      <c r="M821" s="352"/>
      <c r="AA821" s="333"/>
      <c r="AB821" s="135"/>
      <c r="AC821" s="135"/>
      <c r="AD821" s="135"/>
      <c r="AE821" s="135"/>
      <c r="AF821" s="127"/>
      <c r="AG821" s="135"/>
      <c r="AH821" s="135"/>
      <c r="AI821" s="135"/>
      <c r="AJ821" s="135"/>
    </row>
    <row r="822" spans="11:36" s="3" customFormat="1" ht="15" customHeight="1" x14ac:dyDescent="0.25">
      <c r="K822" s="11"/>
      <c r="L822" s="354"/>
      <c r="M822" s="352"/>
      <c r="AA822" s="333"/>
      <c r="AB822" s="135"/>
      <c r="AC822" s="135"/>
      <c r="AD822" s="135"/>
      <c r="AE822" s="135"/>
      <c r="AF822" s="127"/>
      <c r="AG822" s="135"/>
      <c r="AH822" s="135"/>
      <c r="AI822" s="135"/>
      <c r="AJ822" s="135"/>
    </row>
    <row r="823" spans="11:36" s="3" customFormat="1" ht="15" customHeight="1" x14ac:dyDescent="0.25">
      <c r="K823" s="11"/>
      <c r="L823" s="354"/>
      <c r="M823" s="352"/>
      <c r="AA823" s="333"/>
      <c r="AB823" s="135"/>
      <c r="AC823" s="135"/>
      <c r="AD823" s="135"/>
      <c r="AE823" s="135"/>
      <c r="AF823" s="127"/>
      <c r="AG823" s="135"/>
      <c r="AH823" s="135"/>
      <c r="AI823" s="135"/>
      <c r="AJ823" s="135"/>
    </row>
    <row r="824" spans="11:36" s="3" customFormat="1" ht="15" customHeight="1" x14ac:dyDescent="0.25">
      <c r="K824" s="11"/>
      <c r="L824" s="354"/>
      <c r="M824" s="352"/>
      <c r="AA824" s="333"/>
      <c r="AB824" s="135"/>
      <c r="AC824" s="135"/>
      <c r="AD824" s="135"/>
      <c r="AE824" s="135"/>
      <c r="AF824" s="127"/>
      <c r="AG824" s="135"/>
      <c r="AH824" s="135"/>
      <c r="AI824" s="135"/>
      <c r="AJ824" s="135"/>
    </row>
    <row r="825" spans="11:36" s="3" customFormat="1" ht="15" customHeight="1" x14ac:dyDescent="0.25">
      <c r="K825" s="11"/>
      <c r="L825" s="354"/>
      <c r="M825" s="352"/>
      <c r="AA825" s="333"/>
      <c r="AB825" s="135"/>
      <c r="AC825" s="135"/>
      <c r="AD825" s="135"/>
      <c r="AE825" s="135"/>
      <c r="AF825" s="127"/>
      <c r="AG825" s="135"/>
      <c r="AH825" s="135"/>
      <c r="AI825" s="135"/>
      <c r="AJ825" s="135"/>
    </row>
    <row r="826" spans="11:36" s="3" customFormat="1" ht="15" customHeight="1" x14ac:dyDescent="0.25">
      <c r="K826" s="11"/>
      <c r="L826" s="354"/>
      <c r="M826" s="352"/>
      <c r="AA826" s="333"/>
      <c r="AB826" s="135"/>
      <c r="AC826" s="135"/>
      <c r="AD826" s="135"/>
      <c r="AE826" s="135"/>
      <c r="AF826" s="127"/>
      <c r="AG826" s="135"/>
      <c r="AH826" s="135"/>
      <c r="AI826" s="135"/>
      <c r="AJ826" s="135"/>
    </row>
    <row r="827" spans="11:36" s="3" customFormat="1" ht="15" customHeight="1" x14ac:dyDescent="0.25">
      <c r="K827" s="11"/>
      <c r="L827" s="354"/>
      <c r="M827" s="352"/>
      <c r="AA827" s="333"/>
      <c r="AB827" s="135"/>
      <c r="AC827" s="135"/>
      <c r="AD827" s="135"/>
      <c r="AE827" s="135"/>
      <c r="AF827" s="127"/>
      <c r="AG827" s="135"/>
      <c r="AH827" s="135"/>
      <c r="AI827" s="135"/>
      <c r="AJ827" s="135"/>
    </row>
    <row r="828" spans="11:36" s="3" customFormat="1" ht="15" customHeight="1" x14ac:dyDescent="0.25">
      <c r="K828" s="11"/>
      <c r="L828" s="354"/>
      <c r="M828" s="352"/>
      <c r="AA828" s="333"/>
      <c r="AB828" s="135"/>
      <c r="AC828" s="135"/>
      <c r="AD828" s="135"/>
      <c r="AE828" s="135"/>
      <c r="AF828" s="127"/>
      <c r="AG828" s="135"/>
      <c r="AH828" s="135"/>
      <c r="AI828" s="135"/>
      <c r="AJ828" s="135"/>
    </row>
    <row r="829" spans="11:36" s="3" customFormat="1" ht="15" customHeight="1" x14ac:dyDescent="0.25">
      <c r="K829" s="11"/>
      <c r="L829" s="354"/>
      <c r="M829" s="352"/>
      <c r="AA829" s="333"/>
      <c r="AB829" s="135"/>
      <c r="AC829" s="135"/>
      <c r="AD829" s="135"/>
      <c r="AE829" s="135"/>
      <c r="AF829" s="127"/>
      <c r="AG829" s="135"/>
      <c r="AH829" s="135"/>
      <c r="AI829" s="135"/>
      <c r="AJ829" s="135"/>
    </row>
    <row r="830" spans="11:36" s="3" customFormat="1" ht="15" customHeight="1" x14ac:dyDescent="0.25">
      <c r="K830" s="11"/>
      <c r="L830" s="354"/>
      <c r="M830" s="352"/>
      <c r="AA830" s="333"/>
      <c r="AB830" s="135"/>
      <c r="AC830" s="135"/>
      <c r="AD830" s="135"/>
      <c r="AE830" s="135"/>
      <c r="AF830" s="127"/>
      <c r="AG830" s="135"/>
      <c r="AH830" s="135"/>
      <c r="AI830" s="135"/>
      <c r="AJ830" s="135"/>
    </row>
    <row r="831" spans="11:36" s="3" customFormat="1" ht="15" customHeight="1" x14ac:dyDescent="0.25">
      <c r="K831" s="11"/>
      <c r="L831" s="354"/>
      <c r="M831" s="352"/>
      <c r="AA831" s="333"/>
      <c r="AB831" s="135"/>
      <c r="AC831" s="135"/>
      <c r="AD831" s="135"/>
      <c r="AE831" s="135"/>
      <c r="AF831" s="127"/>
      <c r="AG831" s="135"/>
      <c r="AH831" s="135"/>
      <c r="AI831" s="135"/>
      <c r="AJ831" s="135"/>
    </row>
    <row r="832" spans="11:36" s="3" customFormat="1" ht="15" customHeight="1" x14ac:dyDescent="0.25">
      <c r="K832" s="11"/>
      <c r="L832" s="354"/>
      <c r="M832" s="352"/>
      <c r="AA832" s="333"/>
      <c r="AB832" s="135"/>
      <c r="AC832" s="135"/>
      <c r="AD832" s="135"/>
      <c r="AE832" s="135"/>
      <c r="AF832" s="127"/>
      <c r="AG832" s="135"/>
      <c r="AH832" s="135"/>
      <c r="AI832" s="135"/>
      <c r="AJ832" s="135"/>
    </row>
    <row r="833" spans="11:36" s="3" customFormat="1" ht="15" customHeight="1" x14ac:dyDescent="0.25">
      <c r="K833" s="11"/>
      <c r="L833" s="354"/>
      <c r="M833" s="352"/>
      <c r="AA833" s="333"/>
      <c r="AB833" s="135"/>
      <c r="AC833" s="135"/>
      <c r="AD833" s="135"/>
      <c r="AE833" s="135"/>
      <c r="AF833" s="127"/>
      <c r="AG833" s="135"/>
      <c r="AH833" s="135"/>
      <c r="AI833" s="135"/>
      <c r="AJ833" s="135"/>
    </row>
    <row r="834" spans="11:36" s="3" customFormat="1" ht="15" customHeight="1" x14ac:dyDescent="0.25">
      <c r="K834" s="11"/>
      <c r="L834" s="354"/>
      <c r="M834" s="352"/>
      <c r="AA834" s="333"/>
      <c r="AB834" s="135"/>
      <c r="AC834" s="135"/>
      <c r="AD834" s="135"/>
      <c r="AE834" s="135"/>
      <c r="AF834" s="127"/>
      <c r="AG834" s="135"/>
      <c r="AH834" s="135"/>
      <c r="AI834" s="135"/>
      <c r="AJ834" s="135"/>
    </row>
    <row r="835" spans="11:36" s="3" customFormat="1" ht="15" customHeight="1" x14ac:dyDescent="0.25">
      <c r="K835" s="11"/>
      <c r="L835" s="354"/>
      <c r="M835" s="352"/>
      <c r="AA835" s="333"/>
      <c r="AB835" s="135"/>
      <c r="AC835" s="135"/>
      <c r="AD835" s="135"/>
      <c r="AE835" s="135"/>
      <c r="AF835" s="127"/>
      <c r="AG835" s="135"/>
      <c r="AH835" s="135"/>
      <c r="AI835" s="135"/>
      <c r="AJ835" s="135"/>
    </row>
    <row r="836" spans="11:36" s="3" customFormat="1" ht="15" customHeight="1" x14ac:dyDescent="0.25">
      <c r="K836" s="11"/>
      <c r="L836" s="354"/>
      <c r="M836" s="352"/>
      <c r="AA836" s="333"/>
      <c r="AB836" s="135"/>
      <c r="AC836" s="135"/>
      <c r="AD836" s="135"/>
      <c r="AE836" s="135"/>
      <c r="AF836" s="127"/>
      <c r="AG836" s="135"/>
      <c r="AH836" s="135"/>
      <c r="AI836" s="135"/>
      <c r="AJ836" s="135"/>
    </row>
    <row r="837" spans="11:36" s="3" customFormat="1" ht="15" customHeight="1" x14ac:dyDescent="0.25">
      <c r="K837" s="11"/>
      <c r="L837" s="354"/>
      <c r="M837" s="352"/>
      <c r="AA837" s="333"/>
      <c r="AB837" s="135"/>
      <c r="AC837" s="135"/>
      <c r="AD837" s="135"/>
      <c r="AE837" s="135"/>
      <c r="AF837" s="127"/>
      <c r="AG837" s="135"/>
      <c r="AH837" s="135"/>
      <c r="AI837" s="135"/>
      <c r="AJ837" s="135"/>
    </row>
    <row r="838" spans="11:36" s="3" customFormat="1" ht="15" customHeight="1" x14ac:dyDescent="0.25">
      <c r="K838" s="11"/>
      <c r="L838" s="354"/>
      <c r="M838" s="352"/>
      <c r="AA838" s="333"/>
      <c r="AB838" s="135"/>
      <c r="AC838" s="135"/>
      <c r="AD838" s="135"/>
      <c r="AE838" s="135"/>
      <c r="AF838" s="127"/>
      <c r="AG838" s="135"/>
      <c r="AH838" s="135"/>
      <c r="AI838" s="135"/>
      <c r="AJ838" s="135"/>
    </row>
    <row r="839" spans="11:36" s="3" customFormat="1" ht="15" customHeight="1" x14ac:dyDescent="0.25">
      <c r="K839" s="11"/>
      <c r="L839" s="354"/>
      <c r="M839" s="352"/>
      <c r="AA839" s="333"/>
      <c r="AB839" s="135"/>
      <c r="AC839" s="135"/>
      <c r="AD839" s="135"/>
      <c r="AE839" s="135"/>
      <c r="AF839" s="127"/>
      <c r="AG839" s="135"/>
      <c r="AH839" s="135"/>
      <c r="AI839" s="135"/>
      <c r="AJ839" s="135"/>
    </row>
    <row r="840" spans="11:36" s="3" customFormat="1" ht="15" customHeight="1" x14ac:dyDescent="0.25">
      <c r="K840" s="11"/>
      <c r="L840" s="354"/>
      <c r="M840" s="352"/>
      <c r="AA840" s="333"/>
      <c r="AB840" s="135"/>
      <c r="AC840" s="135"/>
      <c r="AD840" s="135"/>
      <c r="AE840" s="135"/>
      <c r="AF840" s="127"/>
      <c r="AG840" s="135"/>
      <c r="AH840" s="135"/>
      <c r="AI840" s="135"/>
      <c r="AJ840" s="135"/>
    </row>
    <row r="841" spans="11:36" s="3" customFormat="1" ht="15" customHeight="1" x14ac:dyDescent="0.25">
      <c r="K841" s="11"/>
      <c r="L841" s="354"/>
      <c r="M841" s="352"/>
      <c r="AA841" s="333"/>
      <c r="AB841" s="135"/>
      <c r="AC841" s="135"/>
      <c r="AD841" s="135"/>
      <c r="AE841" s="135"/>
      <c r="AF841" s="127"/>
      <c r="AG841" s="135"/>
      <c r="AH841" s="135"/>
      <c r="AI841" s="135"/>
      <c r="AJ841" s="135"/>
    </row>
    <row r="842" spans="11:36" s="3" customFormat="1" ht="15" customHeight="1" x14ac:dyDescent="0.25">
      <c r="K842" s="11"/>
      <c r="L842" s="354"/>
      <c r="M842" s="352"/>
      <c r="AA842" s="333"/>
      <c r="AB842" s="135"/>
      <c r="AC842" s="135"/>
      <c r="AD842" s="135"/>
      <c r="AE842" s="135"/>
      <c r="AF842" s="127"/>
      <c r="AG842" s="135"/>
      <c r="AH842" s="135"/>
      <c r="AI842" s="135"/>
      <c r="AJ842" s="135"/>
    </row>
    <row r="843" spans="11:36" s="3" customFormat="1" ht="15" customHeight="1" x14ac:dyDescent="0.25">
      <c r="K843" s="11"/>
      <c r="L843" s="354"/>
      <c r="M843" s="352"/>
      <c r="AA843" s="333"/>
      <c r="AB843" s="135"/>
      <c r="AC843" s="135"/>
      <c r="AD843" s="135"/>
      <c r="AE843" s="135"/>
      <c r="AF843" s="127"/>
      <c r="AG843" s="135"/>
      <c r="AH843" s="135"/>
      <c r="AI843" s="135"/>
      <c r="AJ843" s="135"/>
    </row>
    <row r="844" spans="11:36" s="3" customFormat="1" ht="15" customHeight="1" x14ac:dyDescent="0.25">
      <c r="K844" s="11"/>
      <c r="L844" s="354"/>
      <c r="M844" s="352"/>
      <c r="AA844" s="333"/>
      <c r="AB844" s="135"/>
      <c r="AC844" s="135"/>
      <c r="AD844" s="135"/>
      <c r="AE844" s="135"/>
      <c r="AF844" s="127"/>
      <c r="AG844" s="135"/>
      <c r="AH844" s="135"/>
      <c r="AI844" s="135"/>
      <c r="AJ844" s="135"/>
    </row>
    <row r="845" spans="11:36" s="3" customFormat="1" ht="15" customHeight="1" x14ac:dyDescent="0.25">
      <c r="K845" s="11"/>
      <c r="L845" s="354"/>
      <c r="M845" s="352"/>
      <c r="AA845" s="333"/>
      <c r="AB845" s="135"/>
      <c r="AC845" s="135"/>
      <c r="AD845" s="135"/>
      <c r="AE845" s="135"/>
      <c r="AF845" s="127"/>
      <c r="AG845" s="135"/>
      <c r="AH845" s="135"/>
      <c r="AI845" s="135"/>
      <c r="AJ845" s="135"/>
    </row>
    <row r="846" spans="11:36" s="3" customFormat="1" ht="15" customHeight="1" x14ac:dyDescent="0.25">
      <c r="K846" s="11"/>
      <c r="L846" s="354"/>
      <c r="M846" s="352"/>
      <c r="AA846" s="333"/>
      <c r="AB846" s="135"/>
      <c r="AC846" s="135"/>
      <c r="AD846" s="135"/>
      <c r="AE846" s="135"/>
      <c r="AF846" s="127"/>
      <c r="AG846" s="135"/>
      <c r="AH846" s="135"/>
      <c r="AI846" s="135"/>
      <c r="AJ846" s="135"/>
    </row>
    <row r="847" spans="11:36" s="3" customFormat="1" ht="15" customHeight="1" x14ac:dyDescent="0.25">
      <c r="K847" s="11"/>
      <c r="L847" s="354"/>
      <c r="M847" s="352"/>
      <c r="AA847" s="333"/>
      <c r="AB847" s="135"/>
      <c r="AC847" s="135"/>
      <c r="AD847" s="135"/>
      <c r="AE847" s="135"/>
      <c r="AF847" s="127"/>
      <c r="AG847" s="135"/>
      <c r="AH847" s="135"/>
      <c r="AI847" s="135"/>
      <c r="AJ847" s="135"/>
    </row>
    <row r="848" spans="11:36" s="3" customFormat="1" ht="15" customHeight="1" x14ac:dyDescent="0.25">
      <c r="K848" s="11"/>
      <c r="L848" s="354"/>
      <c r="M848" s="352"/>
      <c r="AA848" s="333"/>
      <c r="AB848" s="135"/>
      <c r="AC848" s="135"/>
      <c r="AD848" s="135"/>
      <c r="AE848" s="135"/>
      <c r="AF848" s="127"/>
      <c r="AG848" s="135"/>
      <c r="AH848" s="135"/>
      <c r="AI848" s="135"/>
      <c r="AJ848" s="135"/>
    </row>
    <row r="849" spans="11:36" s="3" customFormat="1" ht="15" customHeight="1" x14ac:dyDescent="0.25">
      <c r="K849" s="11"/>
      <c r="L849" s="354"/>
      <c r="M849" s="352"/>
      <c r="AA849" s="333"/>
      <c r="AB849" s="135"/>
      <c r="AC849" s="135"/>
      <c r="AD849" s="135"/>
      <c r="AE849" s="135"/>
      <c r="AF849" s="127"/>
      <c r="AG849" s="135"/>
      <c r="AH849" s="135"/>
      <c r="AI849" s="135"/>
      <c r="AJ849" s="135"/>
    </row>
    <row r="850" spans="11:36" s="3" customFormat="1" ht="15" customHeight="1" x14ac:dyDescent="0.25">
      <c r="K850" s="11"/>
      <c r="L850" s="354"/>
      <c r="M850" s="352"/>
      <c r="AA850" s="333"/>
      <c r="AB850" s="135"/>
      <c r="AC850" s="135"/>
      <c r="AD850" s="135"/>
      <c r="AE850" s="135"/>
      <c r="AF850" s="127"/>
      <c r="AG850" s="135"/>
      <c r="AH850" s="135"/>
      <c r="AI850" s="135"/>
      <c r="AJ850" s="135"/>
    </row>
    <row r="851" spans="11:36" s="3" customFormat="1" ht="15" customHeight="1" x14ac:dyDescent="0.25">
      <c r="K851" s="11"/>
      <c r="L851" s="354"/>
      <c r="M851" s="352"/>
      <c r="AA851" s="333"/>
      <c r="AB851" s="135"/>
      <c r="AC851" s="135"/>
      <c r="AD851" s="135"/>
      <c r="AE851" s="135"/>
      <c r="AF851" s="127"/>
      <c r="AG851" s="135"/>
      <c r="AH851" s="135"/>
      <c r="AI851" s="135"/>
      <c r="AJ851" s="135"/>
    </row>
    <row r="852" spans="11:36" s="3" customFormat="1" ht="15" customHeight="1" x14ac:dyDescent="0.25">
      <c r="K852" s="11"/>
      <c r="L852" s="354"/>
      <c r="M852" s="352"/>
      <c r="AA852" s="333"/>
      <c r="AB852" s="135"/>
      <c r="AC852" s="135"/>
      <c r="AD852" s="135"/>
      <c r="AE852" s="135"/>
      <c r="AF852" s="127"/>
      <c r="AG852" s="135"/>
      <c r="AH852" s="135"/>
      <c r="AI852" s="135"/>
      <c r="AJ852" s="135"/>
    </row>
    <row r="853" spans="11:36" s="3" customFormat="1" ht="15" customHeight="1" x14ac:dyDescent="0.25">
      <c r="K853" s="11"/>
      <c r="L853" s="354"/>
      <c r="M853" s="352"/>
      <c r="AA853" s="333"/>
      <c r="AB853" s="135"/>
      <c r="AC853" s="135"/>
      <c r="AD853" s="135"/>
      <c r="AE853" s="135"/>
      <c r="AF853" s="127"/>
      <c r="AG853" s="135"/>
      <c r="AH853" s="135"/>
      <c r="AI853" s="135"/>
      <c r="AJ853" s="135"/>
    </row>
    <row r="854" spans="11:36" s="3" customFormat="1" ht="15" customHeight="1" x14ac:dyDescent="0.25">
      <c r="K854" s="11"/>
      <c r="L854" s="354"/>
      <c r="M854" s="352"/>
      <c r="AA854" s="333"/>
      <c r="AB854" s="135"/>
      <c r="AC854" s="135"/>
      <c r="AD854" s="135"/>
      <c r="AE854" s="135"/>
      <c r="AF854" s="127"/>
      <c r="AG854" s="135"/>
      <c r="AH854" s="135"/>
      <c r="AI854" s="135"/>
      <c r="AJ854" s="135"/>
    </row>
    <row r="855" spans="11:36" s="3" customFormat="1" ht="15" customHeight="1" x14ac:dyDescent="0.25">
      <c r="K855" s="11"/>
      <c r="L855" s="354"/>
      <c r="M855" s="352"/>
      <c r="AA855" s="333"/>
      <c r="AB855" s="135"/>
      <c r="AC855" s="135"/>
      <c r="AD855" s="135"/>
      <c r="AE855" s="135"/>
      <c r="AF855" s="127"/>
      <c r="AG855" s="135"/>
      <c r="AH855" s="135"/>
      <c r="AI855" s="135"/>
      <c r="AJ855" s="135"/>
    </row>
    <row r="856" spans="11:36" s="3" customFormat="1" ht="15" customHeight="1" x14ac:dyDescent="0.25">
      <c r="K856" s="11"/>
      <c r="L856" s="354"/>
      <c r="M856" s="352"/>
      <c r="AA856" s="333"/>
      <c r="AB856" s="135"/>
      <c r="AC856" s="135"/>
      <c r="AD856" s="135"/>
      <c r="AE856" s="135"/>
      <c r="AF856" s="127"/>
      <c r="AG856" s="135"/>
      <c r="AH856" s="135"/>
      <c r="AI856" s="135"/>
      <c r="AJ856" s="135"/>
    </row>
    <row r="857" spans="11:36" s="3" customFormat="1" ht="15" customHeight="1" x14ac:dyDescent="0.25">
      <c r="K857" s="11"/>
      <c r="L857" s="354"/>
      <c r="M857" s="352"/>
      <c r="AA857" s="333"/>
      <c r="AB857" s="135"/>
      <c r="AC857" s="135"/>
      <c r="AD857" s="135"/>
      <c r="AE857" s="135"/>
      <c r="AF857" s="127"/>
      <c r="AG857" s="135"/>
      <c r="AH857" s="135"/>
      <c r="AI857" s="135"/>
      <c r="AJ857" s="135"/>
    </row>
    <row r="858" spans="11:36" s="3" customFormat="1" ht="15" customHeight="1" x14ac:dyDescent="0.25">
      <c r="K858" s="11"/>
      <c r="L858" s="354"/>
      <c r="M858" s="352"/>
      <c r="AA858" s="333"/>
      <c r="AB858" s="135"/>
      <c r="AC858" s="135"/>
      <c r="AD858" s="135"/>
      <c r="AE858" s="135"/>
      <c r="AF858" s="127"/>
      <c r="AG858" s="135"/>
      <c r="AH858" s="135"/>
      <c r="AI858" s="135"/>
      <c r="AJ858" s="135"/>
    </row>
    <row r="859" spans="11:36" s="3" customFormat="1" ht="15" customHeight="1" x14ac:dyDescent="0.25">
      <c r="K859" s="11"/>
      <c r="L859" s="354"/>
      <c r="M859" s="352"/>
      <c r="AA859" s="333"/>
      <c r="AB859" s="135"/>
      <c r="AC859" s="135"/>
      <c r="AD859" s="135"/>
      <c r="AE859" s="135"/>
      <c r="AF859" s="127"/>
      <c r="AG859" s="135"/>
      <c r="AH859" s="135"/>
      <c r="AI859" s="135"/>
      <c r="AJ859" s="135"/>
    </row>
    <row r="860" spans="11:36" s="3" customFormat="1" ht="15" customHeight="1" x14ac:dyDescent="0.25">
      <c r="K860" s="11"/>
      <c r="L860" s="354"/>
      <c r="M860" s="352"/>
      <c r="AA860" s="333"/>
      <c r="AB860" s="135"/>
      <c r="AC860" s="135"/>
      <c r="AD860" s="135"/>
      <c r="AE860" s="135"/>
      <c r="AF860" s="127"/>
      <c r="AG860" s="135"/>
      <c r="AH860" s="135"/>
      <c r="AI860" s="135"/>
      <c r="AJ860" s="135"/>
    </row>
    <row r="861" spans="11:36" s="3" customFormat="1" ht="15" customHeight="1" x14ac:dyDescent="0.25">
      <c r="K861" s="11"/>
      <c r="L861" s="354"/>
      <c r="M861" s="352"/>
      <c r="AA861" s="333"/>
      <c r="AB861" s="135"/>
      <c r="AC861" s="135"/>
      <c r="AD861" s="135"/>
      <c r="AE861" s="135"/>
      <c r="AF861" s="127"/>
      <c r="AG861" s="135"/>
      <c r="AH861" s="135"/>
      <c r="AI861" s="135"/>
      <c r="AJ861" s="135"/>
    </row>
    <row r="862" spans="11:36" s="3" customFormat="1" ht="15" customHeight="1" x14ac:dyDescent="0.25">
      <c r="K862" s="11"/>
      <c r="L862" s="354"/>
      <c r="M862" s="352"/>
      <c r="AA862" s="333"/>
      <c r="AB862" s="135"/>
      <c r="AC862" s="135"/>
      <c r="AD862" s="135"/>
      <c r="AE862" s="135"/>
      <c r="AF862" s="127"/>
      <c r="AG862" s="135"/>
      <c r="AH862" s="135"/>
      <c r="AI862" s="135"/>
      <c r="AJ862" s="135"/>
    </row>
    <row r="863" spans="11:36" s="3" customFormat="1" ht="15" customHeight="1" x14ac:dyDescent="0.25">
      <c r="K863" s="11"/>
      <c r="L863" s="354"/>
      <c r="M863" s="352"/>
      <c r="AA863" s="333"/>
      <c r="AB863" s="135"/>
      <c r="AC863" s="135"/>
      <c r="AD863" s="135"/>
      <c r="AE863" s="135"/>
      <c r="AF863" s="127"/>
      <c r="AG863" s="135"/>
      <c r="AH863" s="135"/>
      <c r="AI863" s="135"/>
      <c r="AJ863" s="135"/>
    </row>
    <row r="864" spans="11:36" s="3" customFormat="1" ht="15" customHeight="1" x14ac:dyDescent="0.25">
      <c r="K864" s="11"/>
      <c r="L864" s="354"/>
      <c r="M864" s="352"/>
      <c r="AA864" s="333"/>
      <c r="AB864" s="135"/>
      <c r="AC864" s="135"/>
      <c r="AD864" s="135"/>
      <c r="AE864" s="135"/>
      <c r="AF864" s="127"/>
      <c r="AG864" s="135"/>
      <c r="AH864" s="135"/>
      <c r="AI864" s="135"/>
      <c r="AJ864" s="135"/>
    </row>
    <row r="865" spans="11:36" s="3" customFormat="1" ht="15" customHeight="1" x14ac:dyDescent="0.25">
      <c r="K865" s="11"/>
      <c r="L865" s="354"/>
      <c r="M865" s="352"/>
      <c r="AA865" s="333"/>
      <c r="AB865" s="135"/>
      <c r="AC865" s="135"/>
      <c r="AD865" s="135"/>
      <c r="AE865" s="135"/>
      <c r="AF865" s="127"/>
      <c r="AG865" s="135"/>
      <c r="AH865" s="135"/>
      <c r="AI865" s="135"/>
      <c r="AJ865" s="135"/>
    </row>
    <row r="866" spans="11:36" s="3" customFormat="1" ht="15" customHeight="1" x14ac:dyDescent="0.25">
      <c r="K866" s="11"/>
      <c r="L866" s="354"/>
      <c r="M866" s="352"/>
      <c r="AA866" s="333"/>
      <c r="AB866" s="135"/>
      <c r="AC866" s="135"/>
      <c r="AD866" s="135"/>
      <c r="AE866" s="135"/>
      <c r="AF866" s="127"/>
      <c r="AG866" s="135"/>
      <c r="AH866" s="135"/>
      <c r="AI866" s="135"/>
      <c r="AJ866" s="135"/>
    </row>
    <row r="867" spans="11:36" s="3" customFormat="1" ht="15" customHeight="1" x14ac:dyDescent="0.25">
      <c r="K867" s="11"/>
      <c r="L867" s="354"/>
      <c r="M867" s="352"/>
      <c r="AA867" s="333"/>
      <c r="AB867" s="135"/>
      <c r="AC867" s="135"/>
      <c r="AD867" s="135"/>
      <c r="AE867" s="135"/>
      <c r="AF867" s="127"/>
      <c r="AG867" s="135"/>
      <c r="AH867" s="135"/>
      <c r="AI867" s="135"/>
      <c r="AJ867" s="135"/>
    </row>
    <row r="868" spans="11:36" s="3" customFormat="1" ht="15" customHeight="1" x14ac:dyDescent="0.25">
      <c r="K868" s="11"/>
      <c r="L868" s="354"/>
      <c r="M868" s="352"/>
      <c r="AA868" s="333"/>
      <c r="AB868" s="135"/>
      <c r="AC868" s="135"/>
      <c r="AD868" s="135"/>
      <c r="AE868" s="135"/>
      <c r="AF868" s="127"/>
      <c r="AG868" s="135"/>
      <c r="AH868" s="135"/>
      <c r="AI868" s="135"/>
      <c r="AJ868" s="135"/>
    </row>
    <row r="869" spans="11:36" s="3" customFormat="1" ht="15" customHeight="1" x14ac:dyDescent="0.25">
      <c r="K869" s="11"/>
      <c r="L869" s="354"/>
      <c r="M869" s="352"/>
      <c r="AA869" s="333"/>
      <c r="AB869" s="135"/>
      <c r="AC869" s="135"/>
      <c r="AD869" s="135"/>
      <c r="AE869" s="135"/>
      <c r="AF869" s="127"/>
      <c r="AG869" s="135"/>
      <c r="AH869" s="135"/>
      <c r="AI869" s="135"/>
      <c r="AJ869" s="135"/>
    </row>
    <row r="870" spans="11:36" s="3" customFormat="1" ht="15" customHeight="1" x14ac:dyDescent="0.25">
      <c r="K870" s="11"/>
      <c r="L870" s="354"/>
      <c r="M870" s="352"/>
      <c r="AA870" s="333"/>
      <c r="AB870" s="135"/>
      <c r="AC870" s="135"/>
      <c r="AD870" s="135"/>
      <c r="AE870" s="135"/>
      <c r="AF870" s="127"/>
      <c r="AG870" s="135"/>
      <c r="AH870" s="135"/>
      <c r="AI870" s="135"/>
      <c r="AJ870" s="135"/>
    </row>
    <row r="871" spans="11:36" s="3" customFormat="1" ht="15" customHeight="1" x14ac:dyDescent="0.25">
      <c r="K871" s="11"/>
      <c r="L871" s="354"/>
      <c r="M871" s="352"/>
      <c r="AA871" s="333"/>
      <c r="AB871" s="135"/>
      <c r="AC871" s="135"/>
      <c r="AD871" s="135"/>
      <c r="AE871" s="135"/>
      <c r="AF871" s="127"/>
      <c r="AG871" s="135"/>
      <c r="AH871" s="135"/>
      <c r="AI871" s="135"/>
      <c r="AJ871" s="135"/>
    </row>
    <row r="872" spans="11:36" s="3" customFormat="1" ht="15" customHeight="1" x14ac:dyDescent="0.25">
      <c r="K872" s="11"/>
      <c r="L872" s="354"/>
      <c r="M872" s="352"/>
      <c r="AA872" s="333"/>
      <c r="AB872" s="135"/>
      <c r="AC872" s="135"/>
      <c r="AD872" s="135"/>
      <c r="AE872" s="135"/>
      <c r="AF872" s="127"/>
      <c r="AG872" s="135"/>
      <c r="AH872" s="135"/>
      <c r="AI872" s="135"/>
      <c r="AJ872" s="135"/>
    </row>
    <row r="873" spans="11:36" s="3" customFormat="1" ht="15" customHeight="1" x14ac:dyDescent="0.25">
      <c r="K873" s="11"/>
      <c r="L873" s="354"/>
      <c r="M873" s="352"/>
      <c r="AA873" s="333"/>
      <c r="AB873" s="135"/>
      <c r="AC873" s="135"/>
      <c r="AD873" s="135"/>
      <c r="AE873" s="135"/>
      <c r="AF873" s="127"/>
      <c r="AG873" s="135"/>
      <c r="AH873" s="135"/>
      <c r="AI873" s="135"/>
      <c r="AJ873" s="135"/>
    </row>
    <row r="874" spans="11:36" s="3" customFormat="1" ht="15" customHeight="1" x14ac:dyDescent="0.25">
      <c r="K874" s="11"/>
      <c r="L874" s="354"/>
      <c r="M874" s="352"/>
      <c r="AA874" s="333"/>
      <c r="AB874" s="135"/>
      <c r="AC874" s="135"/>
      <c r="AD874" s="135"/>
      <c r="AE874" s="135"/>
      <c r="AF874" s="127"/>
      <c r="AG874" s="135"/>
      <c r="AH874" s="135"/>
      <c r="AI874" s="135"/>
      <c r="AJ874" s="135"/>
    </row>
    <row r="875" spans="11:36" s="3" customFormat="1" ht="15" customHeight="1" x14ac:dyDescent="0.25">
      <c r="K875" s="11"/>
      <c r="L875" s="354"/>
      <c r="M875" s="352"/>
      <c r="AA875" s="333"/>
      <c r="AB875" s="135"/>
      <c r="AC875" s="135"/>
      <c r="AD875" s="135"/>
      <c r="AE875" s="135"/>
      <c r="AF875" s="127"/>
      <c r="AG875" s="135"/>
      <c r="AH875" s="135"/>
      <c r="AI875" s="135"/>
      <c r="AJ875" s="135"/>
    </row>
    <row r="876" spans="11:36" s="3" customFormat="1" ht="15" customHeight="1" x14ac:dyDescent="0.25">
      <c r="K876" s="11"/>
      <c r="L876" s="354"/>
      <c r="M876" s="352"/>
      <c r="AA876" s="333"/>
      <c r="AB876" s="135"/>
      <c r="AC876" s="135"/>
      <c r="AD876" s="135"/>
      <c r="AE876" s="135"/>
      <c r="AF876" s="127"/>
      <c r="AG876" s="135"/>
      <c r="AH876" s="135"/>
      <c r="AI876" s="135"/>
      <c r="AJ876" s="135"/>
    </row>
    <row r="877" spans="11:36" s="3" customFormat="1" ht="15" customHeight="1" x14ac:dyDescent="0.25">
      <c r="K877" s="11"/>
      <c r="L877" s="354"/>
      <c r="M877" s="352"/>
      <c r="AA877" s="333"/>
      <c r="AB877" s="135"/>
      <c r="AC877" s="135"/>
      <c r="AD877" s="135"/>
      <c r="AE877" s="135"/>
      <c r="AF877" s="127"/>
      <c r="AG877" s="135"/>
      <c r="AH877" s="135"/>
      <c r="AI877" s="135"/>
      <c r="AJ877" s="135"/>
    </row>
    <row r="878" spans="11:36" s="3" customFormat="1" ht="15" customHeight="1" x14ac:dyDescent="0.25">
      <c r="K878" s="11"/>
      <c r="L878" s="354"/>
      <c r="M878" s="352"/>
      <c r="AA878" s="333"/>
      <c r="AB878" s="135"/>
      <c r="AC878" s="135"/>
      <c r="AD878" s="135"/>
      <c r="AE878" s="135"/>
      <c r="AF878" s="127"/>
      <c r="AG878" s="135"/>
      <c r="AH878" s="135"/>
      <c r="AI878" s="135"/>
      <c r="AJ878" s="135"/>
    </row>
    <row r="879" spans="11:36" s="3" customFormat="1" ht="15" customHeight="1" x14ac:dyDescent="0.25">
      <c r="K879" s="11"/>
      <c r="L879" s="354"/>
      <c r="M879" s="352"/>
      <c r="AA879" s="333"/>
      <c r="AB879" s="135"/>
      <c r="AC879" s="135"/>
      <c r="AD879" s="135"/>
      <c r="AE879" s="135"/>
      <c r="AF879" s="127"/>
      <c r="AG879" s="135"/>
      <c r="AH879" s="135"/>
      <c r="AI879" s="135"/>
      <c r="AJ879" s="135"/>
    </row>
    <row r="880" spans="11:36" s="3" customFormat="1" ht="15" customHeight="1" x14ac:dyDescent="0.25">
      <c r="K880" s="11"/>
      <c r="L880" s="354"/>
      <c r="M880" s="352"/>
      <c r="AA880" s="333"/>
      <c r="AB880" s="135"/>
      <c r="AC880" s="135"/>
      <c r="AD880" s="135"/>
      <c r="AE880" s="135"/>
      <c r="AF880" s="127"/>
      <c r="AG880" s="135"/>
      <c r="AH880" s="135"/>
      <c r="AI880" s="135"/>
      <c r="AJ880" s="135"/>
    </row>
    <row r="881" spans="11:36" s="3" customFormat="1" ht="15" customHeight="1" x14ac:dyDescent="0.25">
      <c r="K881" s="11"/>
      <c r="L881" s="354"/>
      <c r="M881" s="352"/>
      <c r="AA881" s="333"/>
      <c r="AB881" s="135"/>
      <c r="AC881" s="135"/>
      <c r="AD881" s="135"/>
      <c r="AE881" s="135"/>
      <c r="AF881" s="127"/>
      <c r="AG881" s="135"/>
      <c r="AH881" s="135"/>
      <c r="AI881" s="135"/>
      <c r="AJ881" s="135"/>
    </row>
    <row r="882" spans="11:36" s="3" customFormat="1" ht="15" customHeight="1" x14ac:dyDescent="0.25">
      <c r="K882" s="11"/>
      <c r="L882" s="354"/>
      <c r="M882" s="352"/>
      <c r="AA882" s="333"/>
      <c r="AB882" s="135"/>
      <c r="AC882" s="135"/>
      <c r="AD882" s="135"/>
      <c r="AE882" s="135"/>
      <c r="AF882" s="127"/>
      <c r="AG882" s="135"/>
      <c r="AH882" s="135"/>
      <c r="AI882" s="135"/>
      <c r="AJ882" s="135"/>
    </row>
    <row r="883" spans="11:36" s="3" customFormat="1" ht="15" customHeight="1" x14ac:dyDescent="0.25">
      <c r="K883" s="11"/>
      <c r="L883" s="354"/>
      <c r="M883" s="352"/>
      <c r="AA883" s="333"/>
      <c r="AB883" s="135"/>
      <c r="AC883" s="135"/>
      <c r="AD883" s="135"/>
      <c r="AE883" s="135"/>
      <c r="AF883" s="127"/>
      <c r="AG883" s="135"/>
      <c r="AH883" s="135"/>
      <c r="AI883" s="135"/>
      <c r="AJ883" s="135"/>
    </row>
    <row r="884" spans="11:36" s="3" customFormat="1" ht="15" customHeight="1" x14ac:dyDescent="0.25">
      <c r="K884" s="11"/>
      <c r="L884" s="354"/>
      <c r="M884" s="352"/>
      <c r="AA884" s="333"/>
      <c r="AB884" s="135"/>
      <c r="AC884" s="135"/>
      <c r="AD884" s="135"/>
      <c r="AE884" s="135"/>
      <c r="AF884" s="127"/>
      <c r="AG884" s="135"/>
      <c r="AH884" s="135"/>
      <c r="AI884" s="135"/>
      <c r="AJ884" s="135"/>
    </row>
    <row r="885" spans="11:36" s="3" customFormat="1" ht="15" customHeight="1" x14ac:dyDescent="0.25">
      <c r="K885" s="11"/>
      <c r="L885" s="354"/>
      <c r="M885" s="352"/>
      <c r="AA885" s="333"/>
      <c r="AB885" s="135"/>
      <c r="AC885" s="135"/>
      <c r="AD885" s="135"/>
      <c r="AE885" s="135"/>
      <c r="AF885" s="127"/>
      <c r="AG885" s="135"/>
      <c r="AH885" s="135"/>
      <c r="AI885" s="135"/>
      <c r="AJ885" s="135"/>
    </row>
    <row r="886" spans="11:36" s="3" customFormat="1" ht="15" customHeight="1" x14ac:dyDescent="0.25">
      <c r="K886" s="11"/>
      <c r="L886" s="354"/>
      <c r="M886" s="352"/>
      <c r="AA886" s="333"/>
      <c r="AB886" s="135"/>
      <c r="AC886" s="135"/>
      <c r="AD886" s="135"/>
      <c r="AE886" s="135"/>
      <c r="AF886" s="127"/>
      <c r="AG886" s="135"/>
      <c r="AH886" s="135"/>
      <c r="AI886" s="135"/>
      <c r="AJ886" s="135"/>
    </row>
    <row r="887" spans="11:36" s="3" customFormat="1" ht="15" customHeight="1" x14ac:dyDescent="0.25">
      <c r="K887" s="11"/>
      <c r="L887" s="354"/>
      <c r="M887" s="352"/>
      <c r="AA887" s="333"/>
      <c r="AB887" s="135"/>
      <c r="AC887" s="135"/>
      <c r="AD887" s="135"/>
      <c r="AE887" s="135"/>
      <c r="AF887" s="127"/>
      <c r="AG887" s="135"/>
      <c r="AH887" s="135"/>
      <c r="AI887" s="135"/>
      <c r="AJ887" s="135"/>
    </row>
    <row r="888" spans="11:36" s="3" customFormat="1" ht="15" customHeight="1" x14ac:dyDescent="0.25">
      <c r="K888" s="11"/>
      <c r="L888" s="354"/>
      <c r="M888" s="352"/>
      <c r="AA888" s="333"/>
      <c r="AB888" s="135"/>
      <c r="AC888" s="135"/>
      <c r="AD888" s="135"/>
      <c r="AE888" s="135"/>
      <c r="AF888" s="127"/>
      <c r="AG888" s="135"/>
      <c r="AH888" s="135"/>
      <c r="AI888" s="135"/>
      <c r="AJ888" s="135"/>
    </row>
    <row r="889" spans="11:36" s="3" customFormat="1" ht="15" customHeight="1" x14ac:dyDescent="0.25">
      <c r="K889" s="11"/>
      <c r="L889" s="354"/>
      <c r="M889" s="352"/>
      <c r="AA889" s="333"/>
      <c r="AB889" s="135"/>
      <c r="AC889" s="135"/>
      <c r="AD889" s="135"/>
      <c r="AE889" s="135"/>
      <c r="AF889" s="127"/>
      <c r="AG889" s="135"/>
      <c r="AH889" s="135"/>
      <c r="AI889" s="135"/>
      <c r="AJ889" s="135"/>
    </row>
    <row r="890" spans="11:36" s="3" customFormat="1" ht="15" customHeight="1" x14ac:dyDescent="0.25">
      <c r="K890" s="11"/>
      <c r="L890" s="354"/>
      <c r="M890" s="352"/>
      <c r="AA890" s="333"/>
      <c r="AB890" s="135"/>
      <c r="AC890" s="135"/>
      <c r="AD890" s="135"/>
      <c r="AE890" s="135"/>
      <c r="AF890" s="127"/>
      <c r="AG890" s="135"/>
      <c r="AH890" s="135"/>
      <c r="AI890" s="135"/>
      <c r="AJ890" s="135"/>
    </row>
    <row r="891" spans="11:36" s="3" customFormat="1" ht="15" customHeight="1" x14ac:dyDescent="0.25">
      <c r="K891" s="11"/>
      <c r="L891" s="354"/>
      <c r="M891" s="352"/>
      <c r="AA891" s="333"/>
      <c r="AB891" s="135"/>
      <c r="AC891" s="135"/>
      <c r="AD891" s="135"/>
      <c r="AE891" s="135"/>
      <c r="AF891" s="127"/>
      <c r="AG891" s="135"/>
      <c r="AH891" s="135"/>
      <c r="AI891" s="135"/>
      <c r="AJ891" s="135"/>
    </row>
    <row r="892" spans="11:36" s="3" customFormat="1" ht="15" customHeight="1" x14ac:dyDescent="0.25">
      <c r="K892" s="11"/>
      <c r="L892" s="354"/>
      <c r="M892" s="352"/>
      <c r="AA892" s="333"/>
      <c r="AB892" s="135"/>
      <c r="AC892" s="135"/>
      <c r="AD892" s="135"/>
      <c r="AE892" s="135"/>
      <c r="AF892" s="127"/>
      <c r="AG892" s="135"/>
      <c r="AH892" s="135"/>
      <c r="AI892" s="135"/>
      <c r="AJ892" s="135"/>
    </row>
    <row r="893" spans="11:36" s="3" customFormat="1" ht="15" customHeight="1" x14ac:dyDescent="0.25">
      <c r="K893" s="11"/>
      <c r="L893" s="354"/>
      <c r="M893" s="352"/>
      <c r="AA893" s="333"/>
      <c r="AB893" s="135"/>
      <c r="AC893" s="135"/>
      <c r="AD893" s="135"/>
      <c r="AE893" s="135"/>
      <c r="AF893" s="127"/>
      <c r="AG893" s="135"/>
      <c r="AH893" s="135"/>
      <c r="AI893" s="135"/>
      <c r="AJ893" s="135"/>
    </row>
    <row r="894" spans="11:36" s="3" customFormat="1" ht="15" customHeight="1" x14ac:dyDescent="0.25">
      <c r="K894" s="11"/>
      <c r="L894" s="354"/>
      <c r="M894" s="352"/>
      <c r="AA894" s="333"/>
      <c r="AB894" s="135"/>
      <c r="AC894" s="135"/>
      <c r="AD894" s="135"/>
      <c r="AE894" s="135"/>
      <c r="AF894" s="127"/>
      <c r="AG894" s="135"/>
      <c r="AH894" s="135"/>
      <c r="AI894" s="135"/>
      <c r="AJ894" s="135"/>
    </row>
    <row r="895" spans="11:36" s="3" customFormat="1" ht="15" customHeight="1" x14ac:dyDescent="0.25">
      <c r="K895" s="11"/>
      <c r="L895" s="354"/>
      <c r="M895" s="352"/>
      <c r="AA895" s="333"/>
      <c r="AB895" s="135"/>
      <c r="AC895" s="135"/>
      <c r="AD895" s="135"/>
      <c r="AE895" s="135"/>
      <c r="AF895" s="127"/>
      <c r="AG895" s="135"/>
      <c r="AH895" s="135"/>
      <c r="AI895" s="135"/>
      <c r="AJ895" s="135"/>
    </row>
    <row r="896" spans="11:36" s="3" customFormat="1" ht="15" customHeight="1" x14ac:dyDescent="0.25">
      <c r="K896" s="11"/>
      <c r="L896" s="354"/>
      <c r="M896" s="352"/>
      <c r="AA896" s="333"/>
      <c r="AB896" s="135"/>
      <c r="AC896" s="135"/>
      <c r="AD896" s="135"/>
      <c r="AE896" s="135"/>
      <c r="AF896" s="127"/>
      <c r="AG896" s="135"/>
      <c r="AH896" s="135"/>
      <c r="AI896" s="135"/>
      <c r="AJ896" s="135"/>
    </row>
    <row r="897" spans="11:36" s="3" customFormat="1" ht="15" customHeight="1" x14ac:dyDescent="0.25">
      <c r="K897" s="11"/>
      <c r="L897" s="354"/>
      <c r="M897" s="352"/>
      <c r="AA897" s="333"/>
      <c r="AB897" s="135"/>
      <c r="AC897" s="135"/>
      <c r="AD897" s="135"/>
      <c r="AE897" s="135"/>
      <c r="AF897" s="127"/>
      <c r="AG897" s="135"/>
      <c r="AH897" s="135"/>
      <c r="AI897" s="135"/>
      <c r="AJ897" s="135"/>
    </row>
    <row r="898" spans="11:36" s="3" customFormat="1" ht="15" customHeight="1" x14ac:dyDescent="0.25">
      <c r="K898" s="11"/>
      <c r="L898" s="354"/>
      <c r="M898" s="352"/>
      <c r="AA898" s="333"/>
      <c r="AB898" s="135"/>
      <c r="AC898" s="135"/>
      <c r="AD898" s="135"/>
      <c r="AE898" s="135"/>
      <c r="AF898" s="127"/>
      <c r="AG898" s="135"/>
      <c r="AH898" s="135"/>
      <c r="AI898" s="135"/>
      <c r="AJ898" s="135"/>
    </row>
    <row r="899" spans="11:36" s="3" customFormat="1" ht="15" customHeight="1" x14ac:dyDescent="0.25">
      <c r="K899" s="11"/>
      <c r="L899" s="354"/>
      <c r="M899" s="352"/>
      <c r="AA899" s="333"/>
      <c r="AB899" s="135"/>
      <c r="AC899" s="135"/>
      <c r="AD899" s="135"/>
      <c r="AE899" s="135"/>
      <c r="AF899" s="127"/>
      <c r="AG899" s="135"/>
      <c r="AH899" s="135"/>
      <c r="AI899" s="135"/>
      <c r="AJ899" s="135"/>
    </row>
    <row r="900" spans="11:36" s="3" customFormat="1" ht="15" customHeight="1" x14ac:dyDescent="0.25">
      <c r="K900" s="11"/>
      <c r="L900" s="354"/>
      <c r="M900" s="352"/>
      <c r="AA900" s="333"/>
      <c r="AB900" s="135"/>
      <c r="AC900" s="135"/>
      <c r="AD900" s="135"/>
      <c r="AE900" s="135"/>
      <c r="AF900" s="127"/>
      <c r="AG900" s="135"/>
      <c r="AH900" s="135"/>
      <c r="AI900" s="135"/>
      <c r="AJ900" s="135"/>
    </row>
    <row r="901" spans="11:36" s="3" customFormat="1" ht="15" customHeight="1" x14ac:dyDescent="0.25">
      <c r="K901" s="11"/>
      <c r="L901" s="354"/>
      <c r="M901" s="352"/>
      <c r="AA901" s="333"/>
      <c r="AB901" s="135"/>
      <c r="AC901" s="135"/>
      <c r="AD901" s="135"/>
      <c r="AE901" s="135"/>
      <c r="AF901" s="127"/>
      <c r="AG901" s="135"/>
      <c r="AH901" s="135"/>
      <c r="AI901" s="135"/>
      <c r="AJ901" s="135"/>
    </row>
    <row r="902" spans="11:36" s="3" customFormat="1" ht="15" customHeight="1" x14ac:dyDescent="0.25">
      <c r="K902" s="11"/>
      <c r="L902" s="354"/>
      <c r="M902" s="352"/>
      <c r="AA902" s="333"/>
      <c r="AB902" s="135"/>
      <c r="AC902" s="135"/>
      <c r="AD902" s="135"/>
      <c r="AE902" s="135"/>
      <c r="AF902" s="127"/>
      <c r="AG902" s="135"/>
      <c r="AH902" s="135"/>
      <c r="AI902" s="135"/>
      <c r="AJ902" s="135"/>
    </row>
    <row r="903" spans="11:36" s="3" customFormat="1" ht="15" customHeight="1" x14ac:dyDescent="0.25">
      <c r="K903" s="11"/>
      <c r="L903" s="354"/>
      <c r="M903" s="352"/>
      <c r="AA903" s="333"/>
      <c r="AB903" s="135"/>
      <c r="AC903" s="135"/>
      <c r="AD903" s="135"/>
      <c r="AE903" s="135"/>
      <c r="AF903" s="127"/>
      <c r="AG903" s="135"/>
      <c r="AH903" s="135"/>
      <c r="AI903" s="135"/>
      <c r="AJ903" s="135"/>
    </row>
    <row r="904" spans="11:36" s="3" customFormat="1" ht="15" customHeight="1" x14ac:dyDescent="0.25">
      <c r="K904" s="11"/>
      <c r="L904" s="354"/>
      <c r="M904" s="352"/>
      <c r="AA904" s="333"/>
      <c r="AB904" s="135"/>
      <c r="AC904" s="135"/>
      <c r="AD904" s="135"/>
      <c r="AE904" s="135"/>
      <c r="AF904" s="127"/>
      <c r="AG904" s="135"/>
      <c r="AH904" s="135"/>
      <c r="AI904" s="135"/>
      <c r="AJ904" s="135"/>
    </row>
    <row r="905" spans="11:36" s="3" customFormat="1" ht="15" customHeight="1" x14ac:dyDescent="0.25">
      <c r="K905" s="11"/>
      <c r="L905" s="354"/>
      <c r="M905" s="352"/>
      <c r="AA905" s="333"/>
      <c r="AB905" s="135"/>
      <c r="AC905" s="135"/>
      <c r="AD905" s="135"/>
      <c r="AE905" s="135"/>
      <c r="AF905" s="127"/>
      <c r="AG905" s="135"/>
      <c r="AH905" s="135"/>
      <c r="AI905" s="135"/>
      <c r="AJ905" s="135"/>
    </row>
    <row r="906" spans="11:36" s="3" customFormat="1" ht="15" customHeight="1" x14ac:dyDescent="0.25">
      <c r="K906" s="11"/>
      <c r="L906" s="354"/>
      <c r="M906" s="352"/>
      <c r="AA906" s="333"/>
      <c r="AB906" s="135"/>
      <c r="AC906" s="135"/>
      <c r="AD906" s="135"/>
      <c r="AE906" s="135"/>
      <c r="AF906" s="127"/>
      <c r="AG906" s="135"/>
      <c r="AH906" s="135"/>
      <c r="AI906" s="135"/>
      <c r="AJ906" s="135"/>
    </row>
    <row r="907" spans="11:36" s="3" customFormat="1" ht="15" customHeight="1" x14ac:dyDescent="0.25">
      <c r="K907" s="11"/>
      <c r="L907" s="354"/>
      <c r="M907" s="352"/>
      <c r="AA907" s="333"/>
      <c r="AB907" s="135"/>
      <c r="AC907" s="135"/>
      <c r="AD907" s="135"/>
      <c r="AE907" s="135"/>
      <c r="AF907" s="127"/>
      <c r="AG907" s="135"/>
      <c r="AH907" s="135"/>
      <c r="AI907" s="135"/>
      <c r="AJ907" s="135"/>
    </row>
    <row r="908" spans="11:36" s="3" customFormat="1" ht="15" customHeight="1" x14ac:dyDescent="0.25">
      <c r="K908" s="11"/>
      <c r="L908" s="354"/>
      <c r="M908" s="352"/>
      <c r="AA908" s="333"/>
      <c r="AB908" s="135"/>
      <c r="AC908" s="135"/>
      <c r="AD908" s="135"/>
      <c r="AE908" s="135"/>
      <c r="AF908" s="127"/>
      <c r="AG908" s="135"/>
      <c r="AH908" s="135"/>
      <c r="AI908" s="135"/>
      <c r="AJ908" s="135"/>
    </row>
    <row r="909" spans="11:36" s="3" customFormat="1" ht="15" customHeight="1" x14ac:dyDescent="0.25">
      <c r="K909" s="11"/>
      <c r="L909" s="354"/>
      <c r="M909" s="352"/>
      <c r="AA909" s="333"/>
      <c r="AB909" s="135"/>
      <c r="AC909" s="135"/>
      <c r="AD909" s="135"/>
      <c r="AE909" s="135"/>
      <c r="AF909" s="127"/>
      <c r="AG909" s="135"/>
      <c r="AH909" s="135"/>
      <c r="AI909" s="135"/>
      <c r="AJ909" s="135"/>
    </row>
    <row r="910" spans="11:36" s="3" customFormat="1" ht="15" customHeight="1" x14ac:dyDescent="0.25">
      <c r="K910" s="11"/>
      <c r="L910" s="354"/>
      <c r="M910" s="352"/>
      <c r="AA910" s="333"/>
      <c r="AB910" s="135"/>
      <c r="AC910" s="135"/>
      <c r="AD910" s="135"/>
      <c r="AE910" s="135"/>
      <c r="AF910" s="127"/>
      <c r="AG910" s="135"/>
      <c r="AH910" s="135"/>
      <c r="AI910" s="135"/>
      <c r="AJ910" s="135"/>
    </row>
    <row r="911" spans="11:36" s="3" customFormat="1" ht="15" customHeight="1" x14ac:dyDescent="0.25">
      <c r="K911" s="11"/>
      <c r="L911" s="354"/>
      <c r="M911" s="352"/>
      <c r="AA911" s="333"/>
      <c r="AB911" s="135"/>
      <c r="AC911" s="135"/>
      <c r="AD911" s="135"/>
      <c r="AE911" s="135"/>
      <c r="AF911" s="127"/>
      <c r="AG911" s="135"/>
      <c r="AH911" s="135"/>
      <c r="AI911" s="135"/>
      <c r="AJ911" s="135"/>
    </row>
    <row r="912" spans="11:36" s="3" customFormat="1" ht="15" customHeight="1" x14ac:dyDescent="0.25">
      <c r="K912" s="11"/>
      <c r="L912" s="354"/>
      <c r="M912" s="352"/>
      <c r="AA912" s="333"/>
      <c r="AB912" s="135"/>
      <c r="AC912" s="135"/>
      <c r="AD912" s="135"/>
      <c r="AE912" s="135"/>
      <c r="AF912" s="127"/>
      <c r="AG912" s="135"/>
      <c r="AH912" s="135"/>
      <c r="AI912" s="135"/>
      <c r="AJ912" s="135"/>
    </row>
    <row r="913" spans="11:36" s="3" customFormat="1" ht="15" customHeight="1" x14ac:dyDescent="0.25">
      <c r="K913" s="11"/>
      <c r="L913" s="354"/>
      <c r="M913" s="352"/>
      <c r="AA913" s="333"/>
      <c r="AB913" s="135"/>
      <c r="AC913" s="135"/>
      <c r="AD913" s="135"/>
      <c r="AE913" s="135"/>
      <c r="AF913" s="127"/>
      <c r="AG913" s="135"/>
      <c r="AH913" s="135"/>
      <c r="AI913" s="135"/>
      <c r="AJ913" s="135"/>
    </row>
    <row r="914" spans="11:36" s="3" customFormat="1" ht="15" customHeight="1" x14ac:dyDescent="0.25">
      <c r="K914" s="11"/>
      <c r="L914" s="354"/>
      <c r="M914" s="352"/>
      <c r="AA914" s="333"/>
      <c r="AB914" s="135"/>
      <c r="AC914" s="135"/>
      <c r="AD914" s="135"/>
      <c r="AE914" s="135"/>
      <c r="AF914" s="127"/>
      <c r="AG914" s="135"/>
      <c r="AH914" s="135"/>
      <c r="AI914" s="135"/>
      <c r="AJ914" s="135"/>
    </row>
    <row r="915" spans="11:36" s="3" customFormat="1" ht="15" customHeight="1" x14ac:dyDescent="0.25">
      <c r="K915" s="11"/>
      <c r="L915" s="354"/>
      <c r="M915" s="352"/>
      <c r="AA915" s="333"/>
      <c r="AB915" s="135"/>
      <c r="AC915" s="135"/>
      <c r="AD915" s="135"/>
      <c r="AE915" s="135"/>
      <c r="AF915" s="127"/>
      <c r="AG915" s="135"/>
      <c r="AH915" s="135"/>
      <c r="AI915" s="135"/>
      <c r="AJ915" s="135"/>
    </row>
    <row r="916" spans="11:36" s="3" customFormat="1" ht="15" customHeight="1" x14ac:dyDescent="0.25">
      <c r="K916" s="11"/>
      <c r="L916" s="354"/>
      <c r="M916" s="352"/>
      <c r="AA916" s="333"/>
      <c r="AB916" s="135"/>
      <c r="AC916" s="135"/>
      <c r="AD916" s="135"/>
      <c r="AE916" s="135"/>
      <c r="AF916" s="127"/>
      <c r="AG916" s="135"/>
      <c r="AH916" s="135"/>
      <c r="AI916" s="135"/>
      <c r="AJ916" s="135"/>
    </row>
    <row r="917" spans="11:36" s="3" customFormat="1" ht="15" customHeight="1" x14ac:dyDescent="0.25">
      <c r="K917" s="11"/>
      <c r="L917" s="354"/>
      <c r="M917" s="352"/>
      <c r="AA917" s="333"/>
      <c r="AB917" s="135"/>
      <c r="AC917" s="135"/>
      <c r="AD917" s="135"/>
      <c r="AE917" s="135"/>
      <c r="AF917" s="127"/>
      <c r="AG917" s="135"/>
      <c r="AH917" s="135"/>
      <c r="AI917" s="135"/>
      <c r="AJ917" s="135"/>
    </row>
    <row r="918" spans="11:36" s="3" customFormat="1" ht="15" customHeight="1" x14ac:dyDescent="0.25">
      <c r="K918" s="11"/>
      <c r="L918" s="354"/>
      <c r="M918" s="352"/>
      <c r="AA918" s="333"/>
      <c r="AB918" s="135"/>
      <c r="AC918" s="135"/>
      <c r="AD918" s="135"/>
      <c r="AE918" s="135"/>
      <c r="AF918" s="127"/>
      <c r="AG918" s="135"/>
      <c r="AH918" s="135"/>
      <c r="AI918" s="135"/>
      <c r="AJ918" s="135"/>
    </row>
    <row r="919" spans="11:36" s="3" customFormat="1" ht="15" customHeight="1" x14ac:dyDescent="0.25">
      <c r="K919" s="11"/>
      <c r="L919" s="354"/>
      <c r="M919" s="352"/>
      <c r="AA919" s="333"/>
      <c r="AB919" s="135"/>
      <c r="AC919" s="135"/>
      <c r="AD919" s="135"/>
      <c r="AE919" s="135"/>
      <c r="AF919" s="127"/>
      <c r="AG919" s="135"/>
      <c r="AH919" s="135"/>
      <c r="AI919" s="135"/>
      <c r="AJ919" s="135"/>
    </row>
    <row r="920" spans="11:36" s="3" customFormat="1" ht="15" customHeight="1" x14ac:dyDescent="0.25">
      <c r="K920" s="11"/>
      <c r="L920" s="354"/>
      <c r="M920" s="352"/>
      <c r="AA920" s="333"/>
      <c r="AB920" s="135"/>
      <c r="AC920" s="135"/>
      <c r="AD920" s="135"/>
      <c r="AE920" s="135"/>
      <c r="AF920" s="127"/>
      <c r="AG920" s="135"/>
      <c r="AH920" s="135"/>
      <c r="AI920" s="135"/>
      <c r="AJ920" s="135"/>
    </row>
    <row r="921" spans="11:36" s="3" customFormat="1" ht="15" customHeight="1" x14ac:dyDescent="0.25">
      <c r="K921" s="11"/>
      <c r="L921" s="354"/>
      <c r="M921" s="352"/>
      <c r="AA921" s="333"/>
      <c r="AB921" s="135"/>
      <c r="AC921" s="135"/>
      <c r="AD921" s="135"/>
      <c r="AE921" s="135"/>
      <c r="AF921" s="127"/>
      <c r="AG921" s="135"/>
      <c r="AH921" s="135"/>
      <c r="AI921" s="135"/>
      <c r="AJ921" s="135"/>
    </row>
    <row r="922" spans="11:36" s="3" customFormat="1" ht="15" customHeight="1" x14ac:dyDescent="0.25">
      <c r="K922" s="11"/>
      <c r="L922" s="354"/>
      <c r="M922" s="352"/>
      <c r="AA922" s="333"/>
      <c r="AB922" s="135"/>
      <c r="AC922" s="135"/>
      <c r="AD922" s="135"/>
      <c r="AE922" s="135"/>
      <c r="AF922" s="127"/>
      <c r="AG922" s="135"/>
      <c r="AH922" s="135"/>
      <c r="AI922" s="135"/>
      <c r="AJ922" s="135"/>
    </row>
    <row r="923" spans="11:36" s="3" customFormat="1" ht="15" customHeight="1" x14ac:dyDescent="0.25">
      <c r="K923" s="11"/>
      <c r="L923" s="354"/>
      <c r="M923" s="352"/>
      <c r="AA923" s="333"/>
      <c r="AB923" s="135"/>
      <c r="AC923" s="135"/>
      <c r="AD923" s="135"/>
      <c r="AE923" s="135"/>
      <c r="AF923" s="127"/>
      <c r="AG923" s="135"/>
      <c r="AH923" s="135"/>
      <c r="AI923" s="135"/>
      <c r="AJ923" s="135"/>
    </row>
    <row r="924" spans="11:36" s="3" customFormat="1" ht="15" customHeight="1" x14ac:dyDescent="0.25">
      <c r="K924" s="11"/>
      <c r="L924" s="354"/>
      <c r="M924" s="352"/>
      <c r="AA924" s="333"/>
      <c r="AB924" s="135"/>
      <c r="AC924" s="135"/>
      <c r="AD924" s="135"/>
      <c r="AE924" s="135"/>
      <c r="AF924" s="127"/>
      <c r="AG924" s="135"/>
      <c r="AH924" s="135"/>
      <c r="AI924" s="135"/>
      <c r="AJ924" s="135"/>
    </row>
    <row r="925" spans="11:36" s="3" customFormat="1" ht="15" customHeight="1" x14ac:dyDescent="0.25">
      <c r="K925" s="11"/>
      <c r="L925" s="354"/>
      <c r="M925" s="352"/>
      <c r="AA925" s="333"/>
      <c r="AB925" s="135"/>
      <c r="AC925" s="135"/>
      <c r="AD925" s="135"/>
      <c r="AE925" s="135"/>
      <c r="AF925" s="127"/>
      <c r="AG925" s="135"/>
      <c r="AH925" s="135"/>
      <c r="AI925" s="135"/>
      <c r="AJ925" s="135"/>
    </row>
    <row r="926" spans="11:36" s="3" customFormat="1" ht="15" customHeight="1" x14ac:dyDescent="0.25">
      <c r="K926" s="11"/>
      <c r="L926" s="354"/>
      <c r="M926" s="352"/>
      <c r="AA926" s="333"/>
      <c r="AB926" s="135"/>
      <c r="AC926" s="135"/>
      <c r="AD926" s="135"/>
      <c r="AE926" s="135"/>
      <c r="AF926" s="127"/>
      <c r="AG926" s="135"/>
      <c r="AH926" s="135"/>
      <c r="AI926" s="135"/>
      <c r="AJ926" s="135"/>
    </row>
    <row r="927" spans="11:36" s="3" customFormat="1" ht="15" customHeight="1" x14ac:dyDescent="0.25">
      <c r="K927" s="11"/>
      <c r="L927" s="354"/>
      <c r="M927" s="352"/>
      <c r="AA927" s="333"/>
      <c r="AB927" s="135"/>
      <c r="AC927" s="135"/>
      <c r="AD927" s="135"/>
      <c r="AE927" s="135"/>
      <c r="AF927" s="127"/>
      <c r="AG927" s="135"/>
      <c r="AH927" s="135"/>
      <c r="AI927" s="135"/>
      <c r="AJ927" s="135"/>
    </row>
    <row r="928" spans="11:36" s="3" customFormat="1" ht="15" customHeight="1" x14ac:dyDescent="0.25">
      <c r="K928" s="11"/>
      <c r="L928" s="354"/>
      <c r="M928" s="352"/>
      <c r="AA928" s="333"/>
      <c r="AB928" s="135"/>
      <c r="AC928" s="135"/>
      <c r="AD928" s="135"/>
      <c r="AE928" s="135"/>
      <c r="AF928" s="127"/>
      <c r="AG928" s="135"/>
      <c r="AH928" s="135"/>
      <c r="AI928" s="135"/>
      <c r="AJ928" s="135"/>
    </row>
    <row r="929" spans="11:36" s="3" customFormat="1" ht="15" customHeight="1" x14ac:dyDescent="0.25">
      <c r="K929" s="11"/>
      <c r="L929" s="354"/>
      <c r="M929" s="352"/>
      <c r="AA929" s="333"/>
      <c r="AB929" s="135"/>
      <c r="AC929" s="135"/>
      <c r="AD929" s="135"/>
      <c r="AE929" s="135"/>
      <c r="AF929" s="127"/>
      <c r="AG929" s="135"/>
      <c r="AH929" s="135"/>
      <c r="AI929" s="135"/>
      <c r="AJ929" s="135"/>
    </row>
    <row r="930" spans="11:36" s="3" customFormat="1" ht="15" customHeight="1" x14ac:dyDescent="0.25">
      <c r="K930" s="11"/>
      <c r="L930" s="354"/>
      <c r="M930" s="352"/>
      <c r="AA930" s="333"/>
      <c r="AB930" s="135"/>
      <c r="AC930" s="135"/>
      <c r="AD930" s="135"/>
      <c r="AE930" s="135"/>
      <c r="AF930" s="127"/>
      <c r="AG930" s="135"/>
      <c r="AH930" s="135"/>
      <c r="AI930" s="135"/>
      <c r="AJ930" s="135"/>
    </row>
    <row r="931" spans="11:36" s="3" customFormat="1" ht="15" customHeight="1" x14ac:dyDescent="0.25">
      <c r="K931" s="11"/>
      <c r="L931" s="354"/>
      <c r="M931" s="352"/>
      <c r="AA931" s="333"/>
      <c r="AB931" s="135"/>
      <c r="AC931" s="135"/>
      <c r="AD931" s="135"/>
      <c r="AE931" s="135"/>
      <c r="AF931" s="127"/>
      <c r="AG931" s="135"/>
      <c r="AH931" s="135"/>
      <c r="AI931" s="135"/>
      <c r="AJ931" s="135"/>
    </row>
    <row r="932" spans="11:36" s="3" customFormat="1" ht="15" customHeight="1" x14ac:dyDescent="0.25">
      <c r="K932" s="11"/>
      <c r="L932" s="354"/>
      <c r="M932" s="352"/>
      <c r="AA932" s="333"/>
      <c r="AB932" s="135"/>
      <c r="AC932" s="135"/>
      <c r="AD932" s="135"/>
      <c r="AE932" s="135"/>
      <c r="AF932" s="127"/>
      <c r="AG932" s="135"/>
      <c r="AH932" s="135"/>
      <c r="AI932" s="135"/>
      <c r="AJ932" s="135"/>
    </row>
    <row r="933" spans="11:36" s="3" customFormat="1" ht="15" customHeight="1" x14ac:dyDescent="0.25">
      <c r="K933" s="11"/>
      <c r="L933" s="354"/>
      <c r="M933" s="352"/>
      <c r="AA933" s="333"/>
      <c r="AB933" s="135"/>
      <c r="AC933" s="135"/>
      <c r="AD933" s="135"/>
      <c r="AE933" s="135"/>
      <c r="AF933" s="127"/>
      <c r="AG933" s="135"/>
      <c r="AH933" s="135"/>
      <c r="AI933" s="135"/>
      <c r="AJ933" s="135"/>
    </row>
    <row r="934" spans="11:36" s="3" customFormat="1" ht="15" customHeight="1" x14ac:dyDescent="0.25">
      <c r="K934" s="11"/>
      <c r="L934" s="354"/>
      <c r="M934" s="352"/>
      <c r="AA934" s="333"/>
      <c r="AB934" s="135"/>
      <c r="AC934" s="135"/>
      <c r="AD934" s="135"/>
      <c r="AE934" s="135"/>
      <c r="AF934" s="127"/>
      <c r="AG934" s="135"/>
      <c r="AH934" s="135"/>
      <c r="AI934" s="135"/>
      <c r="AJ934" s="135"/>
    </row>
    <row r="935" spans="11:36" s="3" customFormat="1" ht="15" customHeight="1" x14ac:dyDescent="0.25">
      <c r="K935" s="11"/>
      <c r="L935" s="354"/>
      <c r="M935" s="352"/>
      <c r="AA935" s="333"/>
      <c r="AB935" s="135"/>
      <c r="AC935" s="135"/>
      <c r="AD935" s="135"/>
      <c r="AE935" s="135"/>
      <c r="AF935" s="127"/>
      <c r="AG935" s="135"/>
      <c r="AH935" s="135"/>
      <c r="AI935" s="135"/>
      <c r="AJ935" s="135"/>
    </row>
    <row r="936" spans="11:36" s="3" customFormat="1" ht="15" customHeight="1" x14ac:dyDescent="0.25">
      <c r="K936" s="11"/>
      <c r="L936" s="354"/>
      <c r="M936" s="352"/>
      <c r="AA936" s="333"/>
      <c r="AB936" s="135"/>
      <c r="AC936" s="135"/>
      <c r="AD936" s="135"/>
      <c r="AE936" s="135"/>
      <c r="AF936" s="127"/>
      <c r="AG936" s="135"/>
      <c r="AH936" s="135"/>
      <c r="AI936" s="135"/>
      <c r="AJ936" s="135"/>
    </row>
    <row r="937" spans="11:36" s="3" customFormat="1" ht="15" customHeight="1" x14ac:dyDescent="0.25">
      <c r="K937" s="11"/>
      <c r="L937" s="354"/>
      <c r="M937" s="352"/>
      <c r="AA937" s="333"/>
      <c r="AB937" s="135"/>
      <c r="AC937" s="135"/>
      <c r="AD937" s="135"/>
      <c r="AE937" s="135"/>
      <c r="AF937" s="127"/>
      <c r="AG937" s="135"/>
      <c r="AH937" s="135"/>
      <c r="AI937" s="135"/>
      <c r="AJ937" s="135"/>
    </row>
    <row r="938" spans="11:36" s="3" customFormat="1" ht="15" customHeight="1" x14ac:dyDescent="0.25">
      <c r="K938" s="11"/>
      <c r="L938" s="354"/>
      <c r="M938" s="352"/>
      <c r="AA938" s="333"/>
      <c r="AB938" s="135"/>
      <c r="AC938" s="135"/>
      <c r="AD938" s="135"/>
      <c r="AE938" s="135"/>
      <c r="AF938" s="127"/>
      <c r="AG938" s="135"/>
      <c r="AH938" s="135"/>
      <c r="AI938" s="135"/>
      <c r="AJ938" s="135"/>
    </row>
    <row r="939" spans="11:36" s="3" customFormat="1" ht="15" customHeight="1" x14ac:dyDescent="0.25">
      <c r="K939" s="11"/>
      <c r="L939" s="354"/>
      <c r="M939" s="352"/>
      <c r="AA939" s="333"/>
      <c r="AB939" s="135"/>
      <c r="AC939" s="135"/>
      <c r="AD939" s="135"/>
      <c r="AE939" s="135"/>
      <c r="AF939" s="127"/>
      <c r="AG939" s="135"/>
      <c r="AH939" s="135"/>
      <c r="AI939" s="135"/>
      <c r="AJ939" s="135"/>
    </row>
    <row r="940" spans="11:36" s="3" customFormat="1" ht="15" customHeight="1" x14ac:dyDescent="0.25">
      <c r="K940" s="11"/>
      <c r="L940" s="354"/>
      <c r="M940" s="352"/>
      <c r="AA940" s="333"/>
      <c r="AB940" s="135"/>
      <c r="AC940" s="135"/>
      <c r="AD940" s="135"/>
      <c r="AE940" s="135"/>
      <c r="AF940" s="127"/>
      <c r="AG940" s="135"/>
      <c r="AH940" s="135"/>
      <c r="AI940" s="135"/>
      <c r="AJ940" s="135"/>
    </row>
    <row r="941" spans="11:36" s="3" customFormat="1" ht="15" customHeight="1" x14ac:dyDescent="0.25">
      <c r="K941" s="11"/>
      <c r="L941" s="354"/>
      <c r="M941" s="352"/>
      <c r="AA941" s="333"/>
      <c r="AB941" s="135"/>
      <c r="AC941" s="135"/>
      <c r="AD941" s="135"/>
      <c r="AE941" s="135"/>
      <c r="AF941" s="127"/>
      <c r="AG941" s="135"/>
      <c r="AH941" s="135"/>
      <c r="AI941" s="135"/>
      <c r="AJ941" s="135"/>
    </row>
    <row r="942" spans="11:36" s="3" customFormat="1" ht="15" customHeight="1" x14ac:dyDescent="0.25">
      <c r="K942" s="11"/>
      <c r="L942" s="354"/>
      <c r="M942" s="352"/>
      <c r="AA942" s="333"/>
      <c r="AB942" s="135"/>
      <c r="AC942" s="135"/>
      <c r="AD942" s="135"/>
      <c r="AE942" s="135"/>
      <c r="AF942" s="127"/>
      <c r="AG942" s="135"/>
      <c r="AH942" s="135"/>
      <c r="AI942" s="135"/>
      <c r="AJ942" s="135"/>
    </row>
    <row r="943" spans="11:36" s="3" customFormat="1" ht="15" customHeight="1" x14ac:dyDescent="0.25">
      <c r="K943" s="11"/>
      <c r="L943" s="354"/>
      <c r="M943" s="352"/>
      <c r="AA943" s="333"/>
      <c r="AB943" s="135"/>
      <c r="AC943" s="135"/>
      <c r="AD943" s="135"/>
      <c r="AE943" s="135"/>
      <c r="AF943" s="127"/>
      <c r="AG943" s="135"/>
      <c r="AH943" s="135"/>
      <c r="AI943" s="135"/>
      <c r="AJ943" s="135"/>
    </row>
    <row r="944" spans="11:36" s="3" customFormat="1" ht="15" customHeight="1" x14ac:dyDescent="0.25">
      <c r="K944" s="11"/>
      <c r="L944" s="354"/>
      <c r="M944" s="352"/>
      <c r="AA944" s="333"/>
      <c r="AB944" s="135"/>
      <c r="AC944" s="135"/>
      <c r="AD944" s="135"/>
      <c r="AE944" s="135"/>
      <c r="AF944" s="127"/>
      <c r="AG944" s="135"/>
      <c r="AH944" s="135"/>
      <c r="AI944" s="135"/>
      <c r="AJ944" s="135"/>
    </row>
    <row r="945" spans="11:36" s="3" customFormat="1" ht="15" customHeight="1" x14ac:dyDescent="0.25">
      <c r="K945" s="11"/>
      <c r="L945" s="354"/>
      <c r="M945" s="352"/>
      <c r="AA945" s="333"/>
      <c r="AB945" s="135"/>
      <c r="AC945" s="135"/>
      <c r="AD945" s="135"/>
      <c r="AE945" s="135"/>
      <c r="AF945" s="127"/>
      <c r="AG945" s="135"/>
      <c r="AH945" s="135"/>
      <c r="AI945" s="135"/>
      <c r="AJ945" s="135"/>
    </row>
    <row r="946" spans="11:36" s="3" customFormat="1" ht="15" customHeight="1" x14ac:dyDescent="0.25">
      <c r="K946" s="11"/>
      <c r="L946" s="354"/>
      <c r="M946" s="352"/>
      <c r="AA946" s="333"/>
      <c r="AB946" s="135"/>
      <c r="AC946" s="135"/>
      <c r="AD946" s="135"/>
      <c r="AE946" s="135"/>
      <c r="AF946" s="127"/>
      <c r="AG946" s="135"/>
      <c r="AH946" s="135"/>
      <c r="AI946" s="135"/>
      <c r="AJ946" s="135"/>
    </row>
    <row r="947" spans="11:36" s="3" customFormat="1" ht="15" customHeight="1" x14ac:dyDescent="0.25">
      <c r="K947" s="11"/>
      <c r="L947" s="354"/>
      <c r="M947" s="352"/>
      <c r="AA947" s="333"/>
      <c r="AB947" s="135"/>
      <c r="AC947" s="135"/>
      <c r="AD947" s="135"/>
      <c r="AE947" s="135"/>
      <c r="AF947" s="127"/>
      <c r="AG947" s="135"/>
      <c r="AH947" s="135"/>
      <c r="AI947" s="135"/>
      <c r="AJ947" s="135"/>
    </row>
    <row r="948" spans="11:36" s="3" customFormat="1" ht="15" customHeight="1" x14ac:dyDescent="0.25">
      <c r="K948" s="11"/>
      <c r="L948" s="354"/>
      <c r="M948" s="352"/>
      <c r="AA948" s="333"/>
      <c r="AB948" s="135"/>
      <c r="AC948" s="135"/>
      <c r="AD948" s="135"/>
      <c r="AE948" s="135"/>
      <c r="AF948" s="127"/>
      <c r="AG948" s="135"/>
      <c r="AH948" s="135"/>
      <c r="AI948" s="135"/>
      <c r="AJ948" s="135"/>
    </row>
    <row r="949" spans="11:36" s="3" customFormat="1" ht="15" customHeight="1" x14ac:dyDescent="0.25">
      <c r="K949" s="11"/>
      <c r="L949" s="354"/>
      <c r="M949" s="352"/>
      <c r="AA949" s="333"/>
      <c r="AB949" s="135"/>
      <c r="AC949" s="135"/>
      <c r="AD949" s="135"/>
      <c r="AE949" s="135"/>
      <c r="AF949" s="127"/>
      <c r="AG949" s="135"/>
      <c r="AH949" s="135"/>
      <c r="AI949" s="135"/>
      <c r="AJ949" s="135"/>
    </row>
    <row r="950" spans="11:36" s="3" customFormat="1" ht="15" customHeight="1" x14ac:dyDescent="0.25">
      <c r="K950" s="11"/>
      <c r="L950" s="354"/>
      <c r="M950" s="352"/>
      <c r="AA950" s="333"/>
      <c r="AB950" s="135"/>
      <c r="AC950" s="135"/>
      <c r="AD950" s="135"/>
      <c r="AE950" s="135"/>
      <c r="AF950" s="127"/>
      <c r="AG950" s="135"/>
      <c r="AH950" s="135"/>
      <c r="AI950" s="135"/>
      <c r="AJ950" s="135"/>
    </row>
    <row r="951" spans="11:36" s="3" customFormat="1" ht="15" customHeight="1" x14ac:dyDescent="0.25">
      <c r="K951" s="11"/>
      <c r="L951" s="354"/>
      <c r="M951" s="352"/>
      <c r="AA951" s="333"/>
      <c r="AB951" s="135"/>
      <c r="AC951" s="135"/>
      <c r="AD951" s="135"/>
      <c r="AE951" s="135"/>
      <c r="AF951" s="127"/>
      <c r="AG951" s="135"/>
      <c r="AH951" s="135"/>
      <c r="AI951" s="135"/>
      <c r="AJ951" s="135"/>
    </row>
    <row r="952" spans="11:36" s="3" customFormat="1" ht="15" customHeight="1" x14ac:dyDescent="0.25">
      <c r="K952" s="11"/>
      <c r="L952" s="354"/>
      <c r="M952" s="352"/>
      <c r="AA952" s="333"/>
      <c r="AB952" s="135"/>
      <c r="AC952" s="135"/>
      <c r="AD952" s="135"/>
      <c r="AE952" s="135"/>
      <c r="AF952" s="127"/>
      <c r="AG952" s="135"/>
      <c r="AH952" s="135"/>
      <c r="AI952" s="135"/>
      <c r="AJ952" s="135"/>
    </row>
    <row r="953" spans="11:36" s="3" customFormat="1" ht="15" customHeight="1" x14ac:dyDescent="0.25">
      <c r="K953" s="11"/>
      <c r="L953" s="354"/>
      <c r="M953" s="352"/>
      <c r="AA953" s="333"/>
      <c r="AB953" s="135"/>
      <c r="AC953" s="135"/>
      <c r="AD953" s="135"/>
      <c r="AE953" s="135"/>
      <c r="AF953" s="127"/>
      <c r="AG953" s="135"/>
      <c r="AH953" s="135"/>
      <c r="AI953" s="135"/>
      <c r="AJ953" s="135"/>
    </row>
    <row r="954" spans="11:36" s="3" customFormat="1" ht="15" customHeight="1" x14ac:dyDescent="0.25">
      <c r="K954" s="11"/>
      <c r="L954" s="354"/>
      <c r="M954" s="352"/>
      <c r="AA954" s="333"/>
      <c r="AB954" s="135"/>
      <c r="AC954" s="135"/>
      <c r="AD954" s="135"/>
      <c r="AE954" s="135"/>
      <c r="AF954" s="127"/>
      <c r="AG954" s="135"/>
      <c r="AH954" s="135"/>
      <c r="AI954" s="135"/>
      <c r="AJ954" s="135"/>
    </row>
    <row r="955" spans="11:36" s="3" customFormat="1" ht="15" customHeight="1" x14ac:dyDescent="0.25">
      <c r="K955" s="11"/>
      <c r="L955" s="354"/>
      <c r="M955" s="352"/>
      <c r="AA955" s="333"/>
      <c r="AB955" s="135"/>
      <c r="AC955" s="135"/>
      <c r="AD955" s="135"/>
      <c r="AE955" s="135"/>
      <c r="AF955" s="127"/>
      <c r="AG955" s="135"/>
      <c r="AH955" s="135"/>
      <c r="AI955" s="135"/>
      <c r="AJ955" s="135"/>
    </row>
    <row r="956" spans="11:36" s="3" customFormat="1" ht="15" customHeight="1" x14ac:dyDescent="0.25">
      <c r="K956" s="11"/>
      <c r="L956" s="354"/>
      <c r="M956" s="352"/>
      <c r="AA956" s="333"/>
      <c r="AB956" s="135"/>
      <c r="AC956" s="135"/>
      <c r="AD956" s="135"/>
      <c r="AE956" s="135"/>
      <c r="AF956" s="127"/>
      <c r="AG956" s="135"/>
      <c r="AH956" s="135"/>
      <c r="AI956" s="135"/>
      <c r="AJ956" s="135"/>
    </row>
    <row r="957" spans="11:36" s="3" customFormat="1" ht="15" customHeight="1" x14ac:dyDescent="0.25">
      <c r="K957" s="11"/>
      <c r="L957" s="354"/>
      <c r="M957" s="352"/>
      <c r="AA957" s="333"/>
      <c r="AB957" s="135"/>
      <c r="AC957" s="135"/>
      <c r="AD957" s="135"/>
      <c r="AE957" s="135"/>
      <c r="AF957" s="127"/>
      <c r="AG957" s="135"/>
      <c r="AH957" s="135"/>
      <c r="AI957" s="135"/>
      <c r="AJ957" s="135"/>
    </row>
    <row r="958" spans="11:36" s="3" customFormat="1" ht="15" customHeight="1" x14ac:dyDescent="0.25">
      <c r="K958" s="11"/>
      <c r="L958" s="354"/>
      <c r="M958" s="352"/>
      <c r="AA958" s="333"/>
      <c r="AB958" s="135"/>
      <c r="AC958" s="135"/>
      <c r="AD958" s="135"/>
      <c r="AE958" s="135"/>
      <c r="AF958" s="127"/>
      <c r="AG958" s="135"/>
      <c r="AH958" s="135"/>
      <c r="AI958" s="135"/>
      <c r="AJ958" s="135"/>
    </row>
    <row r="959" spans="11:36" s="3" customFormat="1" ht="15" customHeight="1" x14ac:dyDescent="0.25">
      <c r="K959" s="11"/>
      <c r="L959" s="354"/>
      <c r="M959" s="352"/>
      <c r="AA959" s="333"/>
      <c r="AB959" s="135"/>
      <c r="AC959" s="135"/>
      <c r="AD959" s="135"/>
      <c r="AE959" s="135"/>
      <c r="AF959" s="127"/>
      <c r="AG959" s="135"/>
      <c r="AH959" s="135"/>
      <c r="AI959" s="135"/>
      <c r="AJ959" s="135"/>
    </row>
    <row r="960" spans="11:36" s="3" customFormat="1" ht="15" customHeight="1" x14ac:dyDescent="0.25">
      <c r="K960" s="11"/>
      <c r="L960" s="354"/>
      <c r="M960" s="352"/>
      <c r="AA960" s="333"/>
      <c r="AB960" s="135"/>
      <c r="AC960" s="135"/>
      <c r="AD960" s="135"/>
      <c r="AE960" s="135"/>
      <c r="AF960" s="127"/>
      <c r="AG960" s="135"/>
      <c r="AH960" s="135"/>
      <c r="AI960" s="135"/>
      <c r="AJ960" s="135"/>
    </row>
    <row r="961" spans="11:36" s="3" customFormat="1" ht="15" customHeight="1" x14ac:dyDescent="0.25">
      <c r="K961" s="11"/>
      <c r="L961" s="354"/>
      <c r="M961" s="352"/>
      <c r="AA961" s="333"/>
      <c r="AB961" s="135"/>
      <c r="AC961" s="135"/>
      <c r="AD961" s="135"/>
      <c r="AE961" s="135"/>
      <c r="AF961" s="127"/>
      <c r="AG961" s="135"/>
      <c r="AH961" s="135"/>
      <c r="AI961" s="135"/>
      <c r="AJ961" s="135"/>
    </row>
    <row r="962" spans="11:36" s="3" customFormat="1" ht="15" customHeight="1" x14ac:dyDescent="0.25">
      <c r="K962" s="11"/>
      <c r="L962" s="354"/>
      <c r="M962" s="352"/>
      <c r="AA962" s="333"/>
      <c r="AB962" s="135"/>
      <c r="AC962" s="135"/>
      <c r="AD962" s="135"/>
      <c r="AE962" s="135"/>
      <c r="AF962" s="127"/>
      <c r="AG962" s="135"/>
      <c r="AH962" s="135"/>
      <c r="AI962" s="135"/>
      <c r="AJ962" s="135"/>
    </row>
    <row r="963" spans="11:36" s="3" customFormat="1" ht="15" customHeight="1" x14ac:dyDescent="0.25">
      <c r="K963" s="11"/>
      <c r="L963" s="354"/>
      <c r="M963" s="352"/>
      <c r="AA963" s="333"/>
      <c r="AB963" s="135"/>
      <c r="AC963" s="135"/>
      <c r="AD963" s="135"/>
      <c r="AE963" s="135"/>
      <c r="AF963" s="127"/>
      <c r="AG963" s="135"/>
      <c r="AH963" s="135"/>
      <c r="AI963" s="135"/>
      <c r="AJ963" s="135"/>
    </row>
    <row r="964" spans="11:36" s="3" customFormat="1" ht="15" customHeight="1" x14ac:dyDescent="0.25">
      <c r="K964" s="11"/>
      <c r="L964" s="354"/>
      <c r="M964" s="352"/>
      <c r="AA964" s="333"/>
      <c r="AB964" s="135"/>
      <c r="AC964" s="135"/>
      <c r="AD964" s="135"/>
      <c r="AE964" s="135"/>
      <c r="AF964" s="127"/>
      <c r="AG964" s="135"/>
      <c r="AH964" s="135"/>
      <c r="AI964" s="135"/>
      <c r="AJ964" s="135"/>
    </row>
    <row r="965" spans="11:36" s="3" customFormat="1" ht="15" customHeight="1" x14ac:dyDescent="0.25">
      <c r="K965" s="11"/>
      <c r="L965" s="354"/>
      <c r="M965" s="352"/>
      <c r="AA965" s="333"/>
      <c r="AB965" s="135"/>
      <c r="AC965" s="135"/>
      <c r="AD965" s="135"/>
      <c r="AE965" s="135"/>
      <c r="AF965" s="127"/>
      <c r="AG965" s="135"/>
      <c r="AH965" s="135"/>
      <c r="AI965" s="135"/>
      <c r="AJ965" s="135"/>
    </row>
    <row r="966" spans="11:36" s="3" customFormat="1" ht="15" customHeight="1" x14ac:dyDescent="0.25">
      <c r="K966" s="11"/>
      <c r="L966" s="354"/>
      <c r="M966" s="352"/>
      <c r="AA966" s="333"/>
      <c r="AB966" s="135"/>
      <c r="AC966" s="135"/>
      <c r="AD966" s="135"/>
      <c r="AE966" s="135"/>
      <c r="AF966" s="127"/>
      <c r="AG966" s="135"/>
      <c r="AH966" s="135"/>
      <c r="AI966" s="135"/>
      <c r="AJ966" s="135"/>
    </row>
    <row r="967" spans="11:36" s="3" customFormat="1" ht="15" customHeight="1" x14ac:dyDescent="0.25">
      <c r="K967" s="11"/>
      <c r="L967" s="354"/>
      <c r="M967" s="352"/>
      <c r="AA967" s="333"/>
      <c r="AB967" s="135"/>
      <c r="AC967" s="135"/>
      <c r="AD967" s="135"/>
      <c r="AE967" s="135"/>
      <c r="AF967" s="127"/>
      <c r="AG967" s="135"/>
      <c r="AH967" s="135"/>
      <c r="AI967" s="135"/>
      <c r="AJ967" s="135"/>
    </row>
    <row r="968" spans="11:36" s="3" customFormat="1" ht="15" customHeight="1" x14ac:dyDescent="0.25">
      <c r="K968" s="11"/>
      <c r="L968" s="354"/>
      <c r="M968" s="352"/>
      <c r="AA968" s="333"/>
      <c r="AB968" s="135"/>
      <c r="AC968" s="135"/>
      <c r="AD968" s="135"/>
      <c r="AE968" s="135"/>
      <c r="AF968" s="127"/>
      <c r="AG968" s="135"/>
      <c r="AH968" s="135"/>
      <c r="AI968" s="135"/>
      <c r="AJ968" s="135"/>
    </row>
    <row r="969" spans="11:36" s="3" customFormat="1" ht="15" customHeight="1" x14ac:dyDescent="0.25">
      <c r="K969" s="11"/>
      <c r="L969" s="354"/>
      <c r="M969" s="352"/>
      <c r="AA969" s="333"/>
      <c r="AB969" s="135"/>
      <c r="AC969" s="135"/>
      <c r="AD969" s="135"/>
      <c r="AE969" s="135"/>
      <c r="AF969" s="127"/>
      <c r="AG969" s="135"/>
      <c r="AH969" s="135"/>
      <c r="AI969" s="135"/>
      <c r="AJ969" s="135"/>
    </row>
    <row r="970" spans="11:36" s="3" customFormat="1" ht="15" customHeight="1" x14ac:dyDescent="0.25">
      <c r="K970" s="11"/>
      <c r="L970" s="354"/>
      <c r="M970" s="352"/>
      <c r="AA970" s="333"/>
      <c r="AB970" s="135"/>
      <c r="AC970" s="135"/>
      <c r="AD970" s="135"/>
      <c r="AE970" s="135"/>
      <c r="AF970" s="127"/>
      <c r="AG970" s="135"/>
      <c r="AH970" s="135"/>
      <c r="AI970" s="135"/>
      <c r="AJ970" s="135"/>
    </row>
    <row r="971" spans="11:36" s="3" customFormat="1" ht="15" customHeight="1" x14ac:dyDescent="0.25">
      <c r="K971" s="11"/>
      <c r="L971" s="354"/>
      <c r="M971" s="352"/>
      <c r="AA971" s="333"/>
      <c r="AB971" s="135"/>
      <c r="AC971" s="135"/>
      <c r="AD971" s="135"/>
      <c r="AE971" s="135"/>
      <c r="AF971" s="127"/>
      <c r="AG971" s="135"/>
      <c r="AH971" s="135"/>
      <c r="AI971" s="135"/>
      <c r="AJ971" s="135"/>
    </row>
    <row r="972" spans="11:36" s="3" customFormat="1" ht="15" customHeight="1" x14ac:dyDescent="0.25">
      <c r="K972" s="11"/>
      <c r="L972" s="354"/>
      <c r="M972" s="352"/>
      <c r="AA972" s="333"/>
      <c r="AB972" s="135"/>
      <c r="AC972" s="135"/>
      <c r="AD972" s="135"/>
      <c r="AE972" s="135"/>
      <c r="AF972" s="127"/>
      <c r="AG972" s="135"/>
      <c r="AH972" s="135"/>
      <c r="AI972" s="135"/>
      <c r="AJ972" s="135"/>
    </row>
    <row r="973" spans="11:36" s="3" customFormat="1" ht="15" customHeight="1" x14ac:dyDescent="0.25">
      <c r="K973" s="11"/>
      <c r="L973" s="354"/>
      <c r="M973" s="352"/>
      <c r="AA973" s="333"/>
      <c r="AB973" s="135"/>
      <c r="AC973" s="135"/>
      <c r="AD973" s="135"/>
      <c r="AE973" s="135"/>
      <c r="AF973" s="127"/>
      <c r="AG973" s="135"/>
      <c r="AH973" s="135"/>
      <c r="AI973" s="135"/>
      <c r="AJ973" s="135"/>
    </row>
    <row r="974" spans="11:36" s="3" customFormat="1" ht="15" customHeight="1" x14ac:dyDescent="0.25">
      <c r="K974" s="11"/>
      <c r="L974" s="354"/>
      <c r="M974" s="352"/>
      <c r="AA974" s="333"/>
      <c r="AB974" s="135"/>
      <c r="AC974" s="135"/>
      <c r="AD974" s="135"/>
      <c r="AE974" s="135"/>
      <c r="AF974" s="127"/>
      <c r="AG974" s="135"/>
      <c r="AH974" s="135"/>
      <c r="AI974" s="135"/>
      <c r="AJ974" s="135"/>
    </row>
    <row r="975" spans="11:36" s="3" customFormat="1" ht="15" customHeight="1" x14ac:dyDescent="0.25">
      <c r="K975" s="11"/>
      <c r="L975" s="354"/>
      <c r="M975" s="352"/>
      <c r="AA975" s="333"/>
      <c r="AB975" s="135"/>
      <c r="AC975" s="135"/>
      <c r="AD975" s="135"/>
      <c r="AE975" s="135"/>
      <c r="AF975" s="127"/>
      <c r="AG975" s="135"/>
      <c r="AH975" s="135"/>
      <c r="AI975" s="135"/>
      <c r="AJ975" s="135"/>
    </row>
    <row r="976" spans="11:36" s="3" customFormat="1" ht="15" customHeight="1" x14ac:dyDescent="0.25">
      <c r="K976" s="11"/>
      <c r="L976" s="354"/>
      <c r="M976" s="352"/>
      <c r="AA976" s="333"/>
      <c r="AB976" s="135"/>
      <c r="AC976" s="135"/>
      <c r="AD976" s="135"/>
      <c r="AE976" s="135"/>
      <c r="AF976" s="127"/>
      <c r="AG976" s="135"/>
      <c r="AH976" s="135"/>
      <c r="AI976" s="135"/>
      <c r="AJ976" s="135"/>
    </row>
    <row r="977" spans="11:36" s="3" customFormat="1" ht="15" customHeight="1" x14ac:dyDescent="0.25">
      <c r="K977" s="11"/>
      <c r="L977" s="354"/>
      <c r="M977" s="352"/>
      <c r="AA977" s="333"/>
      <c r="AB977" s="135"/>
      <c r="AC977" s="135"/>
      <c r="AD977" s="135"/>
      <c r="AE977" s="135"/>
      <c r="AF977" s="127"/>
      <c r="AG977" s="135"/>
      <c r="AH977" s="135"/>
      <c r="AI977" s="135"/>
      <c r="AJ977" s="135"/>
    </row>
    <row r="978" spans="11:36" s="3" customFormat="1" ht="15" customHeight="1" x14ac:dyDescent="0.25">
      <c r="K978" s="11"/>
      <c r="L978" s="354"/>
      <c r="M978" s="352"/>
      <c r="AA978" s="333"/>
      <c r="AB978" s="135"/>
      <c r="AC978" s="135"/>
      <c r="AD978" s="135"/>
      <c r="AE978" s="135"/>
      <c r="AF978" s="127"/>
      <c r="AG978" s="135"/>
      <c r="AH978" s="135"/>
      <c r="AI978" s="135"/>
      <c r="AJ978" s="135"/>
    </row>
    <row r="979" spans="11:36" s="3" customFormat="1" ht="15" customHeight="1" x14ac:dyDescent="0.25">
      <c r="K979" s="11"/>
      <c r="L979" s="354"/>
      <c r="M979" s="352"/>
      <c r="AA979" s="333"/>
      <c r="AB979" s="135"/>
      <c r="AC979" s="135"/>
      <c r="AD979" s="135"/>
      <c r="AE979" s="135"/>
      <c r="AF979" s="127"/>
      <c r="AG979" s="135"/>
      <c r="AH979" s="135"/>
      <c r="AI979" s="135"/>
      <c r="AJ979" s="135"/>
    </row>
    <row r="980" spans="11:36" s="3" customFormat="1" ht="15" customHeight="1" x14ac:dyDescent="0.25">
      <c r="K980" s="11"/>
      <c r="L980" s="354"/>
      <c r="M980" s="352"/>
      <c r="AA980" s="333"/>
      <c r="AB980" s="135"/>
      <c r="AC980" s="135"/>
      <c r="AD980" s="135"/>
      <c r="AE980" s="135"/>
      <c r="AF980" s="127"/>
      <c r="AG980" s="135"/>
      <c r="AH980" s="135"/>
      <c r="AI980" s="135"/>
      <c r="AJ980" s="135"/>
    </row>
    <row r="981" spans="11:36" s="3" customFormat="1" ht="15" customHeight="1" x14ac:dyDescent="0.25">
      <c r="K981" s="11"/>
      <c r="L981" s="354"/>
      <c r="M981" s="352"/>
      <c r="AA981" s="333"/>
      <c r="AB981" s="135"/>
      <c r="AC981" s="135"/>
      <c r="AD981" s="135"/>
      <c r="AE981" s="135"/>
      <c r="AF981" s="127"/>
      <c r="AG981" s="135"/>
      <c r="AH981" s="135"/>
      <c r="AI981" s="135"/>
      <c r="AJ981" s="135"/>
    </row>
    <row r="982" spans="11:36" s="3" customFormat="1" ht="15" customHeight="1" x14ac:dyDescent="0.25">
      <c r="K982" s="11"/>
      <c r="L982" s="354"/>
      <c r="M982" s="352"/>
      <c r="AA982" s="333"/>
      <c r="AB982" s="135"/>
      <c r="AC982" s="135"/>
      <c r="AD982" s="135"/>
      <c r="AE982" s="135"/>
      <c r="AF982" s="127"/>
      <c r="AG982" s="135"/>
      <c r="AH982" s="135"/>
      <c r="AI982" s="135"/>
      <c r="AJ982" s="135"/>
    </row>
    <row r="983" spans="11:36" s="3" customFormat="1" ht="15" customHeight="1" x14ac:dyDescent="0.25">
      <c r="K983" s="11"/>
      <c r="L983" s="354"/>
      <c r="M983" s="352"/>
      <c r="AA983" s="333"/>
      <c r="AB983" s="135"/>
      <c r="AC983" s="135"/>
      <c r="AD983" s="135"/>
      <c r="AE983" s="135"/>
      <c r="AF983" s="127"/>
      <c r="AG983" s="135"/>
      <c r="AH983" s="135"/>
      <c r="AI983" s="135"/>
      <c r="AJ983" s="135"/>
    </row>
    <row r="984" spans="11:36" s="3" customFormat="1" ht="15" customHeight="1" x14ac:dyDescent="0.25">
      <c r="K984" s="11"/>
      <c r="L984" s="354"/>
      <c r="M984" s="352"/>
      <c r="AA984" s="333"/>
      <c r="AB984" s="135"/>
      <c r="AC984" s="135"/>
      <c r="AD984" s="135"/>
      <c r="AE984" s="135"/>
      <c r="AF984" s="127"/>
      <c r="AG984" s="135"/>
      <c r="AH984" s="135"/>
      <c r="AI984" s="135"/>
      <c r="AJ984" s="135"/>
    </row>
    <row r="985" spans="11:36" s="3" customFormat="1" ht="15" customHeight="1" x14ac:dyDescent="0.25">
      <c r="K985" s="11"/>
      <c r="L985" s="354"/>
      <c r="M985" s="352"/>
      <c r="AA985" s="333"/>
      <c r="AB985" s="135"/>
      <c r="AC985" s="135"/>
      <c r="AD985" s="135"/>
      <c r="AE985" s="135"/>
      <c r="AF985" s="127"/>
      <c r="AG985" s="135"/>
      <c r="AH985" s="135"/>
      <c r="AI985" s="135"/>
      <c r="AJ985" s="135"/>
    </row>
    <row r="986" spans="11:36" s="3" customFormat="1" ht="15" customHeight="1" x14ac:dyDescent="0.25">
      <c r="K986" s="11"/>
      <c r="L986" s="354"/>
      <c r="M986" s="352"/>
      <c r="AA986" s="333"/>
      <c r="AB986" s="135"/>
      <c r="AC986" s="135"/>
      <c r="AD986" s="135"/>
      <c r="AE986" s="135"/>
      <c r="AF986" s="127"/>
      <c r="AG986" s="135"/>
      <c r="AH986" s="135"/>
      <c r="AI986" s="135"/>
      <c r="AJ986" s="135"/>
    </row>
    <row r="987" spans="11:36" s="3" customFormat="1" ht="15" customHeight="1" x14ac:dyDescent="0.25">
      <c r="K987" s="11"/>
      <c r="L987" s="354"/>
      <c r="M987" s="352"/>
      <c r="AA987" s="333"/>
      <c r="AB987" s="135"/>
      <c r="AC987" s="135"/>
      <c r="AD987" s="135"/>
      <c r="AE987" s="135"/>
      <c r="AF987" s="127"/>
      <c r="AG987" s="135"/>
      <c r="AH987" s="135"/>
      <c r="AI987" s="135"/>
      <c r="AJ987" s="135"/>
    </row>
    <row r="988" spans="11:36" s="3" customFormat="1" ht="15" customHeight="1" x14ac:dyDescent="0.25">
      <c r="K988" s="11"/>
      <c r="L988" s="354"/>
      <c r="M988" s="352"/>
      <c r="AA988" s="333"/>
      <c r="AB988" s="135"/>
      <c r="AC988" s="135"/>
      <c r="AD988" s="135"/>
      <c r="AE988" s="135"/>
      <c r="AF988" s="127"/>
      <c r="AG988" s="135"/>
      <c r="AH988" s="135"/>
      <c r="AI988" s="135"/>
      <c r="AJ988" s="135"/>
    </row>
    <row r="989" spans="11:36" s="3" customFormat="1" ht="15" customHeight="1" x14ac:dyDescent="0.25">
      <c r="K989" s="11"/>
      <c r="L989" s="354"/>
      <c r="M989" s="352"/>
      <c r="AA989" s="333"/>
      <c r="AB989" s="135"/>
      <c r="AC989" s="135"/>
      <c r="AD989" s="135"/>
      <c r="AE989" s="135"/>
      <c r="AF989" s="127"/>
      <c r="AG989" s="135"/>
      <c r="AH989" s="135"/>
      <c r="AI989" s="135"/>
      <c r="AJ989" s="135"/>
    </row>
    <row r="990" spans="11:36" s="3" customFormat="1" ht="15" customHeight="1" x14ac:dyDescent="0.25">
      <c r="K990" s="11"/>
      <c r="L990" s="354"/>
      <c r="M990" s="352"/>
      <c r="AA990" s="333"/>
      <c r="AB990" s="135"/>
      <c r="AC990" s="135"/>
      <c r="AD990" s="135"/>
      <c r="AE990" s="135"/>
      <c r="AF990" s="127"/>
      <c r="AG990" s="135"/>
      <c r="AH990" s="135"/>
      <c r="AI990" s="135"/>
      <c r="AJ990" s="135"/>
    </row>
    <row r="991" spans="11:36" s="3" customFormat="1" ht="15" customHeight="1" x14ac:dyDescent="0.25">
      <c r="K991" s="11"/>
      <c r="L991" s="354"/>
      <c r="M991" s="352"/>
      <c r="AA991" s="333"/>
      <c r="AB991" s="135"/>
      <c r="AC991" s="135"/>
      <c r="AD991" s="135"/>
      <c r="AE991" s="135"/>
      <c r="AF991" s="127"/>
      <c r="AG991" s="135"/>
      <c r="AH991" s="135"/>
      <c r="AI991" s="135"/>
      <c r="AJ991" s="135"/>
    </row>
    <row r="992" spans="11:36" s="3" customFormat="1" ht="15" customHeight="1" x14ac:dyDescent="0.25">
      <c r="K992" s="11"/>
      <c r="L992" s="354"/>
      <c r="M992" s="352"/>
      <c r="AA992" s="333"/>
      <c r="AB992" s="135"/>
      <c r="AC992" s="135"/>
      <c r="AD992" s="135"/>
      <c r="AE992" s="135"/>
      <c r="AF992" s="127"/>
      <c r="AG992" s="135"/>
      <c r="AH992" s="135"/>
      <c r="AI992" s="135"/>
      <c r="AJ992" s="135"/>
    </row>
    <row r="993" spans="11:36" s="3" customFormat="1" ht="15" customHeight="1" x14ac:dyDescent="0.25">
      <c r="K993" s="11"/>
      <c r="L993" s="354"/>
      <c r="M993" s="352"/>
      <c r="AA993" s="333"/>
      <c r="AB993" s="135"/>
      <c r="AC993" s="135"/>
      <c r="AD993" s="135"/>
      <c r="AE993" s="135"/>
      <c r="AF993" s="127"/>
      <c r="AG993" s="135"/>
      <c r="AH993" s="135"/>
      <c r="AI993" s="135"/>
      <c r="AJ993" s="135"/>
    </row>
    <row r="994" spans="11:36" s="3" customFormat="1" ht="15" customHeight="1" x14ac:dyDescent="0.25">
      <c r="K994" s="11"/>
      <c r="L994" s="354"/>
      <c r="M994" s="352"/>
      <c r="AA994" s="333"/>
      <c r="AB994" s="135"/>
      <c r="AC994" s="135"/>
      <c r="AD994" s="135"/>
      <c r="AE994" s="135"/>
      <c r="AF994" s="127"/>
      <c r="AG994" s="135"/>
      <c r="AH994" s="135"/>
      <c r="AI994" s="135"/>
      <c r="AJ994" s="135"/>
    </row>
    <row r="995" spans="11:36" s="3" customFormat="1" ht="15" customHeight="1" x14ac:dyDescent="0.25">
      <c r="K995" s="11"/>
      <c r="L995" s="354"/>
      <c r="M995" s="352"/>
      <c r="AA995" s="333"/>
      <c r="AB995" s="135"/>
      <c r="AC995" s="135"/>
      <c r="AD995" s="135"/>
      <c r="AE995" s="135"/>
      <c r="AF995" s="127"/>
      <c r="AG995" s="135"/>
      <c r="AH995" s="135"/>
      <c r="AI995" s="135"/>
      <c r="AJ995" s="135"/>
    </row>
    <row r="996" spans="11:36" s="3" customFormat="1" ht="15" customHeight="1" x14ac:dyDescent="0.25">
      <c r="K996" s="11"/>
      <c r="L996" s="354"/>
      <c r="M996" s="352"/>
      <c r="AA996" s="333"/>
      <c r="AB996" s="135"/>
      <c r="AC996" s="135"/>
      <c r="AD996" s="135"/>
      <c r="AE996" s="135"/>
      <c r="AF996" s="127"/>
      <c r="AG996" s="135"/>
      <c r="AH996" s="135"/>
      <c r="AI996" s="135"/>
      <c r="AJ996" s="135"/>
    </row>
    <row r="997" spans="11:36" s="3" customFormat="1" ht="15" customHeight="1" x14ac:dyDescent="0.25">
      <c r="K997" s="11"/>
      <c r="L997" s="354"/>
      <c r="M997" s="352"/>
      <c r="AA997" s="333"/>
      <c r="AB997" s="135"/>
      <c r="AC997" s="135"/>
      <c r="AD997" s="135"/>
      <c r="AE997" s="135"/>
      <c r="AF997" s="127"/>
      <c r="AG997" s="135"/>
      <c r="AH997" s="135"/>
      <c r="AI997" s="135"/>
      <c r="AJ997" s="135"/>
    </row>
    <row r="998" spans="11:36" s="3" customFormat="1" ht="15" customHeight="1" x14ac:dyDescent="0.25">
      <c r="K998" s="11"/>
      <c r="L998" s="354"/>
      <c r="M998" s="352"/>
      <c r="AA998" s="333"/>
      <c r="AB998" s="135"/>
      <c r="AC998" s="135"/>
      <c r="AD998" s="135"/>
      <c r="AE998" s="135"/>
      <c r="AF998" s="127"/>
      <c r="AG998" s="135"/>
      <c r="AH998" s="135"/>
      <c r="AI998" s="135"/>
      <c r="AJ998" s="135"/>
    </row>
    <row r="999" spans="11:36" s="3" customFormat="1" ht="15" customHeight="1" x14ac:dyDescent="0.25">
      <c r="K999" s="11"/>
      <c r="L999" s="354"/>
      <c r="M999" s="352"/>
      <c r="AA999" s="333"/>
      <c r="AB999" s="135"/>
      <c r="AC999" s="135"/>
      <c r="AD999" s="135"/>
      <c r="AE999" s="135"/>
      <c r="AF999" s="127"/>
      <c r="AG999" s="135"/>
      <c r="AH999" s="135"/>
      <c r="AI999" s="135"/>
      <c r="AJ999" s="135"/>
    </row>
    <row r="1000" spans="11:36" s="3" customFormat="1" ht="15" customHeight="1" x14ac:dyDescent="0.25">
      <c r="K1000" s="11"/>
      <c r="L1000" s="354"/>
      <c r="M1000" s="352"/>
      <c r="AA1000" s="333"/>
      <c r="AB1000" s="135"/>
      <c r="AC1000" s="135"/>
      <c r="AD1000" s="135"/>
      <c r="AE1000" s="135"/>
      <c r="AF1000" s="127"/>
      <c r="AG1000" s="135"/>
      <c r="AH1000" s="135"/>
      <c r="AI1000" s="135"/>
      <c r="AJ1000" s="135"/>
    </row>
    <row r="1001" spans="11:36" s="3" customFormat="1" ht="15" customHeight="1" x14ac:dyDescent="0.25">
      <c r="K1001" s="11"/>
      <c r="L1001" s="354"/>
      <c r="M1001" s="352"/>
      <c r="AA1001" s="333"/>
      <c r="AB1001" s="135"/>
      <c r="AC1001" s="135"/>
      <c r="AD1001" s="135"/>
      <c r="AE1001" s="135"/>
      <c r="AF1001" s="127"/>
      <c r="AG1001" s="135"/>
      <c r="AH1001" s="135"/>
      <c r="AI1001" s="135"/>
      <c r="AJ1001" s="135"/>
    </row>
    <row r="1002" spans="11:36" s="3" customFormat="1" ht="15" customHeight="1" x14ac:dyDescent="0.25">
      <c r="K1002" s="11"/>
      <c r="L1002" s="354"/>
      <c r="M1002" s="352"/>
      <c r="AA1002" s="333"/>
      <c r="AB1002" s="135"/>
      <c r="AC1002" s="135"/>
      <c r="AD1002" s="135"/>
      <c r="AE1002" s="135"/>
      <c r="AF1002" s="127"/>
      <c r="AG1002" s="135"/>
      <c r="AH1002" s="135"/>
      <c r="AI1002" s="135"/>
      <c r="AJ1002" s="135"/>
    </row>
    <row r="1003" spans="11:36" s="3" customFormat="1" ht="15" customHeight="1" x14ac:dyDescent="0.25">
      <c r="K1003" s="11"/>
      <c r="L1003" s="354"/>
      <c r="M1003" s="352"/>
      <c r="AA1003" s="333"/>
      <c r="AB1003" s="135"/>
      <c r="AC1003" s="135"/>
      <c r="AD1003" s="135"/>
      <c r="AE1003" s="135"/>
      <c r="AF1003" s="127"/>
      <c r="AG1003" s="135"/>
      <c r="AH1003" s="135"/>
      <c r="AI1003" s="135"/>
      <c r="AJ1003" s="135"/>
    </row>
    <row r="1004" spans="11:36" s="3" customFormat="1" ht="15" customHeight="1" x14ac:dyDescent="0.25">
      <c r="K1004" s="11"/>
      <c r="L1004" s="354"/>
      <c r="M1004" s="352"/>
      <c r="AA1004" s="333"/>
      <c r="AB1004" s="135"/>
      <c r="AC1004" s="135"/>
      <c r="AD1004" s="135"/>
      <c r="AE1004" s="135"/>
      <c r="AF1004" s="127"/>
      <c r="AG1004" s="135"/>
      <c r="AH1004" s="135"/>
      <c r="AI1004" s="135"/>
      <c r="AJ1004" s="135"/>
    </row>
    <row r="1005" spans="11:36" s="3" customFormat="1" ht="15" customHeight="1" x14ac:dyDescent="0.25">
      <c r="K1005" s="11"/>
      <c r="L1005" s="354"/>
      <c r="M1005" s="352"/>
      <c r="AA1005" s="333"/>
      <c r="AB1005" s="135"/>
      <c r="AC1005" s="135"/>
      <c r="AD1005" s="135"/>
      <c r="AE1005" s="135"/>
      <c r="AF1005" s="127"/>
      <c r="AG1005" s="135"/>
      <c r="AH1005" s="135"/>
      <c r="AI1005" s="135"/>
      <c r="AJ1005" s="135"/>
    </row>
    <row r="1006" spans="11:36" s="3" customFormat="1" ht="15" customHeight="1" x14ac:dyDescent="0.25">
      <c r="K1006" s="11"/>
      <c r="L1006" s="354"/>
      <c r="M1006" s="352"/>
      <c r="AA1006" s="333"/>
      <c r="AB1006" s="135"/>
      <c r="AC1006" s="135"/>
      <c r="AD1006" s="135"/>
      <c r="AE1006" s="135"/>
      <c r="AF1006" s="127"/>
      <c r="AG1006" s="135"/>
      <c r="AH1006" s="135"/>
      <c r="AI1006" s="135"/>
      <c r="AJ1006" s="135"/>
    </row>
    <row r="1007" spans="11:36" s="3" customFormat="1" ht="15" customHeight="1" x14ac:dyDescent="0.25">
      <c r="K1007" s="11"/>
      <c r="L1007" s="354"/>
      <c r="M1007" s="352"/>
      <c r="AA1007" s="333"/>
      <c r="AB1007" s="135"/>
      <c r="AC1007" s="135"/>
      <c r="AD1007" s="135"/>
      <c r="AE1007" s="135"/>
      <c r="AF1007" s="127"/>
      <c r="AG1007" s="135"/>
      <c r="AH1007" s="135"/>
      <c r="AI1007" s="135"/>
      <c r="AJ1007" s="135"/>
    </row>
    <row r="1008" spans="11:36" s="3" customFormat="1" ht="15" customHeight="1" x14ac:dyDescent="0.25">
      <c r="K1008" s="11"/>
      <c r="L1008" s="354"/>
      <c r="M1008" s="352"/>
      <c r="AA1008" s="333"/>
      <c r="AB1008" s="135"/>
      <c r="AC1008" s="135"/>
      <c r="AD1008" s="135"/>
      <c r="AE1008" s="135"/>
      <c r="AF1008" s="127"/>
      <c r="AG1008" s="135"/>
      <c r="AH1008" s="135"/>
      <c r="AI1008" s="135"/>
      <c r="AJ1008" s="135"/>
    </row>
    <row r="1009" spans="11:36" s="3" customFormat="1" ht="15" customHeight="1" x14ac:dyDescent="0.25">
      <c r="K1009" s="11"/>
      <c r="L1009" s="354"/>
      <c r="M1009" s="352"/>
      <c r="AA1009" s="333"/>
      <c r="AB1009" s="135"/>
      <c r="AC1009" s="135"/>
      <c r="AD1009" s="135"/>
      <c r="AE1009" s="135"/>
      <c r="AF1009" s="127"/>
      <c r="AG1009" s="135"/>
      <c r="AH1009" s="135"/>
      <c r="AI1009" s="135"/>
      <c r="AJ1009" s="135"/>
    </row>
    <row r="1010" spans="11:36" s="3" customFormat="1" ht="15" customHeight="1" x14ac:dyDescent="0.25">
      <c r="K1010" s="11"/>
      <c r="L1010" s="354"/>
      <c r="M1010" s="352"/>
      <c r="AA1010" s="333"/>
      <c r="AB1010" s="135"/>
      <c r="AC1010" s="135"/>
      <c r="AD1010" s="135"/>
      <c r="AE1010" s="135"/>
      <c r="AF1010" s="127"/>
      <c r="AG1010" s="135"/>
      <c r="AH1010" s="135"/>
      <c r="AI1010" s="135"/>
      <c r="AJ1010" s="135"/>
    </row>
    <row r="1011" spans="11:36" s="3" customFormat="1" ht="15" customHeight="1" x14ac:dyDescent="0.25">
      <c r="K1011" s="11"/>
      <c r="L1011" s="354"/>
      <c r="M1011" s="352"/>
      <c r="AA1011" s="333"/>
      <c r="AB1011" s="135"/>
      <c r="AC1011" s="135"/>
      <c r="AD1011" s="135"/>
      <c r="AE1011" s="135"/>
      <c r="AF1011" s="127"/>
      <c r="AG1011" s="135"/>
      <c r="AH1011" s="135"/>
      <c r="AI1011" s="135"/>
      <c r="AJ1011" s="135"/>
    </row>
    <row r="1012" spans="11:36" s="3" customFormat="1" ht="15" customHeight="1" x14ac:dyDescent="0.25">
      <c r="K1012" s="11"/>
      <c r="L1012" s="354"/>
      <c r="M1012" s="352"/>
      <c r="AA1012" s="333"/>
      <c r="AB1012" s="135"/>
      <c r="AC1012" s="135"/>
      <c r="AD1012" s="135"/>
      <c r="AE1012" s="135"/>
      <c r="AF1012" s="127"/>
      <c r="AG1012" s="135"/>
      <c r="AH1012" s="135"/>
      <c r="AI1012" s="135"/>
      <c r="AJ1012" s="135"/>
    </row>
    <row r="1013" spans="11:36" s="3" customFormat="1" ht="15" customHeight="1" x14ac:dyDescent="0.25">
      <c r="K1013" s="11"/>
      <c r="L1013" s="354"/>
      <c r="M1013" s="352"/>
      <c r="AA1013" s="333"/>
      <c r="AB1013" s="135"/>
      <c r="AC1013" s="135"/>
      <c r="AD1013" s="135"/>
      <c r="AE1013" s="135"/>
      <c r="AF1013" s="127"/>
      <c r="AG1013" s="135"/>
      <c r="AH1013" s="135"/>
      <c r="AI1013" s="135"/>
      <c r="AJ1013" s="135"/>
    </row>
    <row r="1014" spans="11:36" s="3" customFormat="1" ht="15" customHeight="1" x14ac:dyDescent="0.25">
      <c r="K1014" s="11"/>
      <c r="L1014" s="354"/>
      <c r="M1014" s="352"/>
      <c r="AA1014" s="333"/>
      <c r="AB1014" s="135"/>
      <c r="AC1014" s="135"/>
      <c r="AD1014" s="135"/>
      <c r="AE1014" s="135"/>
      <c r="AF1014" s="127"/>
      <c r="AG1014" s="135"/>
      <c r="AH1014" s="135"/>
      <c r="AI1014" s="135"/>
      <c r="AJ1014" s="135"/>
    </row>
    <row r="1015" spans="11:36" s="3" customFormat="1" ht="15" customHeight="1" x14ac:dyDescent="0.25">
      <c r="K1015" s="11"/>
      <c r="L1015" s="354"/>
      <c r="M1015" s="352"/>
      <c r="AA1015" s="333"/>
      <c r="AB1015" s="135"/>
      <c r="AC1015" s="135"/>
      <c r="AD1015" s="135"/>
      <c r="AE1015" s="135"/>
      <c r="AF1015" s="127"/>
      <c r="AG1015" s="135"/>
      <c r="AH1015" s="135"/>
      <c r="AI1015" s="135"/>
      <c r="AJ1015" s="135"/>
    </row>
    <row r="1016" spans="11:36" s="3" customFormat="1" ht="15" customHeight="1" x14ac:dyDescent="0.25">
      <c r="K1016" s="11"/>
      <c r="L1016" s="354"/>
      <c r="M1016" s="352"/>
      <c r="AA1016" s="333"/>
      <c r="AB1016" s="135"/>
      <c r="AC1016" s="135"/>
      <c r="AD1016" s="135"/>
      <c r="AE1016" s="135"/>
      <c r="AF1016" s="127"/>
      <c r="AG1016" s="135"/>
      <c r="AH1016" s="135"/>
      <c r="AI1016" s="135"/>
      <c r="AJ1016" s="135"/>
    </row>
    <row r="1017" spans="11:36" s="3" customFormat="1" ht="15" customHeight="1" x14ac:dyDescent="0.25">
      <c r="K1017" s="11"/>
      <c r="L1017" s="354"/>
      <c r="M1017" s="352"/>
      <c r="AA1017" s="333"/>
      <c r="AB1017" s="135"/>
      <c r="AC1017" s="135"/>
      <c r="AD1017" s="135"/>
      <c r="AE1017" s="135"/>
      <c r="AF1017" s="127"/>
      <c r="AG1017" s="135"/>
      <c r="AH1017" s="135"/>
      <c r="AI1017" s="135"/>
      <c r="AJ1017" s="135"/>
    </row>
    <row r="1018" spans="11:36" s="3" customFormat="1" ht="15" customHeight="1" x14ac:dyDescent="0.25">
      <c r="K1018" s="11"/>
      <c r="L1018" s="354"/>
      <c r="M1018" s="352"/>
      <c r="AA1018" s="333"/>
      <c r="AB1018" s="135"/>
      <c r="AC1018" s="135"/>
      <c r="AD1018" s="135"/>
      <c r="AE1018" s="135"/>
      <c r="AF1018" s="127"/>
      <c r="AG1018" s="135"/>
      <c r="AH1018" s="135"/>
      <c r="AI1018" s="135"/>
      <c r="AJ1018" s="135"/>
    </row>
    <row r="1019" spans="11:36" s="3" customFormat="1" ht="15" customHeight="1" x14ac:dyDescent="0.25">
      <c r="K1019" s="11"/>
      <c r="L1019" s="354"/>
      <c r="M1019" s="352"/>
      <c r="AA1019" s="333"/>
      <c r="AB1019" s="135"/>
      <c r="AC1019" s="135"/>
      <c r="AD1019" s="135"/>
      <c r="AE1019" s="135"/>
      <c r="AF1019" s="127"/>
      <c r="AG1019" s="135"/>
      <c r="AH1019" s="135"/>
      <c r="AI1019" s="135"/>
      <c r="AJ1019" s="135"/>
    </row>
    <row r="1020" spans="11:36" s="3" customFormat="1" ht="15" customHeight="1" x14ac:dyDescent="0.25">
      <c r="K1020" s="11"/>
      <c r="L1020" s="354"/>
      <c r="M1020" s="352"/>
      <c r="AA1020" s="333"/>
      <c r="AB1020" s="135"/>
      <c r="AC1020" s="135"/>
      <c r="AD1020" s="135"/>
      <c r="AE1020" s="135"/>
      <c r="AF1020" s="127"/>
      <c r="AG1020" s="135"/>
      <c r="AH1020" s="135"/>
      <c r="AI1020" s="135"/>
      <c r="AJ1020" s="135"/>
    </row>
    <row r="1021" spans="11:36" s="3" customFormat="1" ht="15" customHeight="1" x14ac:dyDescent="0.25">
      <c r="K1021" s="11"/>
      <c r="L1021" s="354"/>
      <c r="M1021" s="352"/>
      <c r="AA1021" s="333"/>
      <c r="AB1021" s="135"/>
      <c r="AC1021" s="135"/>
      <c r="AD1021" s="135"/>
      <c r="AE1021" s="135"/>
      <c r="AF1021" s="127"/>
      <c r="AG1021" s="135"/>
      <c r="AH1021" s="135"/>
      <c r="AI1021" s="135"/>
      <c r="AJ1021" s="135"/>
    </row>
    <row r="1022" spans="11:36" s="3" customFormat="1" ht="15" customHeight="1" x14ac:dyDescent="0.25">
      <c r="K1022" s="11"/>
      <c r="L1022" s="354"/>
      <c r="M1022" s="352"/>
      <c r="AA1022" s="333"/>
      <c r="AB1022" s="135"/>
      <c r="AC1022" s="135"/>
      <c r="AD1022" s="135"/>
      <c r="AE1022" s="135"/>
      <c r="AF1022" s="127"/>
      <c r="AG1022" s="135"/>
      <c r="AH1022" s="135"/>
      <c r="AI1022" s="135"/>
      <c r="AJ1022" s="135"/>
    </row>
    <row r="1023" spans="11:36" s="3" customFormat="1" ht="15" customHeight="1" x14ac:dyDescent="0.25">
      <c r="K1023" s="11"/>
      <c r="L1023" s="354"/>
      <c r="M1023" s="352"/>
      <c r="AA1023" s="333"/>
      <c r="AB1023" s="135"/>
      <c r="AC1023" s="135"/>
      <c r="AD1023" s="135"/>
      <c r="AE1023" s="135"/>
      <c r="AF1023" s="127"/>
      <c r="AG1023" s="135"/>
      <c r="AH1023" s="135"/>
      <c r="AI1023" s="135"/>
      <c r="AJ1023" s="135"/>
    </row>
    <row r="1024" spans="11:36" s="3" customFormat="1" ht="15" customHeight="1" x14ac:dyDescent="0.25">
      <c r="K1024" s="11"/>
      <c r="L1024" s="354"/>
      <c r="M1024" s="352"/>
      <c r="AA1024" s="333"/>
      <c r="AB1024" s="135"/>
      <c r="AC1024" s="135"/>
      <c r="AD1024" s="135"/>
      <c r="AE1024" s="135"/>
      <c r="AF1024" s="127"/>
      <c r="AG1024" s="135"/>
      <c r="AH1024" s="135"/>
      <c r="AI1024" s="135"/>
      <c r="AJ1024" s="135"/>
    </row>
    <row r="1025" spans="11:36" s="3" customFormat="1" ht="15" customHeight="1" x14ac:dyDescent="0.25">
      <c r="K1025" s="11"/>
      <c r="L1025" s="354"/>
      <c r="M1025" s="352"/>
      <c r="AA1025" s="333"/>
      <c r="AB1025" s="135"/>
      <c r="AC1025" s="135"/>
      <c r="AD1025" s="135"/>
      <c r="AE1025" s="135"/>
      <c r="AF1025" s="127"/>
      <c r="AG1025" s="135"/>
      <c r="AH1025" s="135"/>
      <c r="AI1025" s="135"/>
      <c r="AJ1025" s="135"/>
    </row>
    <row r="1026" spans="11:36" s="3" customFormat="1" ht="15" customHeight="1" x14ac:dyDescent="0.25">
      <c r="K1026" s="11"/>
      <c r="L1026" s="354"/>
      <c r="M1026" s="352"/>
      <c r="AA1026" s="333"/>
      <c r="AB1026" s="135"/>
      <c r="AC1026" s="135"/>
      <c r="AD1026" s="135"/>
      <c r="AE1026" s="135"/>
      <c r="AF1026" s="127"/>
      <c r="AG1026" s="135"/>
      <c r="AH1026" s="135"/>
      <c r="AI1026" s="135"/>
      <c r="AJ1026" s="135"/>
    </row>
    <row r="1027" spans="11:36" s="3" customFormat="1" ht="15" customHeight="1" x14ac:dyDescent="0.25">
      <c r="K1027" s="11"/>
      <c r="L1027" s="354"/>
      <c r="M1027" s="352"/>
      <c r="AA1027" s="333"/>
      <c r="AB1027" s="135"/>
      <c r="AC1027" s="135"/>
      <c r="AD1027" s="135"/>
      <c r="AE1027" s="135"/>
      <c r="AF1027" s="127"/>
      <c r="AG1027" s="135"/>
      <c r="AH1027" s="135"/>
      <c r="AI1027" s="135"/>
      <c r="AJ1027" s="135"/>
    </row>
    <row r="1028" spans="11:36" s="3" customFormat="1" ht="15" customHeight="1" x14ac:dyDescent="0.25">
      <c r="K1028" s="11"/>
      <c r="L1028" s="354"/>
      <c r="M1028" s="352"/>
      <c r="AA1028" s="333"/>
      <c r="AB1028" s="135"/>
      <c r="AC1028" s="135"/>
      <c r="AD1028" s="135"/>
      <c r="AE1028" s="135"/>
      <c r="AF1028" s="127"/>
      <c r="AG1028" s="135"/>
      <c r="AH1028" s="135"/>
      <c r="AI1028" s="135"/>
      <c r="AJ1028" s="135"/>
    </row>
    <row r="1029" spans="11:36" s="3" customFormat="1" ht="15" customHeight="1" x14ac:dyDescent="0.25">
      <c r="K1029" s="11"/>
      <c r="L1029" s="354"/>
      <c r="M1029" s="352"/>
      <c r="AA1029" s="333"/>
      <c r="AB1029" s="135"/>
      <c r="AC1029" s="135"/>
      <c r="AD1029" s="135"/>
      <c r="AE1029" s="135"/>
      <c r="AF1029" s="127"/>
      <c r="AG1029" s="135"/>
      <c r="AH1029" s="135"/>
      <c r="AI1029" s="135"/>
      <c r="AJ1029" s="135"/>
    </row>
    <row r="1030" spans="11:36" s="3" customFormat="1" ht="15" customHeight="1" x14ac:dyDescent="0.25">
      <c r="K1030" s="11"/>
      <c r="L1030" s="354"/>
      <c r="M1030" s="352"/>
      <c r="AA1030" s="333"/>
      <c r="AB1030" s="135"/>
      <c r="AC1030" s="135"/>
      <c r="AD1030" s="135"/>
      <c r="AE1030" s="135"/>
      <c r="AF1030" s="127"/>
      <c r="AG1030" s="135"/>
      <c r="AH1030" s="135"/>
      <c r="AI1030" s="135"/>
      <c r="AJ1030" s="135"/>
    </row>
    <row r="1031" spans="11:36" s="3" customFormat="1" ht="15" customHeight="1" x14ac:dyDescent="0.25">
      <c r="K1031" s="11"/>
      <c r="L1031" s="354"/>
      <c r="M1031" s="352"/>
      <c r="AA1031" s="333"/>
      <c r="AB1031" s="135"/>
      <c r="AC1031" s="135"/>
      <c r="AD1031" s="135"/>
      <c r="AE1031" s="135"/>
      <c r="AF1031" s="127"/>
      <c r="AG1031" s="135"/>
      <c r="AH1031" s="135"/>
      <c r="AI1031" s="135"/>
      <c r="AJ1031" s="135"/>
    </row>
    <row r="1032" spans="11:36" s="3" customFormat="1" ht="15" customHeight="1" x14ac:dyDescent="0.25">
      <c r="K1032" s="11"/>
      <c r="L1032" s="354"/>
      <c r="M1032" s="352"/>
      <c r="AA1032" s="333"/>
      <c r="AB1032" s="135"/>
      <c r="AC1032" s="135"/>
      <c r="AD1032" s="135"/>
      <c r="AE1032" s="135"/>
      <c r="AF1032" s="127"/>
      <c r="AG1032" s="135"/>
      <c r="AH1032" s="135"/>
      <c r="AI1032" s="135"/>
      <c r="AJ1032" s="135"/>
    </row>
    <row r="1033" spans="11:36" s="3" customFormat="1" ht="15" customHeight="1" x14ac:dyDescent="0.25">
      <c r="K1033" s="11"/>
      <c r="L1033" s="354"/>
      <c r="M1033" s="352"/>
      <c r="AA1033" s="333"/>
      <c r="AB1033" s="135"/>
      <c r="AC1033" s="135"/>
      <c r="AD1033" s="135"/>
      <c r="AE1033" s="135"/>
      <c r="AF1033" s="127"/>
      <c r="AG1033" s="135"/>
      <c r="AH1033" s="135"/>
      <c r="AI1033" s="135"/>
      <c r="AJ1033" s="135"/>
    </row>
    <row r="1034" spans="11:36" s="3" customFormat="1" ht="15" customHeight="1" x14ac:dyDescent="0.25">
      <c r="K1034" s="11"/>
      <c r="L1034" s="354"/>
      <c r="M1034" s="352"/>
      <c r="AA1034" s="333"/>
      <c r="AB1034" s="135"/>
      <c r="AC1034" s="135"/>
      <c r="AD1034" s="135"/>
      <c r="AE1034" s="135"/>
      <c r="AF1034" s="127"/>
      <c r="AG1034" s="135"/>
      <c r="AH1034" s="135"/>
      <c r="AI1034" s="135"/>
      <c r="AJ1034" s="135"/>
    </row>
    <row r="1035" spans="11:36" s="3" customFormat="1" ht="15" customHeight="1" x14ac:dyDescent="0.25">
      <c r="K1035" s="11"/>
      <c r="L1035" s="354"/>
      <c r="M1035" s="352"/>
      <c r="AA1035" s="333"/>
      <c r="AB1035" s="135"/>
      <c r="AC1035" s="135"/>
      <c r="AD1035" s="135"/>
      <c r="AE1035" s="135"/>
      <c r="AF1035" s="127"/>
      <c r="AG1035" s="135"/>
      <c r="AH1035" s="135"/>
      <c r="AI1035" s="135"/>
      <c r="AJ1035" s="135"/>
    </row>
    <row r="1036" spans="11:36" s="3" customFormat="1" ht="15" customHeight="1" x14ac:dyDescent="0.25">
      <c r="K1036" s="11"/>
      <c r="L1036" s="354"/>
      <c r="M1036" s="352"/>
      <c r="AA1036" s="333"/>
      <c r="AB1036" s="135"/>
      <c r="AC1036" s="135"/>
      <c r="AD1036" s="135"/>
      <c r="AE1036" s="135"/>
      <c r="AF1036" s="127"/>
      <c r="AG1036" s="135"/>
      <c r="AH1036" s="135"/>
      <c r="AI1036" s="135"/>
      <c r="AJ1036" s="135"/>
    </row>
    <row r="1037" spans="11:36" s="3" customFormat="1" ht="15" customHeight="1" x14ac:dyDescent="0.25">
      <c r="K1037" s="11"/>
      <c r="L1037" s="354"/>
      <c r="M1037" s="352"/>
      <c r="AA1037" s="333"/>
      <c r="AB1037" s="135"/>
      <c r="AC1037" s="135"/>
      <c r="AD1037" s="135"/>
      <c r="AE1037" s="135"/>
      <c r="AF1037" s="127"/>
      <c r="AG1037" s="135"/>
      <c r="AH1037" s="135"/>
      <c r="AI1037" s="135"/>
      <c r="AJ1037" s="135"/>
    </row>
    <row r="1038" spans="11:36" s="3" customFormat="1" ht="15" customHeight="1" x14ac:dyDescent="0.25">
      <c r="K1038" s="11"/>
      <c r="L1038" s="354"/>
      <c r="M1038" s="352"/>
      <c r="AA1038" s="333"/>
      <c r="AB1038" s="135"/>
      <c r="AC1038" s="135"/>
      <c r="AD1038" s="135"/>
      <c r="AE1038" s="135"/>
      <c r="AF1038" s="127"/>
      <c r="AG1038" s="135"/>
      <c r="AH1038" s="135"/>
      <c r="AI1038" s="135"/>
      <c r="AJ1038" s="135"/>
    </row>
    <row r="1039" spans="11:36" s="3" customFormat="1" ht="15" customHeight="1" x14ac:dyDescent="0.25">
      <c r="K1039" s="11"/>
      <c r="L1039" s="354"/>
      <c r="M1039" s="352"/>
      <c r="AA1039" s="333"/>
      <c r="AB1039" s="135"/>
      <c r="AC1039" s="135"/>
      <c r="AD1039" s="135"/>
      <c r="AE1039" s="135"/>
      <c r="AF1039" s="127"/>
      <c r="AG1039" s="135"/>
      <c r="AH1039" s="135"/>
      <c r="AI1039" s="135"/>
      <c r="AJ1039" s="135"/>
    </row>
    <row r="1040" spans="11:36" s="3" customFormat="1" ht="15" customHeight="1" x14ac:dyDescent="0.25">
      <c r="K1040" s="11"/>
      <c r="L1040" s="354"/>
      <c r="M1040" s="352"/>
      <c r="AA1040" s="333"/>
      <c r="AB1040" s="135"/>
      <c r="AC1040" s="135"/>
      <c r="AD1040" s="135"/>
      <c r="AE1040" s="135"/>
      <c r="AF1040" s="127"/>
      <c r="AG1040" s="135"/>
      <c r="AH1040" s="135"/>
      <c r="AI1040" s="135"/>
      <c r="AJ1040" s="135"/>
    </row>
    <row r="1041" spans="11:36" s="3" customFormat="1" ht="15" customHeight="1" x14ac:dyDescent="0.25">
      <c r="K1041" s="11"/>
      <c r="L1041" s="354"/>
      <c r="M1041" s="352"/>
      <c r="AA1041" s="333"/>
      <c r="AB1041" s="135"/>
      <c r="AC1041" s="135"/>
      <c r="AD1041" s="135"/>
      <c r="AE1041" s="135"/>
      <c r="AF1041" s="127"/>
      <c r="AG1041" s="135"/>
      <c r="AH1041" s="135"/>
      <c r="AI1041" s="135"/>
      <c r="AJ1041" s="135"/>
    </row>
    <row r="1042" spans="11:36" s="3" customFormat="1" ht="15" customHeight="1" x14ac:dyDescent="0.25">
      <c r="K1042" s="11"/>
      <c r="L1042" s="354"/>
      <c r="M1042" s="352"/>
      <c r="AA1042" s="333"/>
      <c r="AB1042" s="135"/>
      <c r="AC1042" s="135"/>
      <c r="AD1042" s="135"/>
      <c r="AE1042" s="135"/>
      <c r="AF1042" s="127"/>
      <c r="AG1042" s="135"/>
      <c r="AH1042" s="135"/>
      <c r="AI1042" s="135"/>
      <c r="AJ1042" s="135"/>
    </row>
    <row r="1043" spans="11:36" s="3" customFormat="1" ht="15" customHeight="1" x14ac:dyDescent="0.25">
      <c r="K1043" s="11"/>
      <c r="L1043" s="354"/>
      <c r="M1043" s="352"/>
      <c r="AA1043" s="333"/>
      <c r="AB1043" s="135"/>
      <c r="AC1043" s="135"/>
      <c r="AD1043" s="135"/>
      <c r="AE1043" s="135"/>
      <c r="AF1043" s="127"/>
      <c r="AG1043" s="135"/>
      <c r="AH1043" s="135"/>
      <c r="AI1043" s="135"/>
      <c r="AJ1043" s="135"/>
    </row>
    <row r="1044" spans="11:36" s="3" customFormat="1" ht="15" customHeight="1" x14ac:dyDescent="0.25">
      <c r="K1044" s="11"/>
      <c r="L1044" s="354"/>
      <c r="M1044" s="352"/>
      <c r="AA1044" s="333"/>
      <c r="AB1044" s="135"/>
      <c r="AC1044" s="135"/>
      <c r="AD1044" s="135"/>
      <c r="AE1044" s="135"/>
      <c r="AF1044" s="127"/>
      <c r="AG1044" s="135"/>
      <c r="AH1044" s="135"/>
      <c r="AI1044" s="135"/>
      <c r="AJ1044" s="135"/>
    </row>
    <row r="1045" spans="11:36" s="3" customFormat="1" ht="15" customHeight="1" x14ac:dyDescent="0.25">
      <c r="K1045" s="11"/>
      <c r="L1045" s="354"/>
      <c r="M1045" s="352"/>
      <c r="AA1045" s="333"/>
      <c r="AB1045" s="135"/>
      <c r="AC1045" s="135"/>
      <c r="AD1045" s="135"/>
      <c r="AE1045" s="135"/>
      <c r="AF1045" s="127"/>
      <c r="AG1045" s="135"/>
      <c r="AH1045" s="135"/>
      <c r="AI1045" s="135"/>
      <c r="AJ1045" s="135"/>
    </row>
    <row r="1046" spans="11:36" s="3" customFormat="1" ht="15" customHeight="1" x14ac:dyDescent="0.25">
      <c r="K1046" s="11"/>
      <c r="L1046" s="354"/>
      <c r="M1046" s="352"/>
      <c r="AA1046" s="333"/>
      <c r="AB1046" s="135"/>
      <c r="AC1046" s="135"/>
      <c r="AD1046" s="135"/>
      <c r="AE1046" s="135"/>
      <c r="AF1046" s="127"/>
      <c r="AG1046" s="135"/>
      <c r="AH1046" s="135"/>
      <c r="AI1046" s="135"/>
      <c r="AJ1046" s="135"/>
    </row>
    <row r="1047" spans="11:36" s="3" customFormat="1" ht="15" customHeight="1" x14ac:dyDescent="0.25">
      <c r="K1047" s="11"/>
      <c r="L1047" s="354"/>
      <c r="M1047" s="352"/>
      <c r="AA1047" s="333"/>
      <c r="AB1047" s="135"/>
      <c r="AC1047" s="135"/>
      <c r="AD1047" s="135"/>
      <c r="AE1047" s="135"/>
      <c r="AF1047" s="127"/>
      <c r="AG1047" s="135"/>
      <c r="AH1047" s="135"/>
      <c r="AI1047" s="135"/>
      <c r="AJ1047" s="135"/>
    </row>
    <row r="1048" spans="11:36" s="3" customFormat="1" ht="15" customHeight="1" x14ac:dyDescent="0.25">
      <c r="K1048" s="11"/>
      <c r="L1048" s="354"/>
      <c r="M1048" s="352"/>
      <c r="AA1048" s="333"/>
      <c r="AB1048" s="135"/>
      <c r="AC1048" s="135"/>
      <c r="AD1048" s="135"/>
      <c r="AE1048" s="135"/>
      <c r="AF1048" s="127"/>
      <c r="AG1048" s="135"/>
      <c r="AH1048" s="135"/>
      <c r="AI1048" s="135"/>
      <c r="AJ1048" s="135"/>
    </row>
    <row r="1049" spans="11:36" s="3" customFormat="1" ht="15" customHeight="1" x14ac:dyDescent="0.25">
      <c r="K1049" s="11"/>
      <c r="L1049" s="354"/>
      <c r="M1049" s="352"/>
      <c r="AA1049" s="333"/>
      <c r="AB1049" s="135"/>
      <c r="AC1049" s="135"/>
      <c r="AD1049" s="135"/>
      <c r="AE1049" s="135"/>
      <c r="AF1049" s="127"/>
      <c r="AG1049" s="135"/>
      <c r="AH1049" s="135"/>
      <c r="AI1049" s="135"/>
      <c r="AJ1049" s="135"/>
    </row>
    <row r="1050" spans="11:36" s="3" customFormat="1" ht="15" customHeight="1" x14ac:dyDescent="0.25">
      <c r="K1050" s="11"/>
      <c r="L1050" s="354"/>
      <c r="M1050" s="352"/>
      <c r="AA1050" s="333"/>
      <c r="AB1050" s="135"/>
      <c r="AC1050" s="135"/>
      <c r="AD1050" s="135"/>
      <c r="AE1050" s="135"/>
      <c r="AF1050" s="127"/>
      <c r="AG1050" s="135"/>
      <c r="AH1050" s="135"/>
      <c r="AI1050" s="135"/>
      <c r="AJ1050" s="135"/>
    </row>
    <row r="1051" spans="11:36" s="3" customFormat="1" ht="15" customHeight="1" x14ac:dyDescent="0.25">
      <c r="K1051" s="11"/>
      <c r="L1051" s="354"/>
      <c r="M1051" s="352"/>
      <c r="AA1051" s="333"/>
      <c r="AB1051" s="135"/>
      <c r="AC1051" s="135"/>
      <c r="AD1051" s="135"/>
      <c r="AE1051" s="135"/>
      <c r="AF1051" s="127"/>
      <c r="AG1051" s="135"/>
      <c r="AH1051" s="135"/>
      <c r="AI1051" s="135"/>
      <c r="AJ1051" s="135"/>
    </row>
    <row r="1052" spans="11:36" s="3" customFormat="1" ht="15" customHeight="1" x14ac:dyDescent="0.25">
      <c r="K1052" s="11"/>
      <c r="L1052" s="354"/>
      <c r="M1052" s="352"/>
      <c r="AA1052" s="333"/>
      <c r="AB1052" s="135"/>
      <c r="AC1052" s="135"/>
      <c r="AD1052" s="135"/>
      <c r="AE1052" s="135"/>
      <c r="AF1052" s="127"/>
      <c r="AG1052" s="135"/>
      <c r="AH1052" s="135"/>
      <c r="AI1052" s="135"/>
      <c r="AJ1052" s="135"/>
    </row>
    <row r="1053" spans="11:36" s="3" customFormat="1" ht="15" customHeight="1" x14ac:dyDescent="0.25">
      <c r="K1053" s="11"/>
      <c r="L1053" s="354"/>
      <c r="M1053" s="352"/>
      <c r="AA1053" s="333"/>
      <c r="AB1053" s="135"/>
      <c r="AC1053" s="135"/>
      <c r="AD1053" s="135"/>
      <c r="AE1053" s="135"/>
      <c r="AF1053" s="127"/>
      <c r="AG1053" s="135"/>
      <c r="AH1053" s="135"/>
      <c r="AI1053" s="135"/>
      <c r="AJ1053" s="135"/>
    </row>
    <row r="1054" spans="11:36" s="3" customFormat="1" ht="15" customHeight="1" x14ac:dyDescent="0.25">
      <c r="K1054" s="11"/>
      <c r="L1054" s="354"/>
      <c r="M1054" s="352"/>
      <c r="AA1054" s="333"/>
      <c r="AB1054" s="135"/>
      <c r="AC1054" s="135"/>
      <c r="AD1054" s="135"/>
      <c r="AE1054" s="135"/>
      <c r="AF1054" s="127"/>
      <c r="AG1054" s="135"/>
      <c r="AH1054" s="135"/>
      <c r="AI1054" s="135"/>
      <c r="AJ1054" s="135"/>
    </row>
    <row r="1055" spans="11:36" s="3" customFormat="1" ht="15" customHeight="1" x14ac:dyDescent="0.25">
      <c r="K1055" s="11"/>
      <c r="L1055" s="354"/>
      <c r="M1055" s="352"/>
      <c r="AA1055" s="333"/>
      <c r="AB1055" s="135"/>
      <c r="AC1055" s="135"/>
      <c r="AD1055" s="135"/>
      <c r="AE1055" s="135"/>
      <c r="AF1055" s="127"/>
      <c r="AG1055" s="135"/>
      <c r="AH1055" s="135"/>
      <c r="AI1055" s="135"/>
      <c r="AJ1055" s="135"/>
    </row>
    <row r="1056" spans="11:36" s="3" customFormat="1" ht="15" customHeight="1" x14ac:dyDescent="0.25">
      <c r="K1056" s="11"/>
      <c r="L1056" s="354"/>
      <c r="M1056" s="352"/>
      <c r="AA1056" s="333"/>
      <c r="AB1056" s="135"/>
      <c r="AC1056" s="135"/>
      <c r="AD1056" s="135"/>
      <c r="AE1056" s="135"/>
      <c r="AF1056" s="127"/>
      <c r="AG1056" s="135"/>
      <c r="AH1056" s="135"/>
      <c r="AI1056" s="135"/>
      <c r="AJ1056" s="135"/>
    </row>
    <row r="1057" spans="11:36" s="3" customFormat="1" ht="15" customHeight="1" x14ac:dyDescent="0.25">
      <c r="K1057" s="11"/>
      <c r="L1057" s="354"/>
      <c r="M1057" s="352"/>
      <c r="AA1057" s="333"/>
      <c r="AB1057" s="135"/>
      <c r="AC1057" s="135"/>
      <c r="AD1057" s="135"/>
      <c r="AE1057" s="135"/>
      <c r="AF1057" s="127"/>
      <c r="AG1057" s="135"/>
      <c r="AH1057" s="135"/>
      <c r="AI1057" s="135"/>
      <c r="AJ1057" s="135"/>
    </row>
    <row r="1058" spans="11:36" s="3" customFormat="1" ht="15" customHeight="1" x14ac:dyDescent="0.25">
      <c r="K1058" s="11"/>
      <c r="L1058" s="354"/>
      <c r="M1058" s="352"/>
      <c r="AA1058" s="333"/>
      <c r="AB1058" s="135"/>
      <c r="AC1058" s="135"/>
      <c r="AD1058" s="135"/>
      <c r="AE1058" s="135"/>
      <c r="AF1058" s="127"/>
      <c r="AG1058" s="135"/>
      <c r="AH1058" s="135"/>
      <c r="AI1058" s="135"/>
      <c r="AJ1058" s="135"/>
    </row>
    <row r="1059" spans="11:36" s="3" customFormat="1" ht="15" customHeight="1" x14ac:dyDescent="0.25">
      <c r="K1059" s="11"/>
      <c r="L1059" s="354"/>
      <c r="M1059" s="352"/>
      <c r="AA1059" s="333"/>
      <c r="AB1059" s="135"/>
      <c r="AC1059" s="135"/>
      <c r="AD1059" s="135"/>
      <c r="AE1059" s="135"/>
      <c r="AF1059" s="127"/>
      <c r="AG1059" s="135"/>
      <c r="AH1059" s="135"/>
      <c r="AI1059" s="135"/>
      <c r="AJ1059" s="135"/>
    </row>
    <row r="1060" spans="11:36" s="3" customFormat="1" ht="15" customHeight="1" x14ac:dyDescent="0.25">
      <c r="K1060" s="11"/>
      <c r="L1060" s="354"/>
      <c r="M1060" s="352"/>
      <c r="AA1060" s="333"/>
      <c r="AB1060" s="135"/>
      <c r="AC1060" s="135"/>
      <c r="AD1060" s="135"/>
      <c r="AE1060" s="135"/>
      <c r="AF1060" s="127"/>
      <c r="AG1060" s="135"/>
      <c r="AH1060" s="135"/>
      <c r="AI1060" s="135"/>
      <c r="AJ1060" s="135"/>
    </row>
    <row r="1061" spans="11:36" s="3" customFormat="1" ht="15" customHeight="1" x14ac:dyDescent="0.25">
      <c r="K1061" s="11"/>
      <c r="L1061" s="354"/>
      <c r="M1061" s="352"/>
      <c r="AA1061" s="333"/>
      <c r="AB1061" s="135"/>
      <c r="AC1061" s="135"/>
      <c r="AD1061" s="135"/>
      <c r="AE1061" s="135"/>
      <c r="AF1061" s="127"/>
      <c r="AG1061" s="135"/>
      <c r="AH1061" s="135"/>
      <c r="AI1061" s="135"/>
      <c r="AJ1061" s="135"/>
    </row>
    <row r="1062" spans="11:36" s="3" customFormat="1" ht="15" customHeight="1" x14ac:dyDescent="0.25">
      <c r="K1062" s="11"/>
      <c r="L1062" s="354"/>
      <c r="M1062" s="352"/>
      <c r="AA1062" s="333"/>
      <c r="AB1062" s="135"/>
      <c r="AC1062" s="135"/>
      <c r="AD1062" s="135"/>
      <c r="AE1062" s="135"/>
      <c r="AF1062" s="127"/>
      <c r="AG1062" s="135"/>
      <c r="AH1062" s="135"/>
      <c r="AI1062" s="135"/>
      <c r="AJ1062" s="135"/>
    </row>
    <row r="1063" spans="11:36" s="3" customFormat="1" ht="15" customHeight="1" x14ac:dyDescent="0.25">
      <c r="K1063" s="11"/>
      <c r="L1063" s="354"/>
      <c r="M1063" s="352"/>
      <c r="AA1063" s="333"/>
      <c r="AB1063" s="135"/>
      <c r="AC1063" s="135"/>
      <c r="AD1063" s="135"/>
      <c r="AE1063" s="135"/>
      <c r="AF1063" s="127"/>
      <c r="AG1063" s="135"/>
      <c r="AH1063" s="135"/>
      <c r="AI1063" s="135"/>
      <c r="AJ1063" s="135"/>
    </row>
    <row r="1064" spans="11:36" s="3" customFormat="1" ht="15" customHeight="1" x14ac:dyDescent="0.25">
      <c r="K1064" s="11"/>
      <c r="L1064" s="354"/>
      <c r="M1064" s="352"/>
      <c r="AA1064" s="333"/>
      <c r="AB1064" s="135"/>
      <c r="AC1064" s="135"/>
      <c r="AD1064" s="135"/>
      <c r="AE1064" s="135"/>
      <c r="AF1064" s="127"/>
      <c r="AG1064" s="135"/>
      <c r="AH1064" s="135"/>
      <c r="AI1064" s="135"/>
      <c r="AJ1064" s="135"/>
    </row>
    <row r="1065" spans="11:36" s="3" customFormat="1" ht="15" customHeight="1" x14ac:dyDescent="0.25">
      <c r="K1065" s="11"/>
      <c r="L1065" s="354"/>
      <c r="M1065" s="352"/>
      <c r="AA1065" s="333"/>
      <c r="AB1065" s="135"/>
      <c r="AC1065" s="135"/>
      <c r="AD1065" s="135"/>
      <c r="AE1065" s="135"/>
      <c r="AF1065" s="127"/>
      <c r="AG1065" s="135"/>
      <c r="AH1065" s="135"/>
      <c r="AI1065" s="135"/>
      <c r="AJ1065" s="135"/>
    </row>
    <row r="1066" spans="11:36" s="3" customFormat="1" ht="15" customHeight="1" x14ac:dyDescent="0.25">
      <c r="K1066" s="11"/>
      <c r="L1066" s="354"/>
      <c r="M1066" s="352"/>
      <c r="AA1066" s="333"/>
      <c r="AB1066" s="135"/>
      <c r="AC1066" s="135"/>
      <c r="AD1066" s="135"/>
      <c r="AE1066" s="135"/>
      <c r="AF1066" s="127"/>
      <c r="AG1066" s="135"/>
      <c r="AH1066" s="135"/>
      <c r="AI1066" s="135"/>
      <c r="AJ1066" s="135"/>
    </row>
    <row r="1067" spans="11:36" s="3" customFormat="1" ht="15" customHeight="1" x14ac:dyDescent="0.25">
      <c r="K1067" s="11"/>
      <c r="L1067" s="354"/>
      <c r="M1067" s="352"/>
      <c r="AA1067" s="333"/>
      <c r="AB1067" s="135"/>
      <c r="AC1067" s="135"/>
      <c r="AD1067" s="135"/>
      <c r="AE1067" s="135"/>
      <c r="AF1067" s="127"/>
      <c r="AG1067" s="135"/>
      <c r="AH1067" s="135"/>
      <c r="AI1067" s="135"/>
      <c r="AJ1067" s="135"/>
    </row>
    <row r="1068" spans="11:36" s="3" customFormat="1" ht="15" customHeight="1" x14ac:dyDescent="0.25">
      <c r="K1068" s="11"/>
      <c r="L1068" s="354"/>
      <c r="M1068" s="352"/>
      <c r="AA1068" s="333"/>
      <c r="AB1068" s="135"/>
      <c r="AC1068" s="135"/>
      <c r="AD1068" s="135"/>
      <c r="AE1068" s="135"/>
      <c r="AF1068" s="127"/>
      <c r="AG1068" s="135"/>
      <c r="AH1068" s="135"/>
      <c r="AI1068" s="135"/>
      <c r="AJ1068" s="135"/>
    </row>
    <row r="1069" spans="11:36" s="3" customFormat="1" ht="15" customHeight="1" x14ac:dyDescent="0.25">
      <c r="K1069" s="11"/>
      <c r="L1069" s="354"/>
      <c r="M1069" s="352"/>
      <c r="AA1069" s="333"/>
      <c r="AB1069" s="135"/>
      <c r="AC1069" s="135"/>
      <c r="AD1069" s="135"/>
      <c r="AE1069" s="135"/>
      <c r="AF1069" s="127"/>
      <c r="AG1069" s="135"/>
      <c r="AH1069" s="135"/>
      <c r="AI1069" s="135"/>
      <c r="AJ1069" s="135"/>
    </row>
    <row r="1070" spans="11:36" s="3" customFormat="1" ht="15" customHeight="1" x14ac:dyDescent="0.25">
      <c r="K1070" s="11"/>
      <c r="L1070" s="354"/>
      <c r="M1070" s="352"/>
      <c r="AA1070" s="333"/>
      <c r="AB1070" s="135"/>
      <c r="AC1070" s="135"/>
      <c r="AD1070" s="135"/>
      <c r="AE1070" s="135"/>
      <c r="AF1070" s="127"/>
      <c r="AG1070" s="135"/>
      <c r="AH1070" s="135"/>
      <c r="AI1070" s="135"/>
      <c r="AJ1070" s="135"/>
    </row>
    <row r="1071" spans="11:36" s="3" customFormat="1" ht="15" customHeight="1" x14ac:dyDescent="0.25">
      <c r="K1071" s="11"/>
      <c r="L1071" s="354"/>
      <c r="M1071" s="352"/>
      <c r="AA1071" s="333"/>
      <c r="AB1071" s="135"/>
      <c r="AC1071" s="135"/>
      <c r="AD1071" s="135"/>
      <c r="AE1071" s="135"/>
      <c r="AF1071" s="127"/>
      <c r="AG1071" s="135"/>
      <c r="AH1071" s="135"/>
      <c r="AI1071" s="135"/>
      <c r="AJ1071" s="135"/>
    </row>
    <row r="1072" spans="11:36" s="3" customFormat="1" ht="15" customHeight="1" x14ac:dyDescent="0.25">
      <c r="K1072" s="11"/>
      <c r="L1072" s="354"/>
      <c r="M1072" s="352"/>
      <c r="AA1072" s="333"/>
      <c r="AB1072" s="135"/>
      <c r="AC1072" s="135"/>
      <c r="AD1072" s="135"/>
      <c r="AE1072" s="135"/>
      <c r="AF1072" s="127"/>
      <c r="AG1072" s="135"/>
      <c r="AH1072" s="135"/>
      <c r="AI1072" s="135"/>
      <c r="AJ1072" s="135"/>
    </row>
    <row r="1073" spans="11:36" s="3" customFormat="1" ht="15" customHeight="1" x14ac:dyDescent="0.25">
      <c r="K1073" s="11"/>
      <c r="L1073" s="354"/>
      <c r="M1073" s="352"/>
      <c r="AA1073" s="333"/>
      <c r="AB1073" s="135"/>
      <c r="AC1073" s="135"/>
      <c r="AD1073" s="135"/>
      <c r="AE1073" s="135"/>
      <c r="AF1073" s="127"/>
      <c r="AG1073" s="135"/>
      <c r="AH1073" s="135"/>
      <c r="AI1073" s="135"/>
      <c r="AJ1073" s="135"/>
    </row>
    <row r="1074" spans="11:36" s="3" customFormat="1" ht="15" customHeight="1" x14ac:dyDescent="0.25">
      <c r="K1074" s="11"/>
      <c r="L1074" s="354"/>
      <c r="M1074" s="352"/>
      <c r="AA1074" s="333"/>
      <c r="AB1074" s="135"/>
      <c r="AC1074" s="135"/>
      <c r="AD1074" s="135"/>
      <c r="AE1074" s="135"/>
      <c r="AF1074" s="127"/>
      <c r="AG1074" s="135"/>
      <c r="AH1074" s="135"/>
      <c r="AI1074" s="135"/>
      <c r="AJ1074" s="135"/>
    </row>
    <row r="1075" spans="11:36" s="3" customFormat="1" ht="15" customHeight="1" x14ac:dyDescent="0.25">
      <c r="K1075" s="11"/>
      <c r="L1075" s="354"/>
      <c r="M1075" s="352"/>
      <c r="AA1075" s="333"/>
      <c r="AB1075" s="135"/>
      <c r="AC1075" s="135"/>
      <c r="AD1075" s="135"/>
      <c r="AE1075" s="135"/>
      <c r="AF1075" s="127"/>
      <c r="AG1075" s="135"/>
      <c r="AH1075" s="135"/>
      <c r="AI1075" s="135"/>
      <c r="AJ1075" s="135"/>
    </row>
    <row r="1076" spans="11:36" s="3" customFormat="1" ht="15" customHeight="1" x14ac:dyDescent="0.25">
      <c r="K1076" s="11"/>
      <c r="L1076" s="354"/>
      <c r="M1076" s="352"/>
      <c r="AA1076" s="333"/>
      <c r="AB1076" s="135"/>
      <c r="AC1076" s="135"/>
      <c r="AD1076" s="135"/>
      <c r="AE1076" s="135"/>
      <c r="AF1076" s="127"/>
      <c r="AG1076" s="135"/>
      <c r="AH1076" s="135"/>
      <c r="AI1076" s="135"/>
      <c r="AJ1076" s="135"/>
    </row>
    <row r="1077" spans="11:36" s="3" customFormat="1" ht="15" customHeight="1" x14ac:dyDescent="0.25">
      <c r="K1077" s="11"/>
      <c r="L1077" s="354"/>
      <c r="M1077" s="352"/>
      <c r="AA1077" s="333"/>
      <c r="AB1077" s="135"/>
      <c r="AC1077" s="135"/>
      <c r="AD1077" s="135"/>
      <c r="AE1077" s="135"/>
      <c r="AF1077" s="127"/>
      <c r="AG1077" s="135"/>
      <c r="AH1077" s="135"/>
      <c r="AI1077" s="135"/>
      <c r="AJ1077" s="135"/>
    </row>
    <row r="1078" spans="11:36" s="3" customFormat="1" ht="15" customHeight="1" x14ac:dyDescent="0.25">
      <c r="K1078" s="11"/>
      <c r="L1078" s="354"/>
      <c r="M1078" s="352"/>
      <c r="AA1078" s="333"/>
      <c r="AB1078" s="135"/>
      <c r="AC1078" s="135"/>
      <c r="AD1078" s="135"/>
      <c r="AE1078" s="135"/>
      <c r="AF1078" s="127"/>
      <c r="AG1078" s="135"/>
      <c r="AH1078" s="135"/>
      <c r="AI1078" s="135"/>
      <c r="AJ1078" s="135"/>
    </row>
    <row r="1079" spans="11:36" s="3" customFormat="1" ht="15" customHeight="1" x14ac:dyDescent="0.25">
      <c r="K1079" s="11"/>
      <c r="L1079" s="354"/>
      <c r="M1079" s="352"/>
      <c r="AA1079" s="333"/>
      <c r="AB1079" s="135"/>
      <c r="AC1079" s="135"/>
      <c r="AD1079" s="135"/>
      <c r="AE1079" s="135"/>
      <c r="AF1079" s="127"/>
      <c r="AG1079" s="135"/>
      <c r="AH1079" s="135"/>
      <c r="AI1079" s="135"/>
      <c r="AJ1079" s="135"/>
    </row>
    <row r="1080" spans="11:36" s="3" customFormat="1" ht="15" customHeight="1" x14ac:dyDescent="0.25">
      <c r="K1080" s="11"/>
      <c r="L1080" s="354"/>
      <c r="M1080" s="352"/>
      <c r="AA1080" s="333"/>
      <c r="AB1080" s="135"/>
      <c r="AC1080" s="135"/>
      <c r="AD1080" s="135"/>
      <c r="AE1080" s="135"/>
      <c r="AF1080" s="127"/>
      <c r="AG1080" s="135"/>
      <c r="AH1080" s="135"/>
      <c r="AI1080" s="135"/>
      <c r="AJ1080" s="135"/>
    </row>
    <row r="1081" spans="11:36" s="3" customFormat="1" ht="15" customHeight="1" x14ac:dyDescent="0.25">
      <c r="K1081" s="11"/>
      <c r="L1081" s="354"/>
      <c r="M1081" s="352"/>
      <c r="AA1081" s="333"/>
      <c r="AB1081" s="135"/>
      <c r="AC1081" s="135"/>
      <c r="AD1081" s="135"/>
      <c r="AE1081" s="135"/>
      <c r="AF1081" s="127"/>
      <c r="AG1081" s="135"/>
      <c r="AH1081" s="135"/>
      <c r="AI1081" s="135"/>
      <c r="AJ1081" s="135"/>
    </row>
    <row r="1082" spans="11:36" s="3" customFormat="1" ht="15" customHeight="1" x14ac:dyDescent="0.25">
      <c r="K1082" s="11"/>
      <c r="L1082" s="354"/>
      <c r="M1082" s="352"/>
      <c r="AA1082" s="333"/>
      <c r="AB1082" s="135"/>
      <c r="AC1082" s="135"/>
      <c r="AD1082" s="135"/>
      <c r="AE1082" s="135"/>
      <c r="AF1082" s="127"/>
      <c r="AG1082" s="135"/>
      <c r="AH1082" s="135"/>
      <c r="AI1082" s="135"/>
      <c r="AJ1082" s="135"/>
    </row>
    <row r="1083" spans="11:36" s="3" customFormat="1" ht="15" customHeight="1" x14ac:dyDescent="0.25">
      <c r="K1083" s="11"/>
      <c r="L1083" s="354"/>
      <c r="M1083" s="352"/>
      <c r="AA1083" s="333"/>
      <c r="AB1083" s="135"/>
      <c r="AC1083" s="135"/>
      <c r="AD1083" s="135"/>
      <c r="AE1083" s="135"/>
      <c r="AF1083" s="127"/>
      <c r="AG1083" s="135"/>
      <c r="AH1083" s="135"/>
      <c r="AI1083" s="135"/>
      <c r="AJ1083" s="135"/>
    </row>
    <row r="1084" spans="11:36" s="3" customFormat="1" ht="15" customHeight="1" x14ac:dyDescent="0.25">
      <c r="K1084" s="11"/>
      <c r="L1084" s="354"/>
      <c r="M1084" s="352"/>
      <c r="AA1084" s="333"/>
      <c r="AB1084" s="135"/>
      <c r="AC1084" s="135"/>
      <c r="AD1084" s="135"/>
      <c r="AE1084" s="135"/>
      <c r="AF1084" s="127"/>
      <c r="AG1084" s="135"/>
      <c r="AH1084" s="135"/>
      <c r="AI1084" s="135"/>
      <c r="AJ1084" s="135"/>
    </row>
    <row r="1085" spans="11:36" s="3" customFormat="1" ht="15" customHeight="1" x14ac:dyDescent="0.25">
      <c r="K1085" s="11"/>
      <c r="L1085" s="354"/>
      <c r="M1085" s="352"/>
      <c r="AA1085" s="333"/>
      <c r="AB1085" s="135"/>
      <c r="AC1085" s="135"/>
      <c r="AD1085" s="135"/>
      <c r="AE1085" s="135"/>
      <c r="AF1085" s="127"/>
      <c r="AG1085" s="135"/>
      <c r="AH1085" s="135"/>
      <c r="AI1085" s="135"/>
      <c r="AJ1085" s="135"/>
    </row>
    <row r="1086" spans="11:36" s="3" customFormat="1" ht="15" customHeight="1" x14ac:dyDescent="0.25">
      <c r="K1086" s="11"/>
      <c r="L1086" s="354"/>
      <c r="M1086" s="352"/>
      <c r="AA1086" s="333"/>
      <c r="AB1086" s="135"/>
      <c r="AC1086" s="135"/>
      <c r="AD1086" s="135"/>
      <c r="AE1086" s="135"/>
      <c r="AF1086" s="127"/>
      <c r="AG1086" s="135"/>
      <c r="AH1086" s="135"/>
      <c r="AI1086" s="135"/>
      <c r="AJ1086" s="135"/>
    </row>
    <row r="1087" spans="11:36" s="3" customFormat="1" ht="15" customHeight="1" x14ac:dyDescent="0.25">
      <c r="K1087" s="11"/>
      <c r="L1087" s="354"/>
      <c r="M1087" s="352"/>
      <c r="AA1087" s="333"/>
      <c r="AB1087" s="135"/>
      <c r="AC1087" s="135"/>
      <c r="AD1087" s="135"/>
      <c r="AE1087" s="135"/>
      <c r="AF1087" s="127"/>
      <c r="AG1087" s="135"/>
      <c r="AH1087" s="135"/>
      <c r="AI1087" s="135"/>
      <c r="AJ1087" s="135"/>
    </row>
    <row r="1088" spans="11:36" s="3" customFormat="1" ht="15" customHeight="1" x14ac:dyDescent="0.25">
      <c r="K1088" s="11"/>
      <c r="L1088" s="354"/>
      <c r="M1088" s="352"/>
      <c r="AA1088" s="333"/>
      <c r="AB1088" s="135"/>
      <c r="AC1088" s="135"/>
      <c r="AD1088" s="135"/>
      <c r="AE1088" s="135"/>
      <c r="AF1088" s="127"/>
      <c r="AG1088" s="135"/>
      <c r="AH1088" s="135"/>
      <c r="AI1088" s="135"/>
      <c r="AJ1088" s="135"/>
    </row>
    <row r="1089" spans="11:36" s="3" customFormat="1" ht="15" customHeight="1" x14ac:dyDescent="0.25">
      <c r="K1089" s="11"/>
      <c r="L1089" s="354"/>
      <c r="M1089" s="352"/>
      <c r="AA1089" s="333"/>
      <c r="AB1089" s="135"/>
      <c r="AC1089" s="135"/>
      <c r="AD1089" s="135"/>
      <c r="AE1089" s="135"/>
      <c r="AF1089" s="127"/>
      <c r="AG1089" s="135"/>
      <c r="AH1089" s="135"/>
      <c r="AI1089" s="135"/>
      <c r="AJ1089" s="135"/>
    </row>
    <row r="1090" spans="11:36" s="3" customFormat="1" ht="15" customHeight="1" x14ac:dyDescent="0.25">
      <c r="K1090" s="11"/>
      <c r="L1090" s="354"/>
      <c r="M1090" s="352"/>
      <c r="AA1090" s="333"/>
      <c r="AB1090" s="135"/>
      <c r="AC1090" s="135"/>
      <c r="AD1090" s="135"/>
      <c r="AE1090" s="135"/>
      <c r="AF1090" s="127"/>
      <c r="AG1090" s="135"/>
      <c r="AH1090" s="135"/>
      <c r="AI1090" s="135"/>
      <c r="AJ1090" s="135"/>
    </row>
    <row r="1091" spans="11:36" s="3" customFormat="1" ht="15" customHeight="1" x14ac:dyDescent="0.25">
      <c r="K1091" s="11"/>
      <c r="L1091" s="354"/>
      <c r="M1091" s="352"/>
      <c r="AA1091" s="333"/>
      <c r="AB1091" s="135"/>
      <c r="AC1091" s="135"/>
      <c r="AD1091" s="135"/>
      <c r="AE1091" s="135"/>
      <c r="AF1091" s="127"/>
      <c r="AG1091" s="135"/>
      <c r="AH1091" s="135"/>
      <c r="AI1091" s="135"/>
      <c r="AJ1091" s="135"/>
    </row>
    <row r="1092" spans="11:36" s="3" customFormat="1" ht="15" customHeight="1" x14ac:dyDescent="0.25">
      <c r="K1092" s="11"/>
      <c r="L1092" s="354"/>
      <c r="M1092" s="352"/>
      <c r="AA1092" s="333"/>
      <c r="AB1092" s="135"/>
      <c r="AC1092" s="135"/>
      <c r="AD1092" s="135"/>
      <c r="AE1092" s="135"/>
      <c r="AF1092" s="127"/>
      <c r="AG1092" s="135"/>
      <c r="AH1092" s="135"/>
      <c r="AI1092" s="135"/>
      <c r="AJ1092" s="135"/>
    </row>
    <row r="1093" spans="11:36" s="3" customFormat="1" ht="15" customHeight="1" x14ac:dyDescent="0.25">
      <c r="K1093" s="11"/>
      <c r="L1093" s="354"/>
      <c r="M1093" s="352"/>
      <c r="AA1093" s="333"/>
      <c r="AB1093" s="135"/>
      <c r="AC1093" s="135"/>
      <c r="AD1093" s="135"/>
      <c r="AE1093" s="135"/>
      <c r="AF1093" s="127"/>
      <c r="AG1093" s="135"/>
      <c r="AH1093" s="135"/>
      <c r="AI1093" s="135"/>
      <c r="AJ1093" s="135"/>
    </row>
    <row r="1094" spans="11:36" s="3" customFormat="1" ht="15" customHeight="1" x14ac:dyDescent="0.25">
      <c r="K1094" s="11"/>
      <c r="L1094" s="354"/>
      <c r="M1094" s="352"/>
      <c r="AA1094" s="333"/>
      <c r="AB1094" s="135"/>
      <c r="AC1094" s="135"/>
      <c r="AD1094" s="135"/>
      <c r="AE1094" s="135"/>
      <c r="AF1094" s="127"/>
      <c r="AG1094" s="135"/>
      <c r="AH1094" s="135"/>
      <c r="AI1094" s="135"/>
      <c r="AJ1094" s="135"/>
    </row>
    <row r="1095" spans="11:36" s="3" customFormat="1" ht="15" customHeight="1" x14ac:dyDescent="0.25">
      <c r="K1095" s="11"/>
      <c r="L1095" s="354"/>
      <c r="M1095" s="352"/>
      <c r="AA1095" s="333"/>
      <c r="AB1095" s="135"/>
      <c r="AC1095" s="135"/>
      <c r="AD1095" s="135"/>
      <c r="AE1095" s="135"/>
      <c r="AF1095" s="127"/>
      <c r="AG1095" s="135"/>
      <c r="AH1095" s="135"/>
      <c r="AI1095" s="135"/>
      <c r="AJ1095" s="135"/>
    </row>
    <row r="1096" spans="11:36" s="3" customFormat="1" ht="15" customHeight="1" x14ac:dyDescent="0.25">
      <c r="K1096" s="11"/>
      <c r="L1096" s="354"/>
      <c r="M1096" s="352"/>
      <c r="AA1096" s="333"/>
      <c r="AB1096" s="135"/>
      <c r="AC1096" s="135"/>
      <c r="AD1096" s="135"/>
      <c r="AE1096" s="135"/>
      <c r="AF1096" s="127"/>
      <c r="AG1096" s="135"/>
      <c r="AH1096" s="135"/>
      <c r="AI1096" s="135"/>
      <c r="AJ1096" s="135"/>
    </row>
    <row r="1097" spans="11:36" s="3" customFormat="1" ht="15" customHeight="1" x14ac:dyDescent="0.25">
      <c r="K1097" s="11"/>
      <c r="L1097" s="354"/>
      <c r="M1097" s="352"/>
      <c r="AA1097" s="333"/>
      <c r="AB1097" s="135"/>
      <c r="AC1097" s="135"/>
      <c r="AD1097" s="135"/>
      <c r="AE1097" s="135"/>
      <c r="AF1097" s="127"/>
      <c r="AG1097" s="135"/>
      <c r="AH1097" s="135"/>
      <c r="AI1097" s="135"/>
      <c r="AJ1097" s="135"/>
    </row>
    <row r="1098" spans="11:36" s="3" customFormat="1" ht="15" customHeight="1" x14ac:dyDescent="0.25">
      <c r="K1098" s="11"/>
      <c r="L1098" s="354"/>
      <c r="M1098" s="352"/>
      <c r="AA1098" s="333"/>
      <c r="AB1098" s="135"/>
      <c r="AC1098" s="135"/>
      <c r="AD1098" s="135"/>
      <c r="AE1098" s="135"/>
      <c r="AF1098" s="127"/>
      <c r="AG1098" s="135"/>
      <c r="AH1098" s="135"/>
      <c r="AI1098" s="135"/>
      <c r="AJ1098" s="135"/>
    </row>
    <row r="1099" spans="11:36" s="3" customFormat="1" ht="15" customHeight="1" x14ac:dyDescent="0.25">
      <c r="K1099" s="11"/>
      <c r="L1099" s="354"/>
      <c r="M1099" s="352"/>
      <c r="AA1099" s="333"/>
      <c r="AB1099" s="135"/>
      <c r="AC1099" s="135"/>
      <c r="AD1099" s="135"/>
      <c r="AE1099" s="135"/>
      <c r="AF1099" s="127"/>
      <c r="AG1099" s="135"/>
      <c r="AH1099" s="135"/>
      <c r="AI1099" s="135"/>
      <c r="AJ1099" s="135"/>
    </row>
    <row r="1100" spans="11:36" s="3" customFormat="1" ht="15" customHeight="1" x14ac:dyDescent="0.25">
      <c r="K1100" s="11"/>
      <c r="L1100" s="354"/>
      <c r="M1100" s="352"/>
      <c r="AA1100" s="333"/>
      <c r="AB1100" s="135"/>
      <c r="AC1100" s="135"/>
      <c r="AD1100" s="135"/>
      <c r="AE1100" s="135"/>
      <c r="AF1100" s="127"/>
      <c r="AG1100" s="135"/>
      <c r="AH1100" s="135"/>
      <c r="AI1100" s="135"/>
      <c r="AJ1100" s="135"/>
    </row>
    <row r="1101" spans="11:36" s="3" customFormat="1" ht="15" customHeight="1" x14ac:dyDescent="0.25">
      <c r="K1101" s="11"/>
      <c r="L1101" s="354"/>
      <c r="M1101" s="352"/>
      <c r="AA1101" s="333"/>
      <c r="AB1101" s="135"/>
      <c r="AC1101" s="135"/>
      <c r="AD1101" s="135"/>
      <c r="AE1101" s="135"/>
      <c r="AF1101" s="127"/>
      <c r="AG1101" s="135"/>
      <c r="AH1101" s="135"/>
      <c r="AI1101" s="135"/>
      <c r="AJ1101" s="135"/>
    </row>
    <row r="1102" spans="11:36" s="3" customFormat="1" ht="15" customHeight="1" x14ac:dyDescent="0.25">
      <c r="K1102" s="11"/>
      <c r="L1102" s="354"/>
      <c r="M1102" s="352"/>
      <c r="AA1102" s="333"/>
      <c r="AB1102" s="135"/>
      <c r="AC1102" s="135"/>
      <c r="AD1102" s="135"/>
      <c r="AE1102" s="135"/>
      <c r="AF1102" s="127"/>
      <c r="AG1102" s="135"/>
      <c r="AH1102" s="135"/>
      <c r="AI1102" s="135"/>
      <c r="AJ1102" s="135"/>
    </row>
    <row r="1103" spans="11:36" s="3" customFormat="1" ht="15" customHeight="1" x14ac:dyDescent="0.25">
      <c r="K1103" s="11"/>
      <c r="L1103" s="354"/>
      <c r="M1103" s="352"/>
      <c r="AA1103" s="333"/>
      <c r="AB1103" s="135"/>
      <c r="AC1103" s="135"/>
      <c r="AD1103" s="135"/>
      <c r="AE1103" s="135"/>
      <c r="AF1103" s="127"/>
      <c r="AG1103" s="135"/>
      <c r="AH1103" s="135"/>
      <c r="AI1103" s="135"/>
      <c r="AJ1103" s="135"/>
    </row>
    <row r="1104" spans="11:36" s="3" customFormat="1" ht="15" customHeight="1" x14ac:dyDescent="0.25">
      <c r="K1104" s="11"/>
      <c r="L1104" s="354"/>
      <c r="M1104" s="352"/>
      <c r="AA1104" s="333"/>
      <c r="AB1104" s="135"/>
      <c r="AC1104" s="135"/>
      <c r="AD1104" s="135"/>
      <c r="AE1104" s="135"/>
      <c r="AF1104" s="127"/>
      <c r="AG1104" s="135"/>
      <c r="AH1104" s="135"/>
      <c r="AI1104" s="135"/>
      <c r="AJ1104" s="135"/>
    </row>
    <row r="1105" spans="11:36" s="3" customFormat="1" ht="15" customHeight="1" x14ac:dyDescent="0.25">
      <c r="K1105" s="11"/>
      <c r="L1105" s="354"/>
      <c r="M1105" s="352"/>
      <c r="AA1105" s="333"/>
      <c r="AB1105" s="135"/>
      <c r="AC1105" s="135"/>
      <c r="AD1105" s="135"/>
      <c r="AE1105" s="135"/>
      <c r="AF1105" s="127"/>
      <c r="AG1105" s="135"/>
      <c r="AH1105" s="135"/>
      <c r="AI1105" s="135"/>
      <c r="AJ1105" s="135"/>
    </row>
    <row r="1106" spans="11:36" s="3" customFormat="1" ht="15" customHeight="1" x14ac:dyDescent="0.25">
      <c r="K1106" s="11"/>
      <c r="L1106" s="354"/>
      <c r="M1106" s="352"/>
      <c r="AA1106" s="333"/>
      <c r="AB1106" s="135"/>
      <c r="AC1106" s="135"/>
      <c r="AD1106" s="135"/>
      <c r="AE1106" s="135"/>
      <c r="AF1106" s="127"/>
      <c r="AG1106" s="135"/>
      <c r="AH1106" s="135"/>
      <c r="AI1106" s="135"/>
      <c r="AJ1106" s="135"/>
    </row>
    <row r="1107" spans="11:36" s="3" customFormat="1" ht="15" customHeight="1" x14ac:dyDescent="0.25">
      <c r="K1107" s="11"/>
      <c r="L1107" s="354"/>
      <c r="M1107" s="352"/>
      <c r="AA1107" s="333"/>
      <c r="AB1107" s="135"/>
      <c r="AC1107" s="135"/>
      <c r="AD1107" s="135"/>
      <c r="AE1107" s="135"/>
      <c r="AF1107" s="127"/>
      <c r="AG1107" s="135"/>
      <c r="AH1107" s="135"/>
      <c r="AI1107" s="135"/>
      <c r="AJ1107" s="135"/>
    </row>
    <row r="1108" spans="11:36" s="3" customFormat="1" ht="15" customHeight="1" x14ac:dyDescent="0.25">
      <c r="K1108" s="11"/>
      <c r="L1108" s="354"/>
      <c r="M1108" s="352"/>
      <c r="AA1108" s="333"/>
      <c r="AB1108" s="135"/>
      <c r="AC1108" s="135"/>
      <c r="AD1108" s="135"/>
      <c r="AE1108" s="135"/>
      <c r="AF1108" s="127"/>
      <c r="AG1108" s="135"/>
      <c r="AH1108" s="135"/>
      <c r="AI1108" s="135"/>
      <c r="AJ1108" s="135"/>
    </row>
    <row r="1109" spans="11:36" s="3" customFormat="1" ht="15" customHeight="1" x14ac:dyDescent="0.25">
      <c r="K1109" s="11"/>
      <c r="L1109" s="354"/>
      <c r="M1109" s="352"/>
      <c r="AA1109" s="333"/>
      <c r="AB1109" s="135"/>
      <c r="AC1109" s="135"/>
      <c r="AD1109" s="135"/>
      <c r="AE1109" s="135"/>
      <c r="AF1109" s="127"/>
      <c r="AG1109" s="135"/>
      <c r="AH1109" s="135"/>
      <c r="AI1109" s="135"/>
      <c r="AJ1109" s="135"/>
    </row>
    <row r="1110" spans="11:36" s="3" customFormat="1" ht="15" customHeight="1" x14ac:dyDescent="0.25">
      <c r="K1110" s="11"/>
      <c r="L1110" s="354"/>
      <c r="M1110" s="352"/>
      <c r="AA1110" s="333"/>
      <c r="AB1110" s="135"/>
      <c r="AC1110" s="135"/>
      <c r="AD1110" s="135"/>
      <c r="AE1110" s="135"/>
      <c r="AF1110" s="127"/>
      <c r="AG1110" s="135"/>
      <c r="AH1110" s="135"/>
      <c r="AI1110" s="135"/>
      <c r="AJ1110" s="135"/>
    </row>
    <row r="1111" spans="11:36" s="3" customFormat="1" ht="15" customHeight="1" x14ac:dyDescent="0.25">
      <c r="K1111" s="11"/>
      <c r="L1111" s="354"/>
      <c r="M1111" s="352"/>
      <c r="AA1111" s="333"/>
      <c r="AB1111" s="135"/>
      <c r="AC1111" s="135"/>
      <c r="AD1111" s="135"/>
      <c r="AE1111" s="135"/>
      <c r="AF1111" s="127"/>
      <c r="AG1111" s="135"/>
      <c r="AH1111" s="135"/>
      <c r="AI1111" s="135"/>
      <c r="AJ1111" s="135"/>
    </row>
    <row r="1112" spans="11:36" s="3" customFormat="1" ht="15" customHeight="1" x14ac:dyDescent="0.25">
      <c r="K1112" s="11"/>
      <c r="L1112" s="354"/>
      <c r="M1112" s="352"/>
      <c r="AA1112" s="333"/>
      <c r="AB1112" s="135"/>
      <c r="AC1112" s="135"/>
      <c r="AD1112" s="135"/>
      <c r="AE1112" s="135"/>
      <c r="AF1112" s="127"/>
      <c r="AG1112" s="135"/>
      <c r="AH1112" s="135"/>
      <c r="AI1112" s="135"/>
      <c r="AJ1112" s="135"/>
    </row>
    <row r="1113" spans="11:36" s="3" customFormat="1" ht="15" customHeight="1" x14ac:dyDescent="0.25">
      <c r="K1113" s="11"/>
      <c r="L1113" s="354"/>
      <c r="M1113" s="352"/>
      <c r="AA1113" s="333"/>
      <c r="AB1113" s="135"/>
      <c r="AC1113" s="135"/>
      <c r="AD1113" s="135"/>
      <c r="AE1113" s="135"/>
      <c r="AF1113" s="127"/>
      <c r="AG1113" s="135"/>
      <c r="AH1113" s="135"/>
      <c r="AI1113" s="135"/>
      <c r="AJ1113" s="135"/>
    </row>
    <row r="1114" spans="11:36" s="3" customFormat="1" ht="15" customHeight="1" x14ac:dyDescent="0.25">
      <c r="K1114" s="11"/>
      <c r="L1114" s="354"/>
      <c r="M1114" s="352"/>
      <c r="AA1114" s="333"/>
      <c r="AB1114" s="135"/>
      <c r="AC1114" s="135"/>
      <c r="AD1114" s="135"/>
      <c r="AE1114" s="135"/>
      <c r="AF1114" s="127"/>
      <c r="AG1114" s="135"/>
      <c r="AH1114" s="135"/>
      <c r="AI1114" s="135"/>
      <c r="AJ1114" s="135"/>
    </row>
    <row r="1115" spans="11:36" s="3" customFormat="1" ht="15" customHeight="1" x14ac:dyDescent="0.25">
      <c r="K1115" s="11"/>
      <c r="L1115" s="354"/>
      <c r="M1115" s="352"/>
      <c r="AA1115" s="333"/>
      <c r="AB1115" s="135"/>
      <c r="AC1115" s="135"/>
      <c r="AD1115" s="135"/>
      <c r="AE1115" s="135"/>
      <c r="AF1115" s="127"/>
      <c r="AG1115" s="135"/>
      <c r="AH1115" s="135"/>
      <c r="AI1115" s="135"/>
      <c r="AJ1115" s="135"/>
    </row>
    <row r="1116" spans="11:36" s="3" customFormat="1" ht="15" customHeight="1" x14ac:dyDescent="0.25">
      <c r="K1116" s="11"/>
      <c r="L1116" s="354"/>
      <c r="M1116" s="352"/>
      <c r="AA1116" s="333"/>
      <c r="AB1116" s="135"/>
      <c r="AC1116" s="135"/>
      <c r="AD1116" s="135"/>
      <c r="AE1116" s="135"/>
      <c r="AF1116" s="127"/>
      <c r="AG1116" s="135"/>
      <c r="AH1116" s="135"/>
      <c r="AI1116" s="135"/>
      <c r="AJ1116" s="135"/>
    </row>
    <row r="1117" spans="11:36" s="3" customFormat="1" ht="15" customHeight="1" x14ac:dyDescent="0.25">
      <c r="K1117" s="11"/>
      <c r="L1117" s="354"/>
      <c r="M1117" s="352"/>
      <c r="AA1117" s="333"/>
      <c r="AB1117" s="135"/>
      <c r="AC1117" s="135"/>
      <c r="AD1117" s="135"/>
      <c r="AE1117" s="135"/>
      <c r="AF1117" s="127"/>
      <c r="AG1117" s="135"/>
      <c r="AH1117" s="135"/>
      <c r="AI1117" s="135"/>
      <c r="AJ1117" s="135"/>
    </row>
    <row r="1118" spans="11:36" s="3" customFormat="1" ht="15" customHeight="1" x14ac:dyDescent="0.25">
      <c r="K1118" s="11"/>
      <c r="L1118" s="354"/>
      <c r="M1118" s="352"/>
      <c r="AA1118" s="333"/>
      <c r="AB1118" s="135"/>
      <c r="AC1118" s="135"/>
      <c r="AD1118" s="135"/>
      <c r="AE1118" s="135"/>
      <c r="AF1118" s="127"/>
      <c r="AG1118" s="135"/>
      <c r="AH1118" s="135"/>
      <c r="AI1118" s="135"/>
      <c r="AJ1118" s="135"/>
    </row>
    <row r="1119" spans="11:36" s="3" customFormat="1" ht="15" customHeight="1" x14ac:dyDescent="0.25">
      <c r="K1119" s="11"/>
      <c r="L1119" s="354"/>
      <c r="M1119" s="352"/>
      <c r="AA1119" s="333"/>
      <c r="AB1119" s="135"/>
      <c r="AC1119" s="135"/>
      <c r="AD1119" s="135"/>
      <c r="AE1119" s="135"/>
      <c r="AF1119" s="127"/>
      <c r="AG1119" s="135"/>
      <c r="AH1119" s="135"/>
      <c r="AI1119" s="135"/>
      <c r="AJ1119" s="135"/>
    </row>
    <row r="1120" spans="11:36" s="3" customFormat="1" ht="15" customHeight="1" x14ac:dyDescent="0.25">
      <c r="K1120" s="11"/>
      <c r="L1120" s="354"/>
      <c r="M1120" s="352"/>
      <c r="AA1120" s="333"/>
      <c r="AB1120" s="135"/>
      <c r="AC1120" s="135"/>
      <c r="AD1120" s="135"/>
      <c r="AE1120" s="135"/>
      <c r="AF1120" s="127"/>
      <c r="AG1120" s="135"/>
      <c r="AH1120" s="135"/>
      <c r="AI1120" s="135"/>
      <c r="AJ1120" s="135"/>
    </row>
    <row r="1121" spans="11:36" s="3" customFormat="1" ht="15" customHeight="1" x14ac:dyDescent="0.25">
      <c r="K1121" s="11"/>
      <c r="L1121" s="354"/>
      <c r="M1121" s="352"/>
      <c r="AA1121" s="333"/>
      <c r="AB1121" s="135"/>
      <c r="AC1121" s="135"/>
      <c r="AD1121" s="135"/>
      <c r="AE1121" s="135"/>
      <c r="AF1121" s="127"/>
      <c r="AG1121" s="135"/>
      <c r="AH1121" s="135"/>
      <c r="AI1121" s="135"/>
      <c r="AJ1121" s="135"/>
    </row>
    <row r="1122" spans="11:36" s="3" customFormat="1" ht="15" customHeight="1" x14ac:dyDescent="0.25">
      <c r="K1122" s="11"/>
      <c r="L1122" s="354"/>
      <c r="M1122" s="352"/>
      <c r="AA1122" s="333"/>
      <c r="AB1122" s="135"/>
      <c r="AC1122" s="135"/>
      <c r="AD1122" s="135"/>
      <c r="AE1122" s="135"/>
      <c r="AF1122" s="127"/>
      <c r="AG1122" s="135"/>
      <c r="AH1122" s="135"/>
      <c r="AI1122" s="135"/>
      <c r="AJ1122" s="135"/>
    </row>
    <row r="1123" spans="11:36" s="3" customFormat="1" ht="15" customHeight="1" x14ac:dyDescent="0.25">
      <c r="K1123" s="11"/>
      <c r="L1123" s="354"/>
      <c r="M1123" s="352"/>
      <c r="AA1123" s="333"/>
      <c r="AB1123" s="135"/>
      <c r="AC1123" s="135"/>
      <c r="AD1123" s="135"/>
      <c r="AE1123" s="135"/>
      <c r="AF1123" s="127"/>
      <c r="AG1123" s="135"/>
      <c r="AH1123" s="135"/>
      <c r="AI1123" s="135"/>
      <c r="AJ1123" s="135"/>
    </row>
    <row r="1124" spans="11:36" s="3" customFormat="1" ht="15" customHeight="1" x14ac:dyDescent="0.25">
      <c r="K1124" s="11"/>
      <c r="L1124" s="354"/>
      <c r="M1124" s="352"/>
      <c r="AA1124" s="333"/>
      <c r="AB1124" s="135"/>
      <c r="AC1124" s="135"/>
      <c r="AD1124" s="135"/>
      <c r="AE1124" s="135"/>
      <c r="AF1124" s="127"/>
      <c r="AG1124" s="135"/>
      <c r="AH1124" s="135"/>
      <c r="AI1124" s="135"/>
      <c r="AJ1124" s="135"/>
    </row>
    <row r="1125" spans="11:36" s="3" customFormat="1" ht="15" customHeight="1" x14ac:dyDescent="0.25">
      <c r="K1125" s="11"/>
      <c r="L1125" s="354"/>
      <c r="M1125" s="352"/>
      <c r="AA1125" s="333"/>
      <c r="AB1125" s="135"/>
      <c r="AC1125" s="135"/>
      <c r="AD1125" s="135"/>
      <c r="AE1125" s="135"/>
      <c r="AF1125" s="127"/>
      <c r="AG1125" s="135"/>
      <c r="AH1125" s="135"/>
      <c r="AI1125" s="135"/>
      <c r="AJ1125" s="135"/>
    </row>
    <row r="1126" spans="11:36" s="3" customFormat="1" ht="15" customHeight="1" x14ac:dyDescent="0.25">
      <c r="K1126" s="11"/>
      <c r="L1126" s="354"/>
      <c r="M1126" s="352"/>
      <c r="AA1126" s="333"/>
      <c r="AB1126" s="135"/>
      <c r="AC1126" s="135"/>
      <c r="AD1126" s="135"/>
      <c r="AE1126" s="135"/>
      <c r="AF1126" s="127"/>
      <c r="AG1126" s="135"/>
      <c r="AH1126" s="135"/>
      <c r="AI1126" s="135"/>
      <c r="AJ1126" s="135"/>
    </row>
    <row r="1127" spans="11:36" s="3" customFormat="1" ht="15" customHeight="1" x14ac:dyDescent="0.25">
      <c r="K1127" s="11"/>
      <c r="L1127" s="354"/>
      <c r="M1127" s="352"/>
      <c r="AA1127" s="333"/>
      <c r="AB1127" s="135"/>
      <c r="AC1127" s="135"/>
      <c r="AD1127" s="135"/>
      <c r="AE1127" s="135"/>
      <c r="AF1127" s="127"/>
      <c r="AG1127" s="135"/>
      <c r="AH1127" s="135"/>
      <c r="AI1127" s="135"/>
      <c r="AJ1127" s="135"/>
    </row>
    <row r="1128" spans="11:36" s="3" customFormat="1" ht="15" customHeight="1" x14ac:dyDescent="0.25">
      <c r="K1128" s="11"/>
      <c r="L1128" s="354"/>
      <c r="M1128" s="352"/>
      <c r="AA1128" s="333"/>
      <c r="AB1128" s="135"/>
      <c r="AC1128" s="135"/>
      <c r="AD1128" s="135"/>
      <c r="AE1128" s="135"/>
      <c r="AF1128" s="127"/>
      <c r="AG1128" s="135"/>
      <c r="AH1128" s="135"/>
      <c r="AI1128" s="135"/>
      <c r="AJ1128" s="135"/>
    </row>
    <row r="1129" spans="11:36" s="3" customFormat="1" ht="15" customHeight="1" x14ac:dyDescent="0.25">
      <c r="K1129" s="11"/>
      <c r="L1129" s="354"/>
      <c r="M1129" s="352"/>
      <c r="AA1129" s="333"/>
      <c r="AB1129" s="135"/>
      <c r="AC1129" s="135"/>
      <c r="AD1129" s="135"/>
      <c r="AE1129" s="135"/>
      <c r="AF1129" s="127"/>
      <c r="AG1129" s="135"/>
      <c r="AH1129" s="135"/>
      <c r="AI1129" s="135"/>
      <c r="AJ1129" s="135"/>
    </row>
    <row r="1130" spans="11:36" s="3" customFormat="1" ht="15" customHeight="1" x14ac:dyDescent="0.25">
      <c r="K1130" s="11"/>
      <c r="L1130" s="354"/>
      <c r="M1130" s="352"/>
      <c r="AA1130" s="333"/>
      <c r="AB1130" s="135"/>
      <c r="AC1130" s="135"/>
      <c r="AD1130" s="135"/>
      <c r="AE1130" s="135"/>
      <c r="AF1130" s="127"/>
      <c r="AG1130" s="135"/>
      <c r="AH1130" s="135"/>
      <c r="AI1130" s="135"/>
      <c r="AJ1130" s="135"/>
    </row>
    <row r="1131" spans="11:36" s="3" customFormat="1" ht="15" customHeight="1" x14ac:dyDescent="0.25">
      <c r="K1131" s="11"/>
      <c r="L1131" s="354"/>
      <c r="M1131" s="352"/>
      <c r="AA1131" s="333"/>
      <c r="AB1131" s="135"/>
      <c r="AC1131" s="135"/>
      <c r="AD1131" s="135"/>
      <c r="AE1131" s="135"/>
      <c r="AF1131" s="127"/>
      <c r="AG1131" s="135"/>
      <c r="AH1131" s="135"/>
      <c r="AI1131" s="135"/>
      <c r="AJ1131" s="135"/>
    </row>
    <row r="1132" spans="11:36" s="3" customFormat="1" ht="15" customHeight="1" x14ac:dyDescent="0.25">
      <c r="K1132" s="11"/>
      <c r="L1132" s="354"/>
      <c r="M1132" s="352"/>
      <c r="AA1132" s="333"/>
      <c r="AB1132" s="135"/>
      <c r="AC1132" s="135"/>
      <c r="AD1132" s="135"/>
      <c r="AE1132" s="135"/>
      <c r="AF1132" s="127"/>
      <c r="AG1132" s="135"/>
      <c r="AH1132" s="135"/>
      <c r="AI1132" s="135"/>
      <c r="AJ1132" s="135"/>
    </row>
    <row r="1133" spans="11:36" s="3" customFormat="1" ht="15" customHeight="1" x14ac:dyDescent="0.25">
      <c r="K1133" s="11"/>
      <c r="L1133" s="354"/>
      <c r="M1133" s="352"/>
      <c r="AA1133" s="333"/>
      <c r="AB1133" s="135"/>
      <c r="AC1133" s="135"/>
      <c r="AD1133" s="135"/>
      <c r="AE1133" s="135"/>
      <c r="AF1133" s="127"/>
      <c r="AG1133" s="135"/>
      <c r="AH1133" s="135"/>
      <c r="AI1133" s="135"/>
      <c r="AJ1133" s="135"/>
    </row>
    <row r="1134" spans="11:36" s="3" customFormat="1" ht="15" customHeight="1" x14ac:dyDescent="0.25">
      <c r="K1134" s="11"/>
      <c r="L1134" s="354"/>
      <c r="M1134" s="352"/>
      <c r="AA1134" s="333"/>
      <c r="AB1134" s="135"/>
      <c r="AC1134" s="135"/>
      <c r="AD1134" s="135"/>
      <c r="AE1134" s="135"/>
      <c r="AF1134" s="127"/>
      <c r="AG1134" s="135"/>
      <c r="AH1134" s="135"/>
      <c r="AI1134" s="135"/>
      <c r="AJ1134" s="135"/>
    </row>
    <row r="1135" spans="11:36" s="3" customFormat="1" ht="15" customHeight="1" x14ac:dyDescent="0.25">
      <c r="K1135" s="11"/>
      <c r="L1135" s="354"/>
      <c r="M1135" s="352"/>
      <c r="AA1135" s="333"/>
      <c r="AB1135" s="135"/>
      <c r="AC1135" s="135"/>
      <c r="AD1135" s="135"/>
      <c r="AE1135" s="135"/>
      <c r="AF1135" s="127"/>
      <c r="AG1135" s="135"/>
      <c r="AH1135" s="135"/>
      <c r="AI1135" s="135"/>
      <c r="AJ1135" s="135"/>
    </row>
    <row r="1136" spans="11:36" s="3" customFormat="1" ht="15" customHeight="1" x14ac:dyDescent="0.25">
      <c r="K1136" s="11"/>
      <c r="L1136" s="354"/>
      <c r="M1136" s="352"/>
      <c r="AA1136" s="333"/>
      <c r="AB1136" s="135"/>
      <c r="AC1136" s="135"/>
      <c r="AD1136" s="135"/>
      <c r="AE1136" s="135"/>
      <c r="AF1136" s="127"/>
      <c r="AG1136" s="135"/>
      <c r="AH1136" s="135"/>
      <c r="AI1136" s="135"/>
      <c r="AJ1136" s="135"/>
    </row>
    <row r="1137" spans="11:36" s="3" customFormat="1" ht="15" customHeight="1" x14ac:dyDescent="0.25">
      <c r="K1137" s="11"/>
      <c r="L1137" s="354"/>
      <c r="M1137" s="352"/>
      <c r="AA1137" s="333"/>
      <c r="AB1137" s="135"/>
      <c r="AC1137" s="135"/>
      <c r="AD1137" s="135"/>
      <c r="AE1137" s="135"/>
      <c r="AF1137" s="127"/>
      <c r="AG1137" s="135"/>
      <c r="AH1137" s="135"/>
      <c r="AI1137" s="135"/>
      <c r="AJ1137" s="135"/>
    </row>
    <row r="1138" spans="11:36" s="3" customFormat="1" ht="15" customHeight="1" x14ac:dyDescent="0.25">
      <c r="K1138" s="11"/>
      <c r="L1138" s="354"/>
      <c r="M1138" s="352"/>
      <c r="AA1138" s="333"/>
      <c r="AB1138" s="135"/>
      <c r="AC1138" s="135"/>
      <c r="AD1138" s="135"/>
      <c r="AE1138" s="135"/>
      <c r="AF1138" s="127"/>
      <c r="AG1138" s="135"/>
      <c r="AH1138" s="135"/>
      <c r="AI1138" s="135"/>
      <c r="AJ1138" s="135"/>
    </row>
    <row r="1139" spans="11:36" s="3" customFormat="1" ht="15" customHeight="1" x14ac:dyDescent="0.25">
      <c r="K1139" s="11"/>
      <c r="L1139" s="354"/>
      <c r="M1139" s="352"/>
      <c r="AA1139" s="333"/>
      <c r="AB1139" s="135"/>
      <c r="AC1139" s="135"/>
      <c r="AD1139" s="135"/>
      <c r="AE1139" s="135"/>
      <c r="AF1139" s="127"/>
      <c r="AG1139" s="135"/>
      <c r="AH1139" s="135"/>
      <c r="AI1139" s="135"/>
      <c r="AJ1139" s="135"/>
    </row>
    <row r="1140" spans="11:36" s="3" customFormat="1" ht="15" customHeight="1" x14ac:dyDescent="0.25">
      <c r="K1140" s="11"/>
      <c r="L1140" s="354"/>
      <c r="M1140" s="352"/>
      <c r="AA1140" s="333"/>
      <c r="AB1140" s="135"/>
      <c r="AC1140" s="135"/>
      <c r="AD1140" s="135"/>
      <c r="AE1140" s="135"/>
      <c r="AF1140" s="127"/>
      <c r="AG1140" s="135"/>
      <c r="AH1140" s="135"/>
      <c r="AI1140" s="135"/>
      <c r="AJ1140" s="135"/>
    </row>
    <row r="1141" spans="11:36" s="3" customFormat="1" ht="15" customHeight="1" x14ac:dyDescent="0.25">
      <c r="K1141" s="11"/>
      <c r="L1141" s="354"/>
      <c r="M1141" s="352"/>
      <c r="AA1141" s="333"/>
      <c r="AB1141" s="135"/>
      <c r="AC1141" s="135"/>
      <c r="AD1141" s="135"/>
      <c r="AE1141" s="135"/>
      <c r="AF1141" s="127"/>
      <c r="AG1141" s="135"/>
      <c r="AH1141" s="135"/>
      <c r="AI1141" s="135"/>
      <c r="AJ1141" s="135"/>
    </row>
    <row r="1142" spans="11:36" s="3" customFormat="1" ht="15" customHeight="1" x14ac:dyDescent="0.25">
      <c r="K1142" s="11"/>
      <c r="L1142" s="354"/>
      <c r="M1142" s="352"/>
      <c r="AA1142" s="333"/>
      <c r="AB1142" s="135"/>
      <c r="AC1142" s="135"/>
      <c r="AD1142" s="135"/>
      <c r="AE1142" s="135"/>
      <c r="AF1142" s="127"/>
      <c r="AG1142" s="135"/>
      <c r="AH1142" s="135"/>
      <c r="AI1142" s="135"/>
      <c r="AJ1142" s="135"/>
    </row>
    <row r="1143" spans="11:36" s="3" customFormat="1" ht="15" customHeight="1" x14ac:dyDescent="0.25">
      <c r="K1143" s="11"/>
      <c r="L1143" s="354"/>
      <c r="M1143" s="352"/>
      <c r="AA1143" s="333"/>
      <c r="AB1143" s="135"/>
      <c r="AC1143" s="135"/>
      <c r="AD1143" s="135"/>
      <c r="AE1143" s="135"/>
      <c r="AF1143" s="127"/>
      <c r="AG1143" s="135"/>
      <c r="AH1143" s="135"/>
      <c r="AI1143" s="135"/>
      <c r="AJ1143" s="135"/>
    </row>
    <row r="1144" spans="11:36" s="3" customFormat="1" ht="15" customHeight="1" x14ac:dyDescent="0.25">
      <c r="K1144" s="11"/>
      <c r="L1144" s="354"/>
      <c r="M1144" s="352"/>
      <c r="AA1144" s="333"/>
      <c r="AB1144" s="135"/>
      <c r="AC1144" s="135"/>
      <c r="AD1144" s="135"/>
      <c r="AE1144" s="135"/>
      <c r="AF1144" s="127"/>
      <c r="AG1144" s="135"/>
      <c r="AH1144" s="135"/>
      <c r="AI1144" s="135"/>
      <c r="AJ1144" s="135"/>
    </row>
    <row r="1145" spans="11:36" s="3" customFormat="1" ht="15" customHeight="1" x14ac:dyDescent="0.25">
      <c r="K1145" s="11"/>
      <c r="L1145" s="354"/>
      <c r="M1145" s="352"/>
      <c r="AA1145" s="333"/>
      <c r="AB1145" s="135"/>
      <c r="AC1145" s="135"/>
      <c r="AD1145" s="135"/>
      <c r="AE1145" s="135"/>
      <c r="AF1145" s="127"/>
      <c r="AG1145" s="135"/>
      <c r="AH1145" s="135"/>
      <c r="AI1145" s="135"/>
      <c r="AJ1145" s="135"/>
    </row>
    <row r="1146" spans="11:36" s="3" customFormat="1" ht="15" customHeight="1" x14ac:dyDescent="0.25">
      <c r="K1146" s="11"/>
      <c r="L1146" s="354"/>
      <c r="M1146" s="352"/>
      <c r="AA1146" s="333"/>
      <c r="AB1146" s="135"/>
      <c r="AC1146" s="135"/>
      <c r="AD1146" s="135"/>
      <c r="AE1146" s="135"/>
      <c r="AF1146" s="127"/>
      <c r="AG1146" s="135"/>
      <c r="AH1146" s="135"/>
      <c r="AI1146" s="135"/>
      <c r="AJ1146" s="135"/>
    </row>
    <row r="1147" spans="11:36" s="3" customFormat="1" ht="15" customHeight="1" x14ac:dyDescent="0.25">
      <c r="K1147" s="11"/>
      <c r="L1147" s="354"/>
      <c r="M1147" s="352"/>
      <c r="AA1147" s="333"/>
      <c r="AB1147" s="135"/>
      <c r="AC1147" s="135"/>
      <c r="AD1147" s="135"/>
      <c r="AE1147" s="135"/>
      <c r="AF1147" s="127"/>
      <c r="AG1147" s="135"/>
      <c r="AH1147" s="135"/>
      <c r="AI1147" s="135"/>
      <c r="AJ1147" s="135"/>
    </row>
    <row r="1148" spans="11:36" s="3" customFormat="1" ht="15" customHeight="1" x14ac:dyDescent="0.25">
      <c r="K1148" s="11"/>
      <c r="L1148" s="354"/>
      <c r="M1148" s="352"/>
      <c r="AA1148" s="333"/>
      <c r="AB1148" s="135"/>
      <c r="AC1148" s="135"/>
      <c r="AD1148" s="135"/>
      <c r="AE1148" s="135"/>
      <c r="AF1148" s="127"/>
      <c r="AG1148" s="135"/>
      <c r="AH1148" s="135"/>
      <c r="AI1148" s="135"/>
      <c r="AJ1148" s="135"/>
    </row>
    <row r="1149" spans="11:36" s="3" customFormat="1" ht="15" customHeight="1" x14ac:dyDescent="0.25">
      <c r="K1149" s="11"/>
      <c r="L1149" s="354"/>
      <c r="M1149" s="352"/>
      <c r="AA1149" s="333"/>
      <c r="AB1149" s="135"/>
      <c r="AC1149" s="135"/>
      <c r="AD1149" s="135"/>
      <c r="AE1149" s="135"/>
      <c r="AF1149" s="127"/>
      <c r="AG1149" s="135"/>
      <c r="AH1149" s="135"/>
      <c r="AI1149" s="135"/>
      <c r="AJ1149" s="135"/>
    </row>
    <row r="1150" spans="11:36" s="3" customFormat="1" ht="15" customHeight="1" x14ac:dyDescent="0.25">
      <c r="K1150" s="11"/>
      <c r="L1150" s="354"/>
      <c r="M1150" s="352"/>
      <c r="AA1150" s="333"/>
      <c r="AB1150" s="135"/>
      <c r="AC1150" s="135"/>
      <c r="AD1150" s="135"/>
      <c r="AE1150" s="135"/>
      <c r="AF1150" s="127"/>
      <c r="AG1150" s="135"/>
      <c r="AH1150" s="135"/>
      <c r="AI1150" s="135"/>
      <c r="AJ1150" s="135"/>
    </row>
    <row r="1151" spans="11:36" s="3" customFormat="1" ht="15" customHeight="1" x14ac:dyDescent="0.25">
      <c r="K1151" s="11"/>
      <c r="L1151" s="354"/>
      <c r="M1151" s="352"/>
      <c r="AA1151" s="333"/>
      <c r="AB1151" s="135"/>
      <c r="AC1151" s="135"/>
      <c r="AD1151" s="135"/>
      <c r="AE1151" s="135"/>
      <c r="AF1151" s="127"/>
      <c r="AG1151" s="135"/>
      <c r="AH1151" s="135"/>
      <c r="AI1151" s="135"/>
      <c r="AJ1151" s="135"/>
    </row>
    <row r="1152" spans="11:36" s="3" customFormat="1" ht="15" customHeight="1" x14ac:dyDescent="0.25">
      <c r="K1152" s="11"/>
      <c r="L1152" s="354"/>
      <c r="M1152" s="352"/>
      <c r="AA1152" s="333"/>
      <c r="AB1152" s="135"/>
      <c r="AC1152" s="135"/>
      <c r="AD1152" s="135"/>
      <c r="AE1152" s="135"/>
      <c r="AF1152" s="127"/>
      <c r="AG1152" s="135"/>
      <c r="AH1152" s="135"/>
      <c r="AI1152" s="135"/>
      <c r="AJ1152" s="135"/>
    </row>
    <row r="1153" spans="11:36" s="3" customFormat="1" ht="15" customHeight="1" x14ac:dyDescent="0.25">
      <c r="K1153" s="11"/>
      <c r="L1153" s="354"/>
      <c r="M1153" s="352"/>
      <c r="AA1153" s="333"/>
      <c r="AB1153" s="135"/>
      <c r="AC1153" s="135"/>
      <c r="AD1153" s="135"/>
      <c r="AE1153" s="135"/>
      <c r="AF1153" s="127"/>
      <c r="AG1153" s="135"/>
      <c r="AH1153" s="135"/>
      <c r="AI1153" s="135"/>
      <c r="AJ1153" s="135"/>
    </row>
    <row r="1154" spans="11:36" s="3" customFormat="1" ht="15" customHeight="1" x14ac:dyDescent="0.25">
      <c r="K1154" s="11"/>
      <c r="L1154" s="354"/>
      <c r="M1154" s="352"/>
      <c r="AA1154" s="333"/>
      <c r="AB1154" s="135"/>
      <c r="AC1154" s="135"/>
      <c r="AD1154" s="135"/>
      <c r="AE1154" s="135"/>
      <c r="AF1154" s="127"/>
      <c r="AG1154" s="135"/>
      <c r="AH1154" s="135"/>
      <c r="AI1154" s="135"/>
      <c r="AJ1154" s="135"/>
    </row>
    <row r="1155" spans="11:36" s="3" customFormat="1" ht="15" customHeight="1" x14ac:dyDescent="0.25">
      <c r="K1155" s="11"/>
      <c r="L1155" s="354"/>
      <c r="M1155" s="352"/>
      <c r="AA1155" s="333"/>
      <c r="AB1155" s="135"/>
      <c r="AC1155" s="135"/>
      <c r="AD1155" s="135"/>
      <c r="AE1155" s="135"/>
      <c r="AF1155" s="127"/>
      <c r="AG1155" s="135"/>
      <c r="AH1155" s="135"/>
      <c r="AI1155" s="135"/>
      <c r="AJ1155" s="135"/>
    </row>
    <row r="1156" spans="11:36" s="3" customFormat="1" ht="15" customHeight="1" x14ac:dyDescent="0.25">
      <c r="K1156" s="11"/>
      <c r="L1156" s="354"/>
      <c r="M1156" s="352"/>
      <c r="AA1156" s="333"/>
      <c r="AB1156" s="135"/>
      <c r="AC1156" s="135"/>
      <c r="AD1156" s="135"/>
      <c r="AE1156" s="135"/>
      <c r="AF1156" s="127"/>
      <c r="AG1156" s="135"/>
      <c r="AH1156" s="135"/>
      <c r="AI1156" s="135"/>
      <c r="AJ1156" s="135"/>
    </row>
    <row r="1157" spans="11:36" s="3" customFormat="1" ht="15" customHeight="1" x14ac:dyDescent="0.25">
      <c r="K1157" s="11"/>
      <c r="L1157" s="354"/>
      <c r="M1157" s="352"/>
      <c r="AA1157" s="333"/>
      <c r="AB1157" s="135"/>
      <c r="AC1157" s="135"/>
      <c r="AD1157" s="135"/>
      <c r="AE1157" s="135"/>
      <c r="AF1157" s="127"/>
      <c r="AG1157" s="135"/>
      <c r="AH1157" s="135"/>
      <c r="AI1157" s="135"/>
      <c r="AJ1157" s="135"/>
    </row>
    <row r="1158" spans="11:36" s="3" customFormat="1" ht="15" customHeight="1" x14ac:dyDescent="0.25">
      <c r="K1158" s="11"/>
      <c r="L1158" s="354"/>
      <c r="M1158" s="352"/>
      <c r="AA1158" s="333"/>
      <c r="AB1158" s="135"/>
      <c r="AC1158" s="135"/>
      <c r="AD1158" s="135"/>
      <c r="AE1158" s="135"/>
      <c r="AF1158" s="127"/>
      <c r="AG1158" s="135"/>
      <c r="AH1158" s="135"/>
      <c r="AI1158" s="135"/>
      <c r="AJ1158" s="135"/>
    </row>
    <row r="1159" spans="11:36" s="3" customFormat="1" ht="15" customHeight="1" x14ac:dyDescent="0.25">
      <c r="K1159" s="11"/>
      <c r="L1159" s="354"/>
      <c r="M1159" s="352"/>
      <c r="AA1159" s="333"/>
      <c r="AB1159" s="135"/>
      <c r="AC1159" s="135"/>
      <c r="AD1159" s="135"/>
      <c r="AE1159" s="135"/>
      <c r="AF1159" s="127"/>
      <c r="AG1159" s="135"/>
      <c r="AH1159" s="135"/>
      <c r="AI1159" s="135"/>
      <c r="AJ1159" s="135"/>
    </row>
    <row r="1160" spans="11:36" s="3" customFormat="1" ht="15" customHeight="1" x14ac:dyDescent="0.25">
      <c r="K1160" s="11"/>
      <c r="L1160" s="354"/>
      <c r="M1160" s="352"/>
      <c r="AA1160" s="333"/>
      <c r="AB1160" s="135"/>
      <c r="AC1160" s="135"/>
      <c r="AD1160" s="135"/>
      <c r="AE1160" s="135"/>
      <c r="AF1160" s="127"/>
      <c r="AG1160" s="135"/>
      <c r="AH1160" s="135"/>
      <c r="AI1160" s="135"/>
      <c r="AJ1160" s="135"/>
    </row>
    <row r="1161" spans="11:36" s="3" customFormat="1" ht="15" customHeight="1" x14ac:dyDescent="0.25">
      <c r="K1161" s="11"/>
      <c r="L1161" s="354"/>
      <c r="M1161" s="352"/>
      <c r="AA1161" s="333"/>
      <c r="AB1161" s="135"/>
      <c r="AC1161" s="135"/>
      <c r="AD1161" s="135"/>
      <c r="AE1161" s="135"/>
      <c r="AF1161" s="127"/>
      <c r="AG1161" s="135"/>
      <c r="AH1161" s="135"/>
      <c r="AI1161" s="135"/>
      <c r="AJ1161" s="135"/>
    </row>
    <row r="1162" spans="11:36" s="3" customFormat="1" ht="15" customHeight="1" x14ac:dyDescent="0.25">
      <c r="K1162" s="11"/>
      <c r="L1162" s="354"/>
      <c r="M1162" s="352"/>
      <c r="AA1162" s="333"/>
      <c r="AB1162" s="135"/>
      <c r="AC1162" s="135"/>
      <c r="AD1162" s="135"/>
      <c r="AE1162" s="135"/>
      <c r="AF1162" s="127"/>
      <c r="AG1162" s="135"/>
      <c r="AH1162" s="135"/>
      <c r="AI1162" s="135"/>
      <c r="AJ1162" s="135"/>
    </row>
    <row r="1163" spans="11:36" s="3" customFormat="1" ht="15" customHeight="1" x14ac:dyDescent="0.25">
      <c r="K1163" s="11"/>
      <c r="L1163" s="354"/>
      <c r="M1163" s="352"/>
      <c r="AA1163" s="333"/>
      <c r="AB1163" s="135"/>
      <c r="AC1163" s="135"/>
      <c r="AD1163" s="135"/>
      <c r="AE1163" s="135"/>
      <c r="AF1163" s="127"/>
      <c r="AG1163" s="135"/>
      <c r="AH1163" s="135"/>
      <c r="AI1163" s="135"/>
      <c r="AJ1163" s="135"/>
    </row>
    <row r="1164" spans="11:36" s="3" customFormat="1" ht="15" customHeight="1" x14ac:dyDescent="0.25">
      <c r="K1164" s="11"/>
      <c r="L1164" s="354"/>
      <c r="M1164" s="352"/>
      <c r="AA1164" s="333"/>
      <c r="AB1164" s="135"/>
      <c r="AC1164" s="135"/>
      <c r="AD1164" s="135"/>
      <c r="AE1164" s="135"/>
      <c r="AF1164" s="127"/>
      <c r="AG1164" s="135"/>
      <c r="AH1164" s="135"/>
      <c r="AI1164" s="135"/>
      <c r="AJ1164" s="135"/>
    </row>
    <row r="1165" spans="11:36" s="3" customFormat="1" ht="15" customHeight="1" x14ac:dyDescent="0.25">
      <c r="K1165" s="11"/>
      <c r="L1165" s="354"/>
      <c r="M1165" s="352"/>
      <c r="AA1165" s="333"/>
      <c r="AB1165" s="135"/>
      <c r="AC1165" s="135"/>
      <c r="AD1165" s="135"/>
      <c r="AE1165" s="135"/>
      <c r="AF1165" s="127"/>
      <c r="AG1165" s="135"/>
      <c r="AH1165" s="135"/>
      <c r="AI1165" s="135"/>
      <c r="AJ1165" s="135"/>
    </row>
    <row r="1166" spans="11:36" s="3" customFormat="1" ht="15" customHeight="1" x14ac:dyDescent="0.25">
      <c r="K1166" s="11"/>
      <c r="L1166" s="354"/>
      <c r="M1166" s="352"/>
      <c r="AA1166" s="333"/>
      <c r="AB1166" s="135"/>
      <c r="AC1166" s="135"/>
      <c r="AD1166" s="135"/>
      <c r="AE1166" s="135"/>
      <c r="AF1166" s="127"/>
      <c r="AG1166" s="135"/>
      <c r="AH1166" s="135"/>
      <c r="AI1166" s="135"/>
      <c r="AJ1166" s="135"/>
    </row>
    <row r="1167" spans="11:36" s="3" customFormat="1" ht="15" customHeight="1" x14ac:dyDescent="0.25">
      <c r="K1167" s="11"/>
      <c r="L1167" s="354"/>
      <c r="M1167" s="352"/>
      <c r="AA1167" s="333"/>
      <c r="AB1167" s="135"/>
      <c r="AC1167" s="135"/>
      <c r="AD1167" s="135"/>
      <c r="AE1167" s="135"/>
      <c r="AF1167" s="127"/>
      <c r="AG1167" s="135"/>
      <c r="AH1167" s="135"/>
      <c r="AI1167" s="135"/>
      <c r="AJ1167" s="135"/>
    </row>
    <row r="1168" spans="11:36" s="3" customFormat="1" ht="15" customHeight="1" x14ac:dyDescent="0.25">
      <c r="K1168" s="11"/>
      <c r="L1168" s="354"/>
      <c r="M1168" s="352"/>
      <c r="AA1168" s="333"/>
      <c r="AB1168" s="135"/>
      <c r="AC1168" s="135"/>
      <c r="AD1168" s="135"/>
      <c r="AE1168" s="135"/>
      <c r="AF1168" s="127"/>
      <c r="AG1168" s="135"/>
      <c r="AH1168" s="135"/>
      <c r="AI1168" s="135"/>
      <c r="AJ1168" s="135"/>
    </row>
    <row r="1169" spans="11:36" s="3" customFormat="1" ht="15" customHeight="1" x14ac:dyDescent="0.25">
      <c r="K1169" s="11"/>
      <c r="L1169" s="354"/>
      <c r="M1169" s="352"/>
      <c r="AA1169" s="333"/>
      <c r="AB1169" s="135"/>
      <c r="AC1169" s="135"/>
      <c r="AD1169" s="135"/>
      <c r="AE1169" s="135"/>
      <c r="AF1169" s="127"/>
      <c r="AG1169" s="135"/>
      <c r="AH1169" s="135"/>
      <c r="AI1169" s="135"/>
      <c r="AJ1169" s="135"/>
    </row>
    <row r="1170" spans="11:36" s="3" customFormat="1" ht="15" customHeight="1" x14ac:dyDescent="0.25">
      <c r="K1170" s="11"/>
      <c r="L1170" s="354"/>
      <c r="M1170" s="352"/>
      <c r="AA1170" s="333"/>
      <c r="AB1170" s="135"/>
      <c r="AC1170" s="135"/>
      <c r="AD1170" s="135"/>
      <c r="AE1170" s="135"/>
      <c r="AF1170" s="127"/>
      <c r="AG1170" s="135"/>
      <c r="AH1170" s="135"/>
      <c r="AI1170" s="135"/>
      <c r="AJ1170" s="135"/>
    </row>
    <row r="1171" spans="11:36" s="3" customFormat="1" ht="15" customHeight="1" x14ac:dyDescent="0.25">
      <c r="K1171" s="11"/>
      <c r="L1171" s="354"/>
      <c r="M1171" s="352"/>
      <c r="AA1171" s="333"/>
      <c r="AB1171" s="135"/>
      <c r="AC1171" s="135"/>
      <c r="AD1171" s="135"/>
      <c r="AE1171" s="135"/>
      <c r="AF1171" s="127"/>
      <c r="AG1171" s="135"/>
      <c r="AH1171" s="135"/>
      <c r="AI1171" s="135"/>
      <c r="AJ1171" s="135"/>
    </row>
    <row r="1172" spans="11:36" s="3" customFormat="1" ht="15" customHeight="1" x14ac:dyDescent="0.25">
      <c r="K1172" s="11"/>
      <c r="L1172" s="354"/>
      <c r="M1172" s="352"/>
      <c r="AA1172" s="333"/>
      <c r="AB1172" s="135"/>
      <c r="AC1172" s="135"/>
      <c r="AD1172" s="135"/>
      <c r="AE1172" s="135"/>
      <c r="AF1172" s="127"/>
      <c r="AG1172" s="135"/>
      <c r="AH1172" s="135"/>
      <c r="AI1172" s="135"/>
      <c r="AJ1172" s="135"/>
    </row>
    <row r="1173" spans="11:36" s="3" customFormat="1" ht="15" customHeight="1" x14ac:dyDescent="0.25">
      <c r="K1173" s="11"/>
      <c r="L1173" s="354"/>
      <c r="M1173" s="352"/>
      <c r="AA1173" s="333"/>
      <c r="AB1173" s="135"/>
      <c r="AC1173" s="135"/>
      <c r="AD1173" s="135"/>
      <c r="AE1173" s="135"/>
      <c r="AF1173" s="127"/>
      <c r="AG1173" s="135"/>
      <c r="AH1173" s="135"/>
      <c r="AI1173" s="135"/>
      <c r="AJ1173" s="135"/>
    </row>
    <row r="1174" spans="11:36" s="3" customFormat="1" ht="15" customHeight="1" x14ac:dyDescent="0.25">
      <c r="K1174" s="11"/>
      <c r="L1174" s="354"/>
      <c r="M1174" s="352"/>
      <c r="AA1174" s="333"/>
      <c r="AB1174" s="135"/>
      <c r="AC1174" s="135"/>
      <c r="AD1174" s="135"/>
      <c r="AE1174" s="135"/>
      <c r="AF1174" s="127"/>
      <c r="AG1174" s="135"/>
      <c r="AH1174" s="135"/>
      <c r="AI1174" s="135"/>
      <c r="AJ1174" s="135"/>
    </row>
    <row r="1175" spans="11:36" s="3" customFormat="1" ht="15" customHeight="1" x14ac:dyDescent="0.25">
      <c r="K1175" s="11"/>
      <c r="L1175" s="354"/>
      <c r="M1175" s="352"/>
      <c r="AA1175" s="333"/>
      <c r="AB1175" s="135"/>
      <c r="AC1175" s="135"/>
      <c r="AD1175" s="135"/>
      <c r="AE1175" s="135"/>
      <c r="AF1175" s="127"/>
      <c r="AG1175" s="135"/>
      <c r="AH1175" s="135"/>
      <c r="AI1175" s="135"/>
      <c r="AJ1175" s="135"/>
    </row>
    <row r="1176" spans="11:36" s="3" customFormat="1" ht="15" customHeight="1" x14ac:dyDescent="0.25">
      <c r="K1176" s="11"/>
      <c r="L1176" s="354"/>
      <c r="M1176" s="352"/>
      <c r="AA1176" s="333"/>
      <c r="AB1176" s="135"/>
      <c r="AC1176" s="135"/>
      <c r="AD1176" s="135"/>
      <c r="AE1176" s="135"/>
      <c r="AF1176" s="127"/>
      <c r="AG1176" s="135"/>
      <c r="AH1176" s="135"/>
      <c r="AI1176" s="135"/>
      <c r="AJ1176" s="135"/>
    </row>
    <row r="1177" spans="11:36" s="3" customFormat="1" ht="15" customHeight="1" x14ac:dyDescent="0.25">
      <c r="K1177" s="11"/>
      <c r="L1177" s="354"/>
      <c r="M1177" s="352"/>
      <c r="AA1177" s="333"/>
      <c r="AB1177" s="135"/>
      <c r="AC1177" s="135"/>
      <c r="AD1177" s="135"/>
      <c r="AE1177" s="135"/>
      <c r="AF1177" s="127"/>
      <c r="AG1177" s="135"/>
      <c r="AH1177" s="135"/>
      <c r="AI1177" s="135"/>
      <c r="AJ1177" s="135"/>
    </row>
    <row r="1178" spans="11:36" s="3" customFormat="1" ht="15" customHeight="1" x14ac:dyDescent="0.25">
      <c r="K1178" s="11"/>
      <c r="L1178" s="354"/>
      <c r="M1178" s="352"/>
      <c r="AA1178" s="333"/>
      <c r="AB1178" s="135"/>
      <c r="AC1178" s="135"/>
      <c r="AD1178" s="135"/>
      <c r="AE1178" s="135"/>
      <c r="AF1178" s="127"/>
      <c r="AG1178" s="135"/>
      <c r="AH1178" s="135"/>
      <c r="AI1178" s="135"/>
      <c r="AJ1178" s="135"/>
    </row>
    <row r="1179" spans="11:36" s="3" customFormat="1" ht="15" customHeight="1" x14ac:dyDescent="0.25">
      <c r="K1179" s="11"/>
      <c r="L1179" s="354"/>
      <c r="M1179" s="352"/>
      <c r="AA1179" s="333"/>
      <c r="AB1179" s="135"/>
      <c r="AC1179" s="135"/>
      <c r="AD1179" s="135"/>
      <c r="AE1179" s="135"/>
      <c r="AF1179" s="127"/>
      <c r="AG1179" s="135"/>
      <c r="AH1179" s="135"/>
      <c r="AI1179" s="135"/>
      <c r="AJ1179" s="135"/>
    </row>
    <row r="1180" spans="11:36" s="3" customFormat="1" ht="15" customHeight="1" x14ac:dyDescent="0.25">
      <c r="K1180" s="11"/>
      <c r="L1180" s="354"/>
      <c r="M1180" s="352"/>
      <c r="AA1180" s="333"/>
      <c r="AB1180" s="135"/>
      <c r="AC1180" s="135"/>
      <c r="AD1180" s="135"/>
      <c r="AE1180" s="135"/>
      <c r="AF1180" s="127"/>
      <c r="AG1180" s="135"/>
      <c r="AH1180" s="135"/>
      <c r="AI1180" s="135"/>
      <c r="AJ1180" s="135"/>
    </row>
    <row r="1181" spans="11:36" s="3" customFormat="1" ht="15" customHeight="1" x14ac:dyDescent="0.25">
      <c r="K1181" s="11"/>
      <c r="L1181" s="354"/>
      <c r="M1181" s="352"/>
      <c r="AA1181" s="333"/>
      <c r="AB1181" s="135"/>
      <c r="AC1181" s="135"/>
      <c r="AD1181" s="135"/>
      <c r="AE1181" s="135"/>
      <c r="AF1181" s="127"/>
      <c r="AG1181" s="135"/>
      <c r="AH1181" s="135"/>
      <c r="AI1181" s="135"/>
      <c r="AJ1181" s="135"/>
    </row>
    <row r="1182" spans="11:36" s="3" customFormat="1" ht="15" customHeight="1" x14ac:dyDescent="0.25">
      <c r="K1182" s="11"/>
      <c r="L1182" s="354"/>
      <c r="M1182" s="352"/>
      <c r="AA1182" s="333"/>
      <c r="AB1182" s="135"/>
      <c r="AC1182" s="135"/>
      <c r="AD1182" s="135"/>
      <c r="AE1182" s="135"/>
      <c r="AF1182" s="127"/>
      <c r="AG1182" s="135"/>
      <c r="AH1182" s="135"/>
      <c r="AI1182" s="135"/>
      <c r="AJ1182" s="135"/>
    </row>
    <row r="1183" spans="11:36" s="3" customFormat="1" ht="15" customHeight="1" x14ac:dyDescent="0.25">
      <c r="K1183" s="11"/>
      <c r="L1183" s="354"/>
      <c r="M1183" s="352"/>
      <c r="AA1183" s="333"/>
      <c r="AB1183" s="135"/>
      <c r="AC1183" s="135"/>
      <c r="AD1183" s="135"/>
      <c r="AE1183" s="135"/>
      <c r="AF1183" s="127"/>
      <c r="AG1183" s="135"/>
      <c r="AH1183" s="135"/>
      <c r="AI1183" s="135"/>
      <c r="AJ1183" s="135"/>
    </row>
    <row r="1184" spans="11:36" s="3" customFormat="1" ht="15" customHeight="1" x14ac:dyDescent="0.25">
      <c r="K1184" s="11"/>
      <c r="L1184" s="354"/>
      <c r="M1184" s="352"/>
      <c r="AA1184" s="333"/>
      <c r="AB1184" s="135"/>
      <c r="AC1184" s="135"/>
      <c r="AD1184" s="135"/>
      <c r="AE1184" s="135"/>
      <c r="AF1184" s="127"/>
      <c r="AG1184" s="135"/>
      <c r="AH1184" s="135"/>
      <c r="AI1184" s="135"/>
      <c r="AJ1184" s="135"/>
    </row>
    <row r="1185" spans="11:36" s="3" customFormat="1" ht="15" customHeight="1" x14ac:dyDescent="0.25">
      <c r="K1185" s="11"/>
      <c r="L1185" s="354"/>
      <c r="M1185" s="352"/>
      <c r="AA1185" s="333"/>
      <c r="AB1185" s="135"/>
      <c r="AC1185" s="135"/>
      <c r="AD1185" s="135"/>
      <c r="AE1185" s="135"/>
      <c r="AF1185" s="127"/>
      <c r="AG1185" s="135"/>
      <c r="AH1185" s="135"/>
      <c r="AI1185" s="135"/>
      <c r="AJ1185" s="135"/>
    </row>
    <row r="1186" spans="11:36" s="3" customFormat="1" ht="15" customHeight="1" x14ac:dyDescent="0.25">
      <c r="K1186" s="11"/>
      <c r="L1186" s="354"/>
      <c r="M1186" s="352"/>
      <c r="AA1186" s="333"/>
      <c r="AB1186" s="135"/>
      <c r="AC1186" s="135"/>
      <c r="AD1186" s="135"/>
      <c r="AE1186" s="135"/>
      <c r="AF1186" s="127"/>
      <c r="AG1186" s="135"/>
      <c r="AH1186" s="135"/>
      <c r="AI1186" s="135"/>
      <c r="AJ1186" s="135"/>
    </row>
    <row r="1187" spans="11:36" s="3" customFormat="1" ht="15" customHeight="1" x14ac:dyDescent="0.25">
      <c r="K1187" s="11"/>
      <c r="L1187" s="354"/>
      <c r="M1187" s="352"/>
      <c r="AA1187" s="333"/>
      <c r="AB1187" s="135"/>
      <c r="AC1187" s="135"/>
      <c r="AD1187" s="135"/>
      <c r="AE1187" s="135"/>
      <c r="AF1187" s="127"/>
      <c r="AG1187" s="135"/>
      <c r="AH1187" s="135"/>
      <c r="AI1187" s="135"/>
      <c r="AJ1187" s="135"/>
    </row>
    <row r="1188" spans="11:36" s="3" customFormat="1" ht="15" customHeight="1" x14ac:dyDescent="0.25">
      <c r="K1188" s="11"/>
      <c r="L1188" s="354"/>
      <c r="M1188" s="352"/>
      <c r="AA1188" s="333"/>
      <c r="AB1188" s="135"/>
      <c r="AC1188" s="135"/>
      <c r="AD1188" s="135"/>
      <c r="AE1188" s="135"/>
      <c r="AF1188" s="127"/>
      <c r="AG1188" s="135"/>
      <c r="AH1188" s="135"/>
      <c r="AI1188" s="135"/>
      <c r="AJ1188" s="135"/>
    </row>
    <row r="1189" spans="11:36" s="3" customFormat="1" ht="15" customHeight="1" x14ac:dyDescent="0.25">
      <c r="K1189" s="11"/>
      <c r="L1189" s="354"/>
      <c r="M1189" s="352"/>
      <c r="AA1189" s="333"/>
      <c r="AB1189" s="135"/>
      <c r="AC1189" s="135"/>
      <c r="AD1189" s="135"/>
      <c r="AE1189" s="135"/>
      <c r="AF1189" s="127"/>
      <c r="AG1189" s="135"/>
      <c r="AH1189" s="135"/>
      <c r="AI1189" s="135"/>
      <c r="AJ1189" s="135"/>
    </row>
    <row r="1190" spans="11:36" s="3" customFormat="1" ht="15" customHeight="1" x14ac:dyDescent="0.25">
      <c r="K1190" s="11"/>
      <c r="L1190" s="354"/>
      <c r="M1190" s="352"/>
      <c r="AA1190" s="333"/>
      <c r="AB1190" s="135"/>
      <c r="AC1190" s="135"/>
      <c r="AD1190" s="135"/>
      <c r="AE1190" s="135"/>
      <c r="AF1190" s="127"/>
      <c r="AG1190" s="135"/>
      <c r="AH1190" s="135"/>
      <c r="AI1190" s="135"/>
      <c r="AJ1190" s="135"/>
    </row>
    <row r="1191" spans="11:36" s="3" customFormat="1" ht="15" customHeight="1" x14ac:dyDescent="0.25">
      <c r="K1191" s="11"/>
      <c r="L1191" s="354"/>
      <c r="M1191" s="352"/>
      <c r="AA1191" s="333"/>
      <c r="AB1191" s="135"/>
      <c r="AC1191" s="135"/>
      <c r="AD1191" s="135"/>
      <c r="AE1191" s="135"/>
      <c r="AF1191" s="127"/>
      <c r="AG1191" s="135"/>
      <c r="AH1191" s="135"/>
      <c r="AI1191" s="135"/>
      <c r="AJ1191" s="135"/>
    </row>
    <row r="1192" spans="11:36" s="3" customFormat="1" ht="15" customHeight="1" x14ac:dyDescent="0.25">
      <c r="K1192" s="11"/>
      <c r="L1192" s="354"/>
      <c r="M1192" s="352"/>
      <c r="AA1192" s="333"/>
      <c r="AB1192" s="135"/>
      <c r="AC1192" s="135"/>
      <c r="AD1192" s="135"/>
      <c r="AE1192" s="135"/>
      <c r="AF1192" s="127"/>
      <c r="AG1192" s="135"/>
      <c r="AH1192" s="135"/>
      <c r="AI1192" s="135"/>
      <c r="AJ1192" s="135"/>
    </row>
    <row r="1193" spans="11:36" s="3" customFormat="1" ht="15" customHeight="1" x14ac:dyDescent="0.25">
      <c r="K1193" s="11"/>
      <c r="L1193" s="354"/>
      <c r="M1193" s="352"/>
      <c r="AA1193" s="333"/>
      <c r="AB1193" s="135"/>
      <c r="AC1193" s="135"/>
      <c r="AD1193" s="135"/>
      <c r="AE1193" s="135"/>
      <c r="AF1193" s="127"/>
      <c r="AG1193" s="135"/>
      <c r="AH1193" s="135"/>
      <c r="AI1193" s="135"/>
      <c r="AJ1193" s="135"/>
    </row>
    <row r="1194" spans="11:36" s="3" customFormat="1" ht="15" customHeight="1" x14ac:dyDescent="0.25">
      <c r="K1194" s="11"/>
      <c r="L1194" s="354"/>
      <c r="M1194" s="352"/>
      <c r="AA1194" s="333"/>
      <c r="AB1194" s="135"/>
      <c r="AC1194" s="135"/>
      <c r="AD1194" s="135"/>
      <c r="AE1194" s="135"/>
      <c r="AF1194" s="127"/>
      <c r="AG1194" s="135"/>
      <c r="AH1194" s="135"/>
      <c r="AI1194" s="135"/>
      <c r="AJ1194" s="135"/>
    </row>
    <row r="1195" spans="11:36" s="3" customFormat="1" ht="15" customHeight="1" x14ac:dyDescent="0.25">
      <c r="K1195" s="11"/>
      <c r="L1195" s="354"/>
      <c r="M1195" s="352"/>
      <c r="AA1195" s="333"/>
      <c r="AB1195" s="135"/>
      <c r="AC1195" s="135"/>
      <c r="AD1195" s="135"/>
      <c r="AE1195" s="135"/>
      <c r="AF1195" s="127"/>
      <c r="AG1195" s="135"/>
      <c r="AH1195" s="135"/>
      <c r="AI1195" s="135"/>
      <c r="AJ1195" s="135"/>
    </row>
    <row r="1196" spans="11:36" s="3" customFormat="1" ht="15" customHeight="1" x14ac:dyDescent="0.25">
      <c r="K1196" s="11"/>
      <c r="L1196" s="354"/>
      <c r="M1196" s="352"/>
      <c r="AA1196" s="333"/>
      <c r="AB1196" s="135"/>
      <c r="AC1196" s="135"/>
      <c r="AD1196" s="135"/>
      <c r="AE1196" s="135"/>
      <c r="AF1196" s="127"/>
      <c r="AG1196" s="135"/>
      <c r="AH1196" s="135"/>
      <c r="AI1196" s="135"/>
      <c r="AJ1196" s="135"/>
    </row>
    <row r="1197" spans="11:36" s="3" customFormat="1" ht="15" customHeight="1" x14ac:dyDescent="0.25">
      <c r="K1197" s="11"/>
      <c r="L1197" s="354"/>
      <c r="M1197" s="352"/>
      <c r="AA1197" s="333"/>
      <c r="AB1197" s="135"/>
      <c r="AC1197" s="135"/>
      <c r="AD1197" s="135"/>
      <c r="AE1197" s="135"/>
      <c r="AF1197" s="127"/>
      <c r="AG1197" s="135"/>
      <c r="AH1197" s="135"/>
      <c r="AI1197" s="135"/>
      <c r="AJ1197" s="135"/>
    </row>
    <row r="1198" spans="11:36" s="3" customFormat="1" ht="15" customHeight="1" x14ac:dyDescent="0.25">
      <c r="K1198" s="11"/>
      <c r="L1198" s="354"/>
      <c r="M1198" s="352"/>
      <c r="AA1198" s="333"/>
      <c r="AB1198" s="135"/>
      <c r="AC1198" s="135"/>
      <c r="AD1198" s="135"/>
      <c r="AE1198" s="135"/>
      <c r="AF1198" s="127"/>
      <c r="AG1198" s="135"/>
      <c r="AH1198" s="135"/>
      <c r="AI1198" s="135"/>
      <c r="AJ1198" s="135"/>
    </row>
    <row r="1199" spans="11:36" s="3" customFormat="1" ht="15" customHeight="1" x14ac:dyDescent="0.25">
      <c r="K1199" s="11"/>
      <c r="L1199" s="354"/>
      <c r="M1199" s="352"/>
      <c r="AA1199" s="333"/>
      <c r="AB1199" s="135"/>
      <c r="AC1199" s="135"/>
      <c r="AD1199" s="135"/>
      <c r="AE1199" s="135"/>
      <c r="AF1199" s="127"/>
      <c r="AG1199" s="135"/>
      <c r="AH1199" s="135"/>
      <c r="AI1199" s="135"/>
      <c r="AJ1199" s="135"/>
    </row>
    <row r="1200" spans="11:36" s="3" customFormat="1" ht="15" customHeight="1" x14ac:dyDescent="0.25">
      <c r="K1200" s="11"/>
      <c r="L1200" s="354"/>
      <c r="M1200" s="352"/>
      <c r="AA1200" s="333"/>
      <c r="AB1200" s="135"/>
      <c r="AC1200" s="135"/>
      <c r="AD1200" s="135"/>
      <c r="AE1200" s="135"/>
      <c r="AF1200" s="127"/>
      <c r="AG1200" s="135"/>
      <c r="AH1200" s="135"/>
      <c r="AI1200" s="135"/>
      <c r="AJ1200" s="135"/>
    </row>
    <row r="1201" spans="11:36" s="3" customFormat="1" ht="15" customHeight="1" x14ac:dyDescent="0.25">
      <c r="K1201" s="11"/>
      <c r="L1201" s="354"/>
      <c r="M1201" s="352"/>
      <c r="AA1201" s="333"/>
      <c r="AB1201" s="135"/>
      <c r="AC1201" s="135"/>
      <c r="AD1201" s="135"/>
      <c r="AE1201" s="135"/>
      <c r="AF1201" s="127"/>
      <c r="AG1201" s="135"/>
      <c r="AH1201" s="135"/>
      <c r="AI1201" s="135"/>
      <c r="AJ1201" s="135"/>
    </row>
    <row r="1202" spans="11:36" s="3" customFormat="1" ht="15" customHeight="1" x14ac:dyDescent="0.25">
      <c r="K1202" s="11"/>
      <c r="L1202" s="354"/>
      <c r="M1202" s="352"/>
      <c r="AA1202" s="333"/>
      <c r="AB1202" s="135"/>
      <c r="AC1202" s="135"/>
      <c r="AD1202" s="135"/>
      <c r="AE1202" s="135"/>
      <c r="AF1202" s="127"/>
      <c r="AG1202" s="135"/>
      <c r="AH1202" s="135"/>
      <c r="AI1202" s="135"/>
      <c r="AJ1202" s="135"/>
    </row>
    <row r="1203" spans="11:36" s="3" customFormat="1" ht="15" customHeight="1" x14ac:dyDescent="0.25">
      <c r="K1203" s="11"/>
      <c r="L1203" s="354"/>
      <c r="M1203" s="352"/>
      <c r="AA1203" s="333"/>
      <c r="AB1203" s="135"/>
      <c r="AC1203" s="135"/>
      <c r="AD1203" s="135"/>
      <c r="AE1203" s="135"/>
      <c r="AF1203" s="127"/>
      <c r="AG1203" s="135"/>
      <c r="AH1203" s="135"/>
      <c r="AI1203" s="135"/>
      <c r="AJ1203" s="135"/>
    </row>
    <row r="1204" spans="11:36" s="3" customFormat="1" ht="15" customHeight="1" x14ac:dyDescent="0.25">
      <c r="K1204" s="11"/>
      <c r="L1204" s="354"/>
      <c r="M1204" s="352"/>
      <c r="AA1204" s="333"/>
      <c r="AB1204" s="135"/>
      <c r="AC1204" s="135"/>
      <c r="AD1204" s="135"/>
      <c r="AE1204" s="135"/>
      <c r="AF1204" s="127"/>
      <c r="AG1204" s="135"/>
      <c r="AH1204" s="135"/>
      <c r="AI1204" s="135"/>
      <c r="AJ1204" s="135"/>
    </row>
    <row r="1205" spans="11:36" s="3" customFormat="1" ht="15" customHeight="1" x14ac:dyDescent="0.25">
      <c r="K1205" s="11"/>
      <c r="L1205" s="354"/>
      <c r="M1205" s="352"/>
      <c r="AA1205" s="333"/>
      <c r="AB1205" s="135"/>
      <c r="AC1205" s="135"/>
      <c r="AD1205" s="135"/>
      <c r="AE1205" s="135"/>
      <c r="AF1205" s="127"/>
      <c r="AG1205" s="135"/>
      <c r="AH1205" s="135"/>
      <c r="AI1205" s="135"/>
      <c r="AJ1205" s="135"/>
    </row>
    <row r="1206" spans="11:36" s="3" customFormat="1" ht="15" customHeight="1" x14ac:dyDescent="0.25">
      <c r="K1206" s="11"/>
      <c r="L1206" s="354"/>
      <c r="M1206" s="352"/>
      <c r="AA1206" s="333"/>
      <c r="AB1206" s="135"/>
      <c r="AC1206" s="135"/>
      <c r="AD1206" s="135"/>
      <c r="AE1206" s="135"/>
      <c r="AF1206" s="127"/>
      <c r="AG1206" s="135"/>
      <c r="AH1206" s="135"/>
      <c r="AI1206" s="135"/>
      <c r="AJ1206" s="135"/>
    </row>
    <row r="1207" spans="11:36" s="3" customFormat="1" ht="15" customHeight="1" x14ac:dyDescent="0.25">
      <c r="K1207" s="11"/>
      <c r="L1207" s="354"/>
      <c r="M1207" s="352"/>
      <c r="AA1207" s="333"/>
      <c r="AB1207" s="135"/>
      <c r="AC1207" s="135"/>
      <c r="AD1207" s="135"/>
      <c r="AE1207" s="135"/>
      <c r="AF1207" s="127"/>
      <c r="AG1207" s="135"/>
      <c r="AH1207" s="135"/>
      <c r="AI1207" s="135"/>
      <c r="AJ1207" s="135"/>
    </row>
    <row r="1208" spans="11:36" s="3" customFormat="1" ht="15" customHeight="1" x14ac:dyDescent="0.25">
      <c r="K1208" s="11"/>
      <c r="L1208" s="354"/>
      <c r="M1208" s="352"/>
      <c r="AA1208" s="333"/>
      <c r="AB1208" s="135"/>
      <c r="AC1208" s="135"/>
      <c r="AD1208" s="135"/>
      <c r="AE1208" s="135"/>
      <c r="AF1208" s="127"/>
      <c r="AG1208" s="135"/>
      <c r="AH1208" s="135"/>
      <c r="AI1208" s="135"/>
      <c r="AJ1208" s="135"/>
    </row>
    <row r="1209" spans="11:36" s="3" customFormat="1" ht="15" customHeight="1" x14ac:dyDescent="0.25">
      <c r="K1209" s="11"/>
      <c r="L1209" s="354"/>
      <c r="M1209" s="352"/>
      <c r="AA1209" s="333"/>
      <c r="AB1209" s="135"/>
      <c r="AC1209" s="135"/>
      <c r="AD1209" s="135"/>
      <c r="AE1209" s="135"/>
      <c r="AF1209" s="127"/>
      <c r="AG1209" s="135"/>
      <c r="AH1209" s="135"/>
      <c r="AI1209" s="135"/>
      <c r="AJ1209" s="135"/>
    </row>
    <row r="1210" spans="11:36" s="3" customFormat="1" ht="15" customHeight="1" x14ac:dyDescent="0.25">
      <c r="K1210" s="11"/>
      <c r="L1210" s="354"/>
      <c r="M1210" s="352"/>
      <c r="AA1210" s="333"/>
      <c r="AB1210" s="135"/>
      <c r="AC1210" s="135"/>
      <c r="AD1210" s="135"/>
      <c r="AE1210" s="135"/>
      <c r="AF1210" s="127"/>
      <c r="AG1210" s="135"/>
      <c r="AH1210" s="135"/>
      <c r="AI1210" s="135"/>
      <c r="AJ1210" s="135"/>
    </row>
    <row r="1211" spans="11:36" s="3" customFormat="1" ht="15" customHeight="1" x14ac:dyDescent="0.25">
      <c r="K1211" s="11"/>
      <c r="L1211" s="354"/>
      <c r="M1211" s="352"/>
      <c r="AA1211" s="333"/>
      <c r="AB1211" s="135"/>
      <c r="AC1211" s="135"/>
      <c r="AD1211" s="135"/>
      <c r="AE1211" s="135"/>
      <c r="AF1211" s="127"/>
      <c r="AG1211" s="135"/>
      <c r="AH1211" s="135"/>
      <c r="AI1211" s="135"/>
      <c r="AJ1211" s="135"/>
    </row>
    <row r="1212" spans="11:36" s="3" customFormat="1" ht="15" customHeight="1" x14ac:dyDescent="0.25">
      <c r="K1212" s="11"/>
      <c r="L1212" s="354"/>
      <c r="M1212" s="352"/>
      <c r="AA1212" s="333"/>
      <c r="AB1212" s="135"/>
      <c r="AC1212" s="135"/>
      <c r="AD1212" s="135"/>
      <c r="AE1212" s="135"/>
      <c r="AF1212" s="127"/>
      <c r="AG1212" s="135"/>
      <c r="AH1212" s="135"/>
      <c r="AI1212" s="135"/>
      <c r="AJ1212" s="135"/>
    </row>
    <row r="1213" spans="11:36" s="3" customFormat="1" ht="15" customHeight="1" x14ac:dyDescent="0.25">
      <c r="K1213" s="11"/>
      <c r="L1213" s="354"/>
      <c r="M1213" s="352"/>
      <c r="AA1213" s="333"/>
      <c r="AB1213" s="135"/>
      <c r="AC1213" s="135"/>
      <c r="AD1213" s="135"/>
      <c r="AE1213" s="135"/>
      <c r="AF1213" s="127"/>
      <c r="AG1213" s="135"/>
      <c r="AH1213" s="135"/>
      <c r="AI1213" s="135"/>
      <c r="AJ1213" s="135"/>
    </row>
    <row r="1214" spans="11:36" s="3" customFormat="1" ht="15" customHeight="1" x14ac:dyDescent="0.25">
      <c r="K1214" s="11"/>
      <c r="L1214" s="354"/>
      <c r="M1214" s="352"/>
      <c r="AA1214" s="333"/>
      <c r="AB1214" s="135"/>
      <c r="AC1214" s="135"/>
      <c r="AD1214" s="135"/>
      <c r="AE1214" s="135"/>
      <c r="AF1214" s="127"/>
      <c r="AG1214" s="135"/>
      <c r="AH1214" s="135"/>
      <c r="AI1214" s="135"/>
      <c r="AJ1214" s="135"/>
    </row>
    <row r="1215" spans="11:36" s="3" customFormat="1" ht="15" customHeight="1" x14ac:dyDescent="0.25">
      <c r="K1215" s="11"/>
      <c r="L1215" s="354"/>
      <c r="M1215" s="352"/>
      <c r="AA1215" s="333"/>
      <c r="AB1215" s="135"/>
      <c r="AC1215" s="135"/>
      <c r="AD1215" s="135"/>
      <c r="AE1215" s="135"/>
      <c r="AF1215" s="127"/>
      <c r="AG1215" s="135"/>
      <c r="AH1215" s="135"/>
      <c r="AI1215" s="135"/>
      <c r="AJ1215" s="135"/>
    </row>
    <row r="1216" spans="11:36" s="3" customFormat="1" ht="15" customHeight="1" x14ac:dyDescent="0.25">
      <c r="K1216" s="11"/>
      <c r="L1216" s="354"/>
      <c r="M1216" s="352"/>
      <c r="AA1216" s="333"/>
      <c r="AB1216" s="135"/>
      <c r="AC1216" s="135"/>
      <c r="AD1216" s="135"/>
      <c r="AE1216" s="135"/>
      <c r="AF1216" s="127"/>
      <c r="AG1216" s="135"/>
      <c r="AH1216" s="135"/>
      <c r="AI1216" s="135"/>
      <c r="AJ1216" s="135"/>
    </row>
    <row r="1217" spans="11:36" s="3" customFormat="1" ht="15" customHeight="1" x14ac:dyDescent="0.25">
      <c r="K1217" s="11"/>
      <c r="L1217" s="354"/>
      <c r="M1217" s="352"/>
      <c r="AA1217" s="333"/>
      <c r="AB1217" s="135"/>
      <c r="AC1217" s="135"/>
      <c r="AD1217" s="135"/>
      <c r="AE1217" s="135"/>
      <c r="AF1217" s="127"/>
      <c r="AG1217" s="135"/>
      <c r="AH1217" s="135"/>
      <c r="AI1217" s="135"/>
      <c r="AJ1217" s="135"/>
    </row>
    <row r="1218" spans="11:36" s="3" customFormat="1" ht="15" customHeight="1" x14ac:dyDescent="0.25">
      <c r="K1218" s="11"/>
      <c r="L1218" s="354"/>
      <c r="M1218" s="352"/>
      <c r="AA1218" s="333"/>
      <c r="AB1218" s="135"/>
      <c r="AC1218" s="135"/>
      <c r="AD1218" s="135"/>
      <c r="AE1218" s="135"/>
      <c r="AF1218" s="127"/>
      <c r="AG1218" s="135"/>
      <c r="AH1218" s="135"/>
      <c r="AI1218" s="135"/>
      <c r="AJ1218" s="135"/>
    </row>
    <row r="1219" spans="11:36" s="3" customFormat="1" ht="15" customHeight="1" x14ac:dyDescent="0.25">
      <c r="K1219" s="11"/>
      <c r="L1219" s="354"/>
      <c r="M1219" s="352"/>
      <c r="AA1219" s="333"/>
      <c r="AB1219" s="135"/>
      <c r="AC1219" s="135"/>
      <c r="AD1219" s="135"/>
      <c r="AE1219" s="135"/>
      <c r="AF1219" s="127"/>
      <c r="AG1219" s="135"/>
      <c r="AH1219" s="135"/>
      <c r="AI1219" s="135"/>
      <c r="AJ1219" s="135"/>
    </row>
    <row r="1220" spans="11:36" s="3" customFormat="1" ht="15" customHeight="1" x14ac:dyDescent="0.25">
      <c r="K1220" s="11"/>
      <c r="L1220" s="354"/>
      <c r="M1220" s="352"/>
      <c r="AA1220" s="333"/>
      <c r="AB1220" s="135"/>
      <c r="AC1220" s="135"/>
      <c r="AD1220" s="135"/>
      <c r="AE1220" s="135"/>
      <c r="AF1220" s="127"/>
      <c r="AG1220" s="135"/>
      <c r="AH1220" s="135"/>
      <c r="AI1220" s="135"/>
      <c r="AJ1220" s="135"/>
    </row>
    <row r="1221" spans="11:36" s="3" customFormat="1" ht="15" customHeight="1" x14ac:dyDescent="0.25">
      <c r="K1221" s="11"/>
      <c r="L1221" s="354"/>
      <c r="M1221" s="352"/>
      <c r="AA1221" s="333"/>
      <c r="AB1221" s="135"/>
      <c r="AC1221" s="135"/>
      <c r="AD1221" s="135"/>
      <c r="AE1221" s="135"/>
      <c r="AF1221" s="127"/>
      <c r="AG1221" s="135"/>
      <c r="AH1221" s="135"/>
      <c r="AI1221" s="135"/>
      <c r="AJ1221" s="135"/>
    </row>
    <row r="1222" spans="11:36" s="3" customFormat="1" ht="15" customHeight="1" x14ac:dyDescent="0.25">
      <c r="K1222" s="11"/>
      <c r="L1222" s="354"/>
      <c r="M1222" s="352"/>
      <c r="AA1222" s="333"/>
      <c r="AB1222" s="135"/>
      <c r="AC1222" s="135"/>
      <c r="AD1222" s="135"/>
      <c r="AE1222" s="135"/>
      <c r="AF1222" s="127"/>
      <c r="AG1222" s="135"/>
      <c r="AH1222" s="135"/>
      <c r="AI1222" s="135"/>
      <c r="AJ1222" s="135"/>
    </row>
    <row r="1223" spans="11:36" s="3" customFormat="1" ht="15" customHeight="1" x14ac:dyDescent="0.25">
      <c r="K1223" s="11"/>
      <c r="L1223" s="354"/>
      <c r="M1223" s="352"/>
      <c r="AA1223" s="333"/>
      <c r="AB1223" s="135"/>
      <c r="AC1223" s="135"/>
      <c r="AD1223" s="135"/>
      <c r="AE1223" s="135"/>
      <c r="AF1223" s="127"/>
      <c r="AG1223" s="135"/>
      <c r="AH1223" s="135"/>
      <c r="AI1223" s="135"/>
      <c r="AJ1223" s="135"/>
    </row>
    <row r="1224" spans="11:36" s="3" customFormat="1" ht="15" customHeight="1" x14ac:dyDescent="0.25">
      <c r="K1224" s="11"/>
      <c r="L1224" s="354"/>
      <c r="M1224" s="352"/>
      <c r="AA1224" s="333"/>
      <c r="AB1224" s="135"/>
      <c r="AC1224" s="135"/>
      <c r="AD1224" s="135"/>
      <c r="AE1224" s="135"/>
      <c r="AF1224" s="127"/>
      <c r="AG1224" s="135"/>
      <c r="AH1224" s="135"/>
      <c r="AI1224" s="135"/>
      <c r="AJ1224" s="135"/>
    </row>
    <row r="1225" spans="11:36" s="3" customFormat="1" ht="15" customHeight="1" x14ac:dyDescent="0.25">
      <c r="K1225" s="11"/>
      <c r="L1225" s="354"/>
      <c r="M1225" s="352"/>
      <c r="AA1225" s="333"/>
      <c r="AB1225" s="135"/>
      <c r="AC1225" s="135"/>
      <c r="AD1225" s="135"/>
      <c r="AE1225" s="135"/>
      <c r="AF1225" s="127"/>
      <c r="AG1225" s="135"/>
      <c r="AH1225" s="135"/>
      <c r="AI1225" s="135"/>
      <c r="AJ1225" s="135"/>
    </row>
    <row r="1226" spans="11:36" s="3" customFormat="1" ht="15" customHeight="1" x14ac:dyDescent="0.25">
      <c r="K1226" s="11"/>
      <c r="L1226" s="354"/>
      <c r="M1226" s="352"/>
      <c r="AA1226" s="333"/>
      <c r="AB1226" s="135"/>
      <c r="AC1226" s="135"/>
      <c r="AD1226" s="135"/>
      <c r="AE1226" s="135"/>
      <c r="AF1226" s="127"/>
      <c r="AG1226" s="135"/>
      <c r="AH1226" s="135"/>
      <c r="AI1226" s="135"/>
      <c r="AJ1226" s="135"/>
    </row>
    <row r="1227" spans="11:36" s="3" customFormat="1" ht="15" customHeight="1" x14ac:dyDescent="0.25">
      <c r="K1227" s="11"/>
      <c r="L1227" s="354"/>
      <c r="M1227" s="352"/>
      <c r="AA1227" s="333"/>
      <c r="AB1227" s="135"/>
      <c r="AC1227" s="135"/>
      <c r="AD1227" s="135"/>
      <c r="AE1227" s="135"/>
      <c r="AF1227" s="127"/>
      <c r="AG1227" s="135"/>
      <c r="AH1227" s="135"/>
      <c r="AI1227" s="135"/>
      <c r="AJ1227" s="135"/>
    </row>
    <row r="1228" spans="11:36" s="3" customFormat="1" ht="15" customHeight="1" x14ac:dyDescent="0.25">
      <c r="K1228" s="11"/>
      <c r="L1228" s="354"/>
      <c r="M1228" s="352"/>
      <c r="AA1228" s="333"/>
      <c r="AB1228" s="135"/>
      <c r="AC1228" s="135"/>
      <c r="AD1228" s="135"/>
      <c r="AE1228" s="135"/>
      <c r="AF1228" s="127"/>
      <c r="AG1228" s="135"/>
      <c r="AH1228" s="135"/>
      <c r="AI1228" s="135"/>
      <c r="AJ1228" s="135"/>
    </row>
    <row r="1229" spans="11:36" s="3" customFormat="1" ht="15" customHeight="1" x14ac:dyDescent="0.25">
      <c r="K1229" s="11"/>
      <c r="L1229" s="354"/>
      <c r="M1229" s="352"/>
      <c r="AA1229" s="333"/>
      <c r="AB1229" s="135"/>
      <c r="AC1229" s="135"/>
      <c r="AD1229" s="135"/>
      <c r="AE1229" s="135"/>
      <c r="AF1229" s="127"/>
      <c r="AG1229" s="135"/>
      <c r="AH1229" s="135"/>
      <c r="AI1229" s="135"/>
      <c r="AJ1229" s="135"/>
    </row>
    <row r="1230" spans="11:36" s="3" customFormat="1" ht="15" customHeight="1" x14ac:dyDescent="0.25">
      <c r="K1230" s="11"/>
      <c r="L1230" s="354"/>
      <c r="M1230" s="352"/>
      <c r="AA1230" s="333"/>
      <c r="AB1230" s="135"/>
      <c r="AC1230" s="135"/>
      <c r="AD1230" s="135"/>
      <c r="AE1230" s="135"/>
      <c r="AF1230" s="127"/>
      <c r="AG1230" s="135"/>
      <c r="AH1230" s="135"/>
      <c r="AI1230" s="135"/>
      <c r="AJ1230" s="135"/>
    </row>
    <row r="1231" spans="11:36" s="3" customFormat="1" ht="15" customHeight="1" x14ac:dyDescent="0.25">
      <c r="K1231" s="11"/>
      <c r="L1231" s="354"/>
      <c r="M1231" s="352"/>
      <c r="AA1231" s="333"/>
      <c r="AB1231" s="135"/>
      <c r="AC1231" s="135"/>
      <c r="AD1231" s="135"/>
      <c r="AE1231" s="135"/>
      <c r="AF1231" s="127"/>
      <c r="AG1231" s="135"/>
      <c r="AH1231" s="135"/>
      <c r="AI1231" s="135"/>
      <c r="AJ1231" s="135"/>
    </row>
    <row r="1232" spans="11:36" s="3" customFormat="1" ht="15" customHeight="1" x14ac:dyDescent="0.25">
      <c r="K1232" s="11"/>
      <c r="L1232" s="354"/>
      <c r="M1232" s="352"/>
      <c r="AA1232" s="333"/>
      <c r="AB1232" s="135"/>
      <c r="AC1232" s="135"/>
      <c r="AD1232" s="135"/>
      <c r="AE1232" s="135"/>
      <c r="AF1232" s="127"/>
      <c r="AG1232" s="135"/>
      <c r="AH1232" s="135"/>
      <c r="AI1232" s="135"/>
      <c r="AJ1232" s="135"/>
    </row>
    <row r="1233" spans="11:36" s="3" customFormat="1" ht="15" customHeight="1" x14ac:dyDescent="0.25">
      <c r="K1233" s="11"/>
      <c r="L1233" s="354"/>
      <c r="M1233" s="352"/>
      <c r="AA1233" s="333"/>
      <c r="AB1233" s="135"/>
      <c r="AC1233" s="135"/>
      <c r="AD1233" s="135"/>
      <c r="AE1233" s="135"/>
      <c r="AF1233" s="127"/>
      <c r="AG1233" s="135"/>
      <c r="AH1233" s="135"/>
      <c r="AI1233" s="135"/>
      <c r="AJ1233" s="135"/>
    </row>
    <row r="1234" spans="11:36" s="3" customFormat="1" ht="15" customHeight="1" x14ac:dyDescent="0.25">
      <c r="K1234" s="11"/>
      <c r="L1234" s="354"/>
      <c r="M1234" s="352"/>
      <c r="AA1234" s="333"/>
      <c r="AB1234" s="135"/>
      <c r="AC1234" s="135"/>
      <c r="AD1234" s="135"/>
      <c r="AE1234" s="135"/>
      <c r="AF1234" s="127"/>
      <c r="AG1234" s="135"/>
      <c r="AH1234" s="135"/>
      <c r="AI1234" s="135"/>
      <c r="AJ1234" s="135"/>
    </row>
    <row r="1235" spans="11:36" s="3" customFormat="1" ht="15" customHeight="1" x14ac:dyDescent="0.25">
      <c r="K1235" s="11"/>
      <c r="L1235" s="354"/>
      <c r="M1235" s="352"/>
      <c r="AA1235" s="333"/>
      <c r="AB1235" s="135"/>
      <c r="AC1235" s="135"/>
      <c r="AD1235" s="135"/>
      <c r="AE1235" s="135"/>
      <c r="AF1235" s="127"/>
      <c r="AG1235" s="135"/>
      <c r="AH1235" s="135"/>
      <c r="AI1235" s="135"/>
      <c r="AJ1235" s="135"/>
    </row>
    <row r="1236" spans="11:36" s="3" customFormat="1" ht="15" customHeight="1" x14ac:dyDescent="0.25">
      <c r="K1236" s="11"/>
      <c r="L1236" s="354"/>
      <c r="M1236" s="352"/>
      <c r="AA1236" s="333"/>
      <c r="AB1236" s="135"/>
      <c r="AC1236" s="135"/>
      <c r="AD1236" s="135"/>
      <c r="AE1236" s="135"/>
      <c r="AF1236" s="127"/>
      <c r="AG1236" s="135"/>
      <c r="AH1236" s="135"/>
      <c r="AI1236" s="135"/>
      <c r="AJ1236" s="135"/>
    </row>
    <row r="1237" spans="11:36" s="3" customFormat="1" ht="15" customHeight="1" x14ac:dyDescent="0.25">
      <c r="K1237" s="11"/>
      <c r="L1237" s="354"/>
      <c r="M1237" s="352"/>
      <c r="AA1237" s="333"/>
      <c r="AB1237" s="135"/>
      <c r="AC1237" s="135"/>
      <c r="AD1237" s="135"/>
      <c r="AE1237" s="135"/>
      <c r="AF1237" s="127"/>
      <c r="AG1237" s="135"/>
      <c r="AH1237" s="135"/>
      <c r="AI1237" s="135"/>
      <c r="AJ1237" s="135"/>
    </row>
    <row r="1238" spans="11:36" s="3" customFormat="1" ht="15" customHeight="1" x14ac:dyDescent="0.25">
      <c r="K1238" s="11"/>
      <c r="L1238" s="354"/>
      <c r="M1238" s="352"/>
      <c r="AA1238" s="333"/>
      <c r="AB1238" s="135"/>
      <c r="AC1238" s="135"/>
      <c r="AD1238" s="135"/>
      <c r="AE1238" s="135"/>
      <c r="AF1238" s="127"/>
      <c r="AG1238" s="135"/>
      <c r="AH1238" s="135"/>
      <c r="AI1238" s="135"/>
      <c r="AJ1238" s="135"/>
    </row>
    <row r="1239" spans="11:36" s="3" customFormat="1" ht="15" customHeight="1" x14ac:dyDescent="0.25">
      <c r="K1239" s="11"/>
      <c r="L1239" s="354"/>
      <c r="M1239" s="352"/>
      <c r="AA1239" s="333"/>
      <c r="AB1239" s="135"/>
      <c r="AC1239" s="135"/>
      <c r="AD1239" s="135"/>
      <c r="AE1239" s="135"/>
      <c r="AF1239" s="127"/>
      <c r="AG1239" s="135"/>
      <c r="AH1239" s="135"/>
      <c r="AI1239" s="135"/>
      <c r="AJ1239" s="135"/>
    </row>
    <row r="1240" spans="11:36" s="3" customFormat="1" ht="15" customHeight="1" x14ac:dyDescent="0.25">
      <c r="K1240" s="11"/>
      <c r="L1240" s="354"/>
      <c r="M1240" s="352"/>
      <c r="AA1240" s="333"/>
      <c r="AB1240" s="135"/>
      <c r="AC1240" s="135"/>
      <c r="AD1240" s="135"/>
      <c r="AE1240" s="135"/>
      <c r="AF1240" s="127"/>
      <c r="AG1240" s="135"/>
      <c r="AH1240" s="135"/>
      <c r="AI1240" s="135"/>
      <c r="AJ1240" s="135"/>
    </row>
    <row r="1241" spans="11:36" s="3" customFormat="1" ht="15" customHeight="1" x14ac:dyDescent="0.25">
      <c r="K1241" s="11"/>
      <c r="L1241" s="354"/>
      <c r="M1241" s="352"/>
      <c r="AA1241" s="333"/>
      <c r="AB1241" s="135"/>
      <c r="AC1241" s="135"/>
      <c r="AD1241" s="135"/>
      <c r="AE1241" s="135"/>
      <c r="AF1241" s="127"/>
      <c r="AG1241" s="135"/>
      <c r="AH1241" s="135"/>
      <c r="AI1241" s="135"/>
      <c r="AJ1241" s="135"/>
    </row>
    <row r="1242" spans="11:36" s="3" customFormat="1" ht="15" customHeight="1" x14ac:dyDescent="0.25">
      <c r="K1242" s="11"/>
      <c r="L1242" s="354"/>
      <c r="M1242" s="352"/>
      <c r="AA1242" s="333"/>
      <c r="AB1242" s="135"/>
      <c r="AC1242" s="135"/>
      <c r="AD1242" s="135"/>
      <c r="AE1242" s="135"/>
      <c r="AF1242" s="127"/>
      <c r="AG1242" s="135"/>
      <c r="AH1242" s="135"/>
      <c r="AI1242" s="135"/>
      <c r="AJ1242" s="135"/>
    </row>
    <row r="1243" spans="11:36" s="3" customFormat="1" ht="15" customHeight="1" x14ac:dyDescent="0.25">
      <c r="K1243" s="11"/>
      <c r="L1243" s="354"/>
      <c r="M1243" s="352"/>
      <c r="AA1243" s="333"/>
      <c r="AB1243" s="135"/>
      <c r="AC1243" s="135"/>
      <c r="AD1243" s="135"/>
      <c r="AE1243" s="135"/>
      <c r="AF1243" s="127"/>
      <c r="AG1243" s="135"/>
      <c r="AH1243" s="135"/>
      <c r="AI1243" s="135"/>
      <c r="AJ1243" s="135"/>
    </row>
    <row r="1244" spans="11:36" s="3" customFormat="1" ht="15" customHeight="1" x14ac:dyDescent="0.25">
      <c r="K1244" s="11"/>
      <c r="L1244" s="354"/>
      <c r="M1244" s="352"/>
      <c r="AA1244" s="333"/>
      <c r="AB1244" s="135"/>
      <c r="AC1244" s="135"/>
      <c r="AD1244" s="135"/>
      <c r="AE1244" s="135"/>
      <c r="AF1244" s="127"/>
      <c r="AG1244" s="135"/>
      <c r="AH1244" s="135"/>
      <c r="AI1244" s="135"/>
      <c r="AJ1244" s="135"/>
    </row>
    <row r="1245" spans="11:36" s="3" customFormat="1" ht="15" customHeight="1" x14ac:dyDescent="0.25">
      <c r="K1245" s="11"/>
      <c r="L1245" s="354"/>
      <c r="M1245" s="352"/>
      <c r="AA1245" s="333"/>
      <c r="AB1245" s="135"/>
      <c r="AC1245" s="135"/>
      <c r="AD1245" s="135"/>
      <c r="AE1245" s="135"/>
      <c r="AF1245" s="127"/>
      <c r="AG1245" s="135"/>
      <c r="AH1245" s="135"/>
      <c r="AI1245" s="135"/>
      <c r="AJ1245" s="135"/>
    </row>
    <row r="1246" spans="11:36" s="3" customFormat="1" ht="15" customHeight="1" x14ac:dyDescent="0.25">
      <c r="K1246" s="11"/>
      <c r="L1246" s="354"/>
      <c r="M1246" s="352"/>
      <c r="AA1246" s="333"/>
      <c r="AB1246" s="135"/>
      <c r="AC1246" s="135"/>
      <c r="AD1246" s="135"/>
      <c r="AE1246" s="135"/>
      <c r="AF1246" s="127"/>
      <c r="AG1246" s="135"/>
      <c r="AH1246" s="135"/>
      <c r="AI1246" s="135"/>
      <c r="AJ1246" s="135"/>
    </row>
    <row r="1247" spans="11:36" s="3" customFormat="1" ht="15" customHeight="1" x14ac:dyDescent="0.25">
      <c r="K1247" s="11"/>
      <c r="L1247" s="354"/>
      <c r="M1247" s="352"/>
      <c r="AA1247" s="333"/>
      <c r="AB1247" s="135"/>
      <c r="AC1247" s="135"/>
      <c r="AD1247" s="135"/>
      <c r="AE1247" s="135"/>
      <c r="AF1247" s="127"/>
      <c r="AG1247" s="135"/>
      <c r="AH1247" s="135"/>
      <c r="AI1247" s="135"/>
      <c r="AJ1247" s="135"/>
    </row>
    <row r="1248" spans="11:36" s="3" customFormat="1" ht="15" customHeight="1" x14ac:dyDescent="0.25">
      <c r="K1248" s="11"/>
      <c r="L1248" s="354"/>
      <c r="M1248" s="352"/>
      <c r="AA1248" s="333"/>
      <c r="AB1248" s="135"/>
      <c r="AC1248" s="135"/>
      <c r="AD1248" s="135"/>
      <c r="AE1248" s="135"/>
      <c r="AF1248" s="127"/>
      <c r="AG1248" s="135"/>
      <c r="AH1248" s="135"/>
      <c r="AI1248" s="135"/>
      <c r="AJ1248" s="135"/>
    </row>
    <row r="1249" spans="11:36" s="3" customFormat="1" ht="15" customHeight="1" x14ac:dyDescent="0.25">
      <c r="K1249" s="11"/>
      <c r="L1249" s="354"/>
      <c r="M1249" s="352"/>
      <c r="AA1249" s="333"/>
      <c r="AB1249" s="135"/>
      <c r="AC1249" s="135"/>
      <c r="AD1249" s="135"/>
      <c r="AE1249" s="135"/>
      <c r="AF1249" s="127"/>
      <c r="AG1249" s="135"/>
      <c r="AH1249" s="135"/>
      <c r="AI1249" s="135"/>
      <c r="AJ1249" s="135"/>
    </row>
    <row r="1250" spans="11:36" s="3" customFormat="1" ht="15" customHeight="1" x14ac:dyDescent="0.25">
      <c r="K1250" s="11"/>
      <c r="L1250" s="354"/>
      <c r="M1250" s="352"/>
      <c r="AA1250" s="333"/>
      <c r="AB1250" s="135"/>
      <c r="AC1250" s="135"/>
      <c r="AD1250" s="135"/>
      <c r="AE1250" s="135"/>
      <c r="AF1250" s="127"/>
      <c r="AG1250" s="135"/>
      <c r="AH1250" s="135"/>
      <c r="AI1250" s="135"/>
      <c r="AJ1250" s="135"/>
    </row>
    <row r="1251" spans="11:36" s="3" customFormat="1" ht="15" customHeight="1" x14ac:dyDescent="0.25">
      <c r="K1251" s="11"/>
      <c r="L1251" s="354"/>
      <c r="M1251" s="352"/>
      <c r="AA1251" s="333"/>
      <c r="AB1251" s="135"/>
      <c r="AC1251" s="135"/>
      <c r="AD1251" s="135"/>
      <c r="AE1251" s="135"/>
      <c r="AF1251" s="127"/>
      <c r="AG1251" s="135"/>
      <c r="AH1251" s="135"/>
      <c r="AI1251" s="135"/>
      <c r="AJ1251" s="135"/>
    </row>
    <row r="1252" spans="11:36" s="3" customFormat="1" ht="15" customHeight="1" x14ac:dyDescent="0.25">
      <c r="K1252" s="11"/>
      <c r="L1252" s="354"/>
      <c r="M1252" s="352"/>
      <c r="AA1252" s="333"/>
      <c r="AB1252" s="135"/>
      <c r="AC1252" s="135"/>
      <c r="AD1252" s="135"/>
      <c r="AE1252" s="135"/>
      <c r="AF1252" s="127"/>
      <c r="AG1252" s="135"/>
      <c r="AH1252" s="135"/>
      <c r="AI1252" s="135"/>
      <c r="AJ1252" s="135"/>
    </row>
    <row r="1253" spans="11:36" s="3" customFormat="1" ht="15" customHeight="1" x14ac:dyDescent="0.25">
      <c r="K1253" s="11"/>
      <c r="L1253" s="354"/>
      <c r="M1253" s="352"/>
      <c r="AA1253" s="333"/>
      <c r="AB1253" s="135"/>
      <c r="AC1253" s="135"/>
      <c r="AD1253" s="135"/>
      <c r="AE1253" s="135"/>
      <c r="AF1253" s="127"/>
      <c r="AG1253" s="135"/>
      <c r="AH1253" s="135"/>
      <c r="AI1253" s="135"/>
      <c r="AJ1253" s="135"/>
    </row>
    <row r="1254" spans="11:36" s="3" customFormat="1" ht="15" customHeight="1" x14ac:dyDescent="0.25">
      <c r="K1254" s="11"/>
      <c r="L1254" s="354"/>
      <c r="M1254" s="352"/>
      <c r="AA1254" s="333"/>
      <c r="AB1254" s="135"/>
      <c r="AC1254" s="135"/>
      <c r="AD1254" s="135"/>
      <c r="AE1254" s="135"/>
      <c r="AF1254" s="127"/>
      <c r="AG1254" s="135"/>
      <c r="AH1254" s="135"/>
      <c r="AI1254" s="135"/>
      <c r="AJ1254" s="135"/>
    </row>
    <row r="1255" spans="11:36" s="3" customFormat="1" ht="15" customHeight="1" x14ac:dyDescent="0.25">
      <c r="K1255" s="11"/>
      <c r="L1255" s="354"/>
      <c r="M1255" s="352"/>
      <c r="AA1255" s="333"/>
      <c r="AB1255" s="135"/>
      <c r="AC1255" s="135"/>
      <c r="AD1255" s="135"/>
      <c r="AE1255" s="135"/>
      <c r="AF1255" s="127"/>
      <c r="AG1255" s="135"/>
      <c r="AH1255" s="135"/>
      <c r="AI1255" s="135"/>
      <c r="AJ1255" s="135"/>
    </row>
    <row r="1256" spans="11:36" s="3" customFormat="1" ht="15" customHeight="1" x14ac:dyDescent="0.25">
      <c r="K1256" s="11"/>
      <c r="L1256" s="354"/>
      <c r="M1256" s="352"/>
      <c r="AA1256" s="333"/>
      <c r="AB1256" s="135"/>
      <c r="AC1256" s="135"/>
      <c r="AD1256" s="135"/>
      <c r="AE1256" s="135"/>
      <c r="AF1256" s="127"/>
      <c r="AG1256" s="135"/>
      <c r="AH1256" s="135"/>
      <c r="AI1256" s="135"/>
      <c r="AJ1256" s="135"/>
    </row>
    <row r="1257" spans="11:36" s="3" customFormat="1" ht="15" customHeight="1" x14ac:dyDescent="0.25">
      <c r="K1257" s="11"/>
      <c r="L1257" s="354"/>
      <c r="M1257" s="352"/>
      <c r="AA1257" s="333"/>
      <c r="AB1257" s="135"/>
      <c r="AC1257" s="135"/>
      <c r="AD1257" s="135"/>
      <c r="AE1257" s="135"/>
      <c r="AF1257" s="127"/>
      <c r="AG1257" s="135"/>
      <c r="AH1257" s="135"/>
      <c r="AI1257" s="135"/>
      <c r="AJ1257" s="135"/>
    </row>
    <row r="1258" spans="11:36" s="3" customFormat="1" ht="15" customHeight="1" x14ac:dyDescent="0.25">
      <c r="K1258" s="11"/>
      <c r="L1258" s="354"/>
      <c r="M1258" s="352"/>
      <c r="AA1258" s="333"/>
      <c r="AB1258" s="135"/>
      <c r="AC1258" s="135"/>
      <c r="AD1258" s="135"/>
      <c r="AE1258" s="135"/>
      <c r="AF1258" s="127"/>
      <c r="AG1258" s="135"/>
      <c r="AH1258" s="135"/>
      <c r="AI1258" s="135"/>
      <c r="AJ1258" s="135"/>
    </row>
    <row r="1259" spans="11:36" s="3" customFormat="1" ht="15" customHeight="1" x14ac:dyDescent="0.25">
      <c r="K1259" s="11"/>
      <c r="L1259" s="354"/>
      <c r="M1259" s="352"/>
      <c r="AA1259" s="333"/>
      <c r="AB1259" s="135"/>
      <c r="AC1259" s="135"/>
      <c r="AD1259" s="135"/>
      <c r="AE1259" s="135"/>
      <c r="AF1259" s="127"/>
      <c r="AG1259" s="135"/>
      <c r="AH1259" s="135"/>
      <c r="AI1259" s="135"/>
      <c r="AJ1259" s="135"/>
    </row>
    <row r="1260" spans="11:36" s="3" customFormat="1" ht="15" customHeight="1" x14ac:dyDescent="0.25">
      <c r="K1260" s="11"/>
      <c r="L1260" s="354"/>
      <c r="M1260" s="352"/>
      <c r="AA1260" s="333"/>
      <c r="AB1260" s="135"/>
      <c r="AC1260" s="135"/>
      <c r="AD1260" s="135"/>
      <c r="AE1260" s="135"/>
      <c r="AF1260" s="127"/>
      <c r="AG1260" s="135"/>
      <c r="AH1260" s="135"/>
      <c r="AI1260" s="135"/>
      <c r="AJ1260" s="135"/>
    </row>
    <row r="1261" spans="11:36" s="3" customFormat="1" ht="15" customHeight="1" x14ac:dyDescent="0.25">
      <c r="K1261" s="11"/>
      <c r="L1261" s="354"/>
      <c r="M1261" s="352"/>
      <c r="AA1261" s="333"/>
      <c r="AB1261" s="135"/>
      <c r="AC1261" s="135"/>
      <c r="AD1261" s="135"/>
      <c r="AE1261" s="135"/>
      <c r="AF1261" s="127"/>
      <c r="AG1261" s="135"/>
      <c r="AH1261" s="135"/>
      <c r="AI1261" s="135"/>
      <c r="AJ1261" s="135"/>
    </row>
    <row r="1262" spans="11:36" s="3" customFormat="1" ht="15" customHeight="1" x14ac:dyDescent="0.25">
      <c r="K1262" s="11"/>
      <c r="L1262" s="354"/>
      <c r="M1262" s="352"/>
      <c r="AA1262" s="333"/>
      <c r="AB1262" s="135"/>
      <c r="AC1262" s="135"/>
      <c r="AD1262" s="135"/>
      <c r="AE1262" s="135"/>
      <c r="AF1262" s="127"/>
      <c r="AG1262" s="135"/>
      <c r="AH1262" s="135"/>
      <c r="AI1262" s="135"/>
      <c r="AJ1262" s="135"/>
    </row>
    <row r="1263" spans="11:36" s="3" customFormat="1" ht="15" customHeight="1" x14ac:dyDescent="0.25">
      <c r="K1263" s="11"/>
      <c r="L1263" s="354"/>
      <c r="M1263" s="352"/>
      <c r="AA1263" s="333"/>
      <c r="AB1263" s="135"/>
      <c r="AC1263" s="135"/>
      <c r="AD1263" s="135"/>
      <c r="AE1263" s="135"/>
      <c r="AF1263" s="127"/>
      <c r="AG1263" s="135"/>
      <c r="AH1263" s="135"/>
      <c r="AI1263" s="135"/>
      <c r="AJ1263" s="135"/>
    </row>
    <row r="1264" spans="11:36" s="3" customFormat="1" ht="15" customHeight="1" x14ac:dyDescent="0.25">
      <c r="K1264" s="11"/>
      <c r="L1264" s="354"/>
      <c r="M1264" s="352"/>
      <c r="AA1264" s="333"/>
      <c r="AB1264" s="135"/>
      <c r="AC1264" s="135"/>
      <c r="AD1264" s="135"/>
      <c r="AE1264" s="135"/>
      <c r="AF1264" s="127"/>
      <c r="AG1264" s="135"/>
      <c r="AH1264" s="135"/>
      <c r="AI1264" s="135"/>
      <c r="AJ1264" s="135"/>
    </row>
    <row r="1265" spans="11:36" s="3" customFormat="1" ht="15" customHeight="1" x14ac:dyDescent="0.25">
      <c r="K1265" s="11"/>
      <c r="L1265" s="354"/>
      <c r="M1265" s="352"/>
      <c r="AA1265" s="333"/>
      <c r="AB1265" s="135"/>
      <c r="AC1265" s="135"/>
      <c r="AD1265" s="135"/>
      <c r="AE1265" s="135"/>
      <c r="AF1265" s="127"/>
      <c r="AG1265" s="135"/>
      <c r="AH1265" s="135"/>
      <c r="AI1265" s="135"/>
      <c r="AJ1265" s="135"/>
    </row>
    <row r="1266" spans="11:36" s="3" customFormat="1" ht="15" customHeight="1" x14ac:dyDescent="0.25">
      <c r="K1266" s="11"/>
      <c r="L1266" s="354"/>
      <c r="M1266" s="352"/>
      <c r="AA1266" s="333"/>
      <c r="AB1266" s="135"/>
      <c r="AC1266" s="135"/>
      <c r="AD1266" s="135"/>
      <c r="AE1266" s="135"/>
      <c r="AF1266" s="127"/>
      <c r="AG1266" s="135"/>
      <c r="AH1266" s="135"/>
      <c r="AI1266" s="135"/>
      <c r="AJ1266" s="135"/>
    </row>
    <row r="1267" spans="11:36" s="3" customFormat="1" ht="15" customHeight="1" x14ac:dyDescent="0.25">
      <c r="K1267" s="11"/>
      <c r="L1267" s="354"/>
      <c r="M1267" s="352"/>
      <c r="AA1267" s="333"/>
      <c r="AB1267" s="135"/>
      <c r="AC1267" s="135"/>
      <c r="AD1267" s="135"/>
      <c r="AE1267" s="135"/>
      <c r="AF1267" s="127"/>
      <c r="AG1267" s="135"/>
      <c r="AH1267" s="135"/>
      <c r="AI1267" s="135"/>
      <c r="AJ1267" s="135"/>
    </row>
    <row r="1268" spans="11:36" s="3" customFormat="1" ht="15" customHeight="1" x14ac:dyDescent="0.25">
      <c r="K1268" s="11"/>
      <c r="L1268" s="354"/>
      <c r="M1268" s="352"/>
      <c r="AA1268" s="333"/>
      <c r="AB1268" s="135"/>
      <c r="AC1268" s="135"/>
      <c r="AD1268" s="135"/>
      <c r="AE1268" s="135"/>
      <c r="AF1268" s="127"/>
      <c r="AG1268" s="135"/>
      <c r="AH1268" s="135"/>
      <c r="AI1268" s="135"/>
      <c r="AJ1268" s="135"/>
    </row>
    <row r="1269" spans="11:36" s="3" customFormat="1" ht="15" customHeight="1" x14ac:dyDescent="0.25">
      <c r="K1269" s="11"/>
      <c r="L1269" s="354"/>
      <c r="M1269" s="352"/>
      <c r="AA1269" s="333"/>
      <c r="AB1269" s="135"/>
      <c r="AC1269" s="135"/>
      <c r="AD1269" s="135"/>
      <c r="AE1269" s="135"/>
      <c r="AF1269" s="127"/>
      <c r="AG1269" s="135"/>
      <c r="AH1269" s="135"/>
      <c r="AI1269" s="135"/>
      <c r="AJ1269" s="135"/>
    </row>
    <row r="1270" spans="11:36" s="3" customFormat="1" ht="15" customHeight="1" x14ac:dyDescent="0.25">
      <c r="K1270" s="11"/>
      <c r="L1270" s="354"/>
      <c r="M1270" s="352"/>
      <c r="AA1270" s="333"/>
      <c r="AB1270" s="135"/>
      <c r="AC1270" s="135"/>
      <c r="AD1270" s="135"/>
      <c r="AE1270" s="135"/>
      <c r="AF1270" s="127"/>
      <c r="AG1270" s="135"/>
      <c r="AH1270" s="135"/>
      <c r="AI1270" s="135"/>
      <c r="AJ1270" s="135"/>
    </row>
    <row r="1271" spans="11:36" s="3" customFormat="1" ht="15" customHeight="1" x14ac:dyDescent="0.25">
      <c r="K1271" s="11"/>
      <c r="L1271" s="354"/>
      <c r="M1271" s="352"/>
      <c r="AA1271" s="333"/>
      <c r="AB1271" s="135"/>
      <c r="AC1271" s="135"/>
      <c r="AD1271" s="135"/>
      <c r="AE1271" s="135"/>
      <c r="AF1271" s="127"/>
      <c r="AG1271" s="135"/>
      <c r="AH1271" s="135"/>
      <c r="AI1271" s="135"/>
      <c r="AJ1271" s="135"/>
    </row>
    <row r="1272" spans="11:36" s="3" customFormat="1" ht="15" customHeight="1" x14ac:dyDescent="0.25">
      <c r="K1272" s="11"/>
      <c r="L1272" s="354"/>
      <c r="M1272" s="352"/>
      <c r="AA1272" s="333"/>
      <c r="AB1272" s="135"/>
      <c r="AC1272" s="135"/>
      <c r="AD1272" s="135"/>
      <c r="AE1272" s="135"/>
      <c r="AF1272" s="127"/>
      <c r="AG1272" s="135"/>
      <c r="AH1272" s="135"/>
      <c r="AI1272" s="135"/>
      <c r="AJ1272" s="135"/>
    </row>
    <row r="1273" spans="11:36" s="3" customFormat="1" ht="15" customHeight="1" x14ac:dyDescent="0.25">
      <c r="K1273" s="11"/>
      <c r="L1273" s="354"/>
      <c r="M1273" s="352"/>
      <c r="AA1273" s="333"/>
      <c r="AB1273" s="135"/>
      <c r="AC1273" s="135"/>
      <c r="AD1273" s="135"/>
      <c r="AE1273" s="135"/>
      <c r="AF1273" s="127"/>
      <c r="AG1273" s="135"/>
      <c r="AH1273" s="135"/>
      <c r="AI1273" s="135"/>
      <c r="AJ1273" s="135"/>
    </row>
    <row r="1274" spans="11:36" s="3" customFormat="1" ht="15" customHeight="1" x14ac:dyDescent="0.25">
      <c r="K1274" s="11"/>
      <c r="L1274" s="354"/>
      <c r="M1274" s="352"/>
      <c r="AA1274" s="333"/>
      <c r="AB1274" s="135"/>
      <c r="AC1274" s="135"/>
      <c r="AD1274" s="135"/>
      <c r="AE1274" s="135"/>
      <c r="AF1274" s="127"/>
      <c r="AG1274" s="135"/>
      <c r="AH1274" s="135"/>
      <c r="AI1274" s="135"/>
      <c r="AJ1274" s="135"/>
    </row>
    <row r="1275" spans="11:36" s="3" customFormat="1" ht="15" customHeight="1" x14ac:dyDescent="0.25">
      <c r="K1275" s="11"/>
      <c r="L1275" s="354"/>
      <c r="M1275" s="352"/>
      <c r="AA1275" s="333"/>
      <c r="AB1275" s="135"/>
      <c r="AC1275" s="135"/>
      <c r="AD1275" s="135"/>
      <c r="AE1275" s="135"/>
      <c r="AF1275" s="127"/>
      <c r="AG1275" s="135"/>
      <c r="AH1275" s="135"/>
      <c r="AI1275" s="135"/>
      <c r="AJ1275" s="135"/>
    </row>
    <row r="1276" spans="11:36" s="3" customFormat="1" ht="15" customHeight="1" x14ac:dyDescent="0.25">
      <c r="K1276" s="11"/>
      <c r="L1276" s="354"/>
      <c r="M1276" s="352"/>
      <c r="AA1276" s="333"/>
      <c r="AB1276" s="135"/>
      <c r="AC1276" s="135"/>
      <c r="AD1276" s="135"/>
      <c r="AE1276" s="135"/>
      <c r="AF1276" s="127"/>
      <c r="AG1276" s="135"/>
      <c r="AH1276" s="135"/>
      <c r="AI1276" s="135"/>
      <c r="AJ1276" s="135"/>
    </row>
    <row r="1277" spans="11:36" s="3" customFormat="1" ht="15" customHeight="1" x14ac:dyDescent="0.25">
      <c r="K1277" s="11"/>
      <c r="L1277" s="354"/>
      <c r="M1277" s="352"/>
      <c r="AA1277" s="333"/>
      <c r="AB1277" s="135"/>
      <c r="AC1277" s="135"/>
      <c r="AD1277" s="135"/>
      <c r="AE1277" s="135"/>
      <c r="AF1277" s="127"/>
      <c r="AG1277" s="135"/>
      <c r="AH1277" s="135"/>
      <c r="AI1277" s="135"/>
      <c r="AJ1277" s="135"/>
    </row>
    <row r="1278" spans="11:36" s="3" customFormat="1" ht="15" customHeight="1" x14ac:dyDescent="0.25">
      <c r="K1278" s="11"/>
      <c r="L1278" s="354"/>
      <c r="M1278" s="352"/>
      <c r="AA1278" s="333"/>
      <c r="AB1278" s="135"/>
      <c r="AC1278" s="135"/>
      <c r="AD1278" s="135"/>
      <c r="AE1278" s="135"/>
      <c r="AF1278" s="127"/>
      <c r="AG1278" s="135"/>
      <c r="AH1278" s="135"/>
      <c r="AI1278" s="135"/>
      <c r="AJ1278" s="135"/>
    </row>
    <row r="1279" spans="11:36" s="3" customFormat="1" ht="15" customHeight="1" x14ac:dyDescent="0.25">
      <c r="K1279" s="11"/>
      <c r="L1279" s="354"/>
      <c r="M1279" s="352"/>
      <c r="AA1279" s="333"/>
      <c r="AB1279" s="135"/>
      <c r="AC1279" s="135"/>
      <c r="AD1279" s="135"/>
      <c r="AE1279" s="135"/>
      <c r="AF1279" s="127"/>
      <c r="AG1279" s="135"/>
      <c r="AH1279" s="135"/>
      <c r="AI1279" s="135"/>
      <c r="AJ1279" s="135"/>
    </row>
    <row r="1280" spans="11:36" s="3" customFormat="1" ht="15" customHeight="1" x14ac:dyDescent="0.25">
      <c r="K1280" s="11"/>
      <c r="L1280" s="354"/>
      <c r="M1280" s="352"/>
      <c r="AA1280" s="333"/>
      <c r="AB1280" s="135"/>
      <c r="AC1280" s="135"/>
      <c r="AD1280" s="135"/>
      <c r="AE1280" s="135"/>
      <c r="AF1280" s="127"/>
      <c r="AG1280" s="135"/>
      <c r="AH1280" s="135"/>
      <c r="AI1280" s="135"/>
      <c r="AJ1280" s="135"/>
    </row>
    <row r="1281" spans="11:36" s="3" customFormat="1" ht="15" customHeight="1" x14ac:dyDescent="0.25">
      <c r="K1281" s="11"/>
      <c r="L1281" s="354"/>
      <c r="M1281" s="352"/>
      <c r="AA1281" s="333"/>
      <c r="AB1281" s="135"/>
      <c r="AC1281" s="135"/>
      <c r="AD1281" s="135"/>
      <c r="AE1281" s="135"/>
      <c r="AF1281" s="127"/>
      <c r="AG1281" s="135"/>
      <c r="AH1281" s="135"/>
      <c r="AI1281" s="135"/>
      <c r="AJ1281" s="135"/>
    </row>
    <row r="1282" spans="11:36" s="3" customFormat="1" ht="15" customHeight="1" x14ac:dyDescent="0.25">
      <c r="K1282" s="11"/>
      <c r="L1282" s="354"/>
      <c r="M1282" s="352"/>
      <c r="AA1282" s="333"/>
      <c r="AB1282" s="135"/>
      <c r="AC1282" s="135"/>
      <c r="AD1282" s="135"/>
      <c r="AE1282" s="135"/>
      <c r="AF1282" s="127"/>
      <c r="AG1282" s="135"/>
      <c r="AH1282" s="135"/>
      <c r="AI1282" s="135"/>
      <c r="AJ1282" s="135"/>
    </row>
    <row r="1283" spans="11:36" s="3" customFormat="1" ht="15" customHeight="1" x14ac:dyDescent="0.25">
      <c r="K1283" s="11"/>
      <c r="L1283" s="354"/>
      <c r="M1283" s="352"/>
      <c r="AA1283" s="333"/>
      <c r="AB1283" s="135"/>
      <c r="AC1283" s="135"/>
      <c r="AD1283" s="135"/>
      <c r="AE1283" s="135"/>
      <c r="AF1283" s="127"/>
      <c r="AG1283" s="135"/>
      <c r="AH1283" s="135"/>
      <c r="AI1283" s="135"/>
      <c r="AJ1283" s="135"/>
    </row>
    <row r="1284" spans="11:36" s="3" customFormat="1" ht="15" customHeight="1" x14ac:dyDescent="0.25">
      <c r="K1284" s="11"/>
      <c r="L1284" s="354"/>
      <c r="M1284" s="352"/>
      <c r="AA1284" s="333"/>
      <c r="AB1284" s="135"/>
      <c r="AC1284" s="135"/>
      <c r="AD1284" s="135"/>
      <c r="AE1284" s="135"/>
      <c r="AF1284" s="127"/>
      <c r="AG1284" s="135"/>
      <c r="AH1284" s="135"/>
      <c r="AI1284" s="135"/>
      <c r="AJ1284" s="135"/>
    </row>
    <row r="1285" spans="11:36" s="3" customFormat="1" ht="15" customHeight="1" x14ac:dyDescent="0.25">
      <c r="K1285" s="11"/>
      <c r="L1285" s="354"/>
      <c r="M1285" s="352"/>
      <c r="AA1285" s="333"/>
      <c r="AB1285" s="135"/>
      <c r="AC1285" s="135"/>
      <c r="AD1285" s="135"/>
      <c r="AE1285" s="135"/>
      <c r="AF1285" s="127"/>
      <c r="AG1285" s="135"/>
      <c r="AH1285" s="135"/>
      <c r="AI1285" s="135"/>
      <c r="AJ1285" s="135"/>
    </row>
    <row r="1286" spans="11:36" s="3" customFormat="1" ht="15" customHeight="1" x14ac:dyDescent="0.25">
      <c r="K1286" s="11"/>
      <c r="L1286" s="354"/>
      <c r="M1286" s="352"/>
      <c r="AA1286" s="333"/>
      <c r="AB1286" s="135"/>
      <c r="AC1286" s="135"/>
      <c r="AD1286" s="135"/>
      <c r="AE1286" s="135"/>
      <c r="AF1286" s="127"/>
      <c r="AG1286" s="135"/>
      <c r="AH1286" s="135"/>
      <c r="AI1286" s="135"/>
      <c r="AJ1286" s="135"/>
    </row>
    <row r="1287" spans="11:36" s="3" customFormat="1" ht="15" customHeight="1" x14ac:dyDescent="0.25">
      <c r="K1287" s="11"/>
      <c r="L1287" s="354"/>
      <c r="M1287" s="352"/>
      <c r="AA1287" s="333"/>
      <c r="AB1287" s="135"/>
      <c r="AC1287" s="135"/>
      <c r="AD1287" s="135"/>
      <c r="AE1287" s="135"/>
      <c r="AF1287" s="127"/>
      <c r="AG1287" s="135"/>
      <c r="AH1287" s="135"/>
      <c r="AI1287" s="135"/>
      <c r="AJ1287" s="135"/>
    </row>
    <row r="1288" spans="11:36" s="3" customFormat="1" ht="15" customHeight="1" x14ac:dyDescent="0.25">
      <c r="K1288" s="11"/>
      <c r="L1288" s="354"/>
      <c r="M1288" s="352"/>
      <c r="AA1288" s="333"/>
      <c r="AB1288" s="135"/>
      <c r="AC1288" s="135"/>
      <c r="AD1288" s="135"/>
      <c r="AE1288" s="135"/>
      <c r="AF1288" s="127"/>
      <c r="AG1288" s="135"/>
      <c r="AH1288" s="135"/>
      <c r="AI1288" s="135"/>
      <c r="AJ1288" s="135"/>
    </row>
    <row r="1289" spans="11:36" s="3" customFormat="1" ht="15" customHeight="1" x14ac:dyDescent="0.25">
      <c r="K1289" s="11"/>
      <c r="L1289" s="354"/>
      <c r="M1289" s="352"/>
      <c r="AA1289" s="333"/>
      <c r="AB1289" s="135"/>
      <c r="AC1289" s="135"/>
      <c r="AD1289" s="135"/>
      <c r="AE1289" s="135"/>
      <c r="AF1289" s="127"/>
      <c r="AG1289" s="135"/>
      <c r="AH1289" s="135"/>
      <c r="AI1289" s="135"/>
      <c r="AJ1289" s="135"/>
    </row>
    <row r="1290" spans="11:36" s="3" customFormat="1" ht="15" customHeight="1" x14ac:dyDescent="0.25">
      <c r="K1290" s="11"/>
      <c r="L1290" s="354"/>
      <c r="M1290" s="352"/>
      <c r="AA1290" s="333"/>
      <c r="AB1290" s="135"/>
      <c r="AC1290" s="135"/>
      <c r="AD1290" s="135"/>
      <c r="AE1290" s="135"/>
      <c r="AF1290" s="127"/>
      <c r="AG1290" s="135"/>
      <c r="AH1290" s="135"/>
      <c r="AI1290" s="135"/>
      <c r="AJ1290" s="135"/>
    </row>
    <row r="1291" spans="11:36" s="3" customFormat="1" ht="15" customHeight="1" x14ac:dyDescent="0.25">
      <c r="K1291" s="11"/>
      <c r="L1291" s="354"/>
      <c r="M1291" s="352"/>
      <c r="AA1291" s="333"/>
      <c r="AB1291" s="135"/>
      <c r="AC1291" s="135"/>
      <c r="AD1291" s="135"/>
      <c r="AE1291" s="135"/>
      <c r="AF1291" s="127"/>
      <c r="AG1291" s="135"/>
      <c r="AH1291" s="135"/>
      <c r="AI1291" s="135"/>
      <c r="AJ1291" s="135"/>
    </row>
    <row r="1292" spans="11:36" s="3" customFormat="1" ht="15" customHeight="1" x14ac:dyDescent="0.25">
      <c r="K1292" s="11"/>
      <c r="L1292" s="354"/>
      <c r="M1292" s="352"/>
      <c r="AA1292" s="333"/>
      <c r="AB1292" s="135"/>
      <c r="AC1292" s="135"/>
      <c r="AD1292" s="135"/>
      <c r="AE1292" s="135"/>
      <c r="AF1292" s="127"/>
      <c r="AG1292" s="135"/>
      <c r="AH1292" s="135"/>
      <c r="AI1292" s="135"/>
      <c r="AJ1292" s="135"/>
    </row>
    <row r="1293" spans="11:36" s="3" customFormat="1" ht="15" customHeight="1" x14ac:dyDescent="0.25">
      <c r="K1293" s="11"/>
      <c r="L1293" s="354"/>
      <c r="M1293" s="352"/>
      <c r="AA1293" s="333"/>
      <c r="AB1293" s="135"/>
      <c r="AC1293" s="135"/>
      <c r="AD1293" s="135"/>
      <c r="AE1293" s="135"/>
      <c r="AF1293" s="127"/>
      <c r="AG1293" s="135"/>
      <c r="AH1293" s="135"/>
      <c r="AI1293" s="135"/>
      <c r="AJ1293" s="135"/>
    </row>
    <row r="1294" spans="11:36" s="3" customFormat="1" ht="15" customHeight="1" x14ac:dyDescent="0.25">
      <c r="K1294" s="11"/>
      <c r="L1294" s="354"/>
      <c r="M1294" s="352"/>
      <c r="AA1294" s="333"/>
      <c r="AB1294" s="135"/>
      <c r="AC1294" s="135"/>
      <c r="AD1294" s="135"/>
      <c r="AE1294" s="135"/>
      <c r="AF1294" s="127"/>
      <c r="AG1294" s="135"/>
      <c r="AH1294" s="135"/>
      <c r="AI1294" s="135"/>
      <c r="AJ1294" s="135"/>
    </row>
    <row r="1295" spans="11:36" s="3" customFormat="1" ht="15" customHeight="1" x14ac:dyDescent="0.25">
      <c r="K1295" s="11"/>
      <c r="L1295" s="354"/>
      <c r="M1295" s="352"/>
      <c r="AA1295" s="333"/>
      <c r="AB1295" s="135"/>
      <c r="AC1295" s="135"/>
      <c r="AD1295" s="135"/>
      <c r="AE1295" s="135"/>
      <c r="AF1295" s="127"/>
      <c r="AG1295" s="135"/>
      <c r="AH1295" s="135"/>
      <c r="AI1295" s="135"/>
      <c r="AJ1295" s="135"/>
    </row>
    <row r="1296" spans="11:36" s="3" customFormat="1" ht="15" customHeight="1" x14ac:dyDescent="0.25">
      <c r="K1296" s="11"/>
      <c r="L1296" s="354"/>
      <c r="M1296" s="352"/>
      <c r="AA1296" s="333"/>
      <c r="AB1296" s="135"/>
      <c r="AC1296" s="135"/>
      <c r="AD1296" s="135"/>
      <c r="AE1296" s="135"/>
      <c r="AF1296" s="127"/>
      <c r="AG1296" s="135"/>
      <c r="AH1296" s="135"/>
      <c r="AI1296" s="135"/>
      <c r="AJ1296" s="135"/>
    </row>
    <row r="1297" spans="11:36" s="3" customFormat="1" ht="15" customHeight="1" x14ac:dyDescent="0.25">
      <c r="K1297" s="11"/>
      <c r="L1297" s="354"/>
      <c r="M1297" s="352"/>
      <c r="AA1297" s="333"/>
      <c r="AB1297" s="135"/>
      <c r="AC1297" s="135"/>
      <c r="AD1297" s="135"/>
      <c r="AE1297" s="135"/>
      <c r="AF1297" s="127"/>
      <c r="AG1297" s="135"/>
      <c r="AH1297" s="135"/>
      <c r="AI1297" s="135"/>
      <c r="AJ1297" s="135"/>
    </row>
    <row r="1298" spans="11:36" s="3" customFormat="1" ht="15" customHeight="1" x14ac:dyDescent="0.25">
      <c r="K1298" s="11"/>
      <c r="L1298" s="354"/>
      <c r="M1298" s="352"/>
      <c r="AA1298" s="333"/>
      <c r="AB1298" s="135"/>
      <c r="AC1298" s="135"/>
      <c r="AD1298" s="135"/>
      <c r="AE1298" s="135"/>
      <c r="AF1298" s="127"/>
      <c r="AG1298" s="135"/>
      <c r="AH1298" s="135"/>
      <c r="AI1298" s="135"/>
      <c r="AJ1298" s="135"/>
    </row>
    <row r="1299" spans="11:36" s="3" customFormat="1" ht="15" customHeight="1" x14ac:dyDescent="0.25">
      <c r="K1299" s="11"/>
      <c r="L1299" s="354"/>
      <c r="M1299" s="352"/>
      <c r="AA1299" s="333"/>
      <c r="AB1299" s="135"/>
      <c r="AC1299" s="135"/>
      <c r="AD1299" s="135"/>
      <c r="AE1299" s="135"/>
      <c r="AF1299" s="127"/>
      <c r="AG1299" s="135"/>
      <c r="AH1299" s="135"/>
      <c r="AI1299" s="135"/>
      <c r="AJ1299" s="135"/>
    </row>
    <row r="1300" spans="11:36" s="3" customFormat="1" ht="15" customHeight="1" x14ac:dyDescent="0.25">
      <c r="K1300" s="11"/>
      <c r="L1300" s="354"/>
      <c r="M1300" s="352"/>
      <c r="AA1300" s="333"/>
      <c r="AB1300" s="135"/>
      <c r="AC1300" s="135"/>
      <c r="AD1300" s="135"/>
      <c r="AE1300" s="135"/>
      <c r="AF1300" s="127"/>
      <c r="AG1300" s="135"/>
      <c r="AH1300" s="135"/>
      <c r="AI1300" s="135"/>
      <c r="AJ1300" s="135"/>
    </row>
    <row r="1301" spans="11:36" s="3" customFormat="1" ht="15" customHeight="1" x14ac:dyDescent="0.25">
      <c r="K1301" s="11"/>
      <c r="L1301" s="354"/>
      <c r="M1301" s="352"/>
      <c r="AA1301" s="333"/>
      <c r="AB1301" s="135"/>
      <c r="AC1301" s="135"/>
      <c r="AD1301" s="135"/>
      <c r="AE1301" s="135"/>
      <c r="AF1301" s="127"/>
      <c r="AG1301" s="135"/>
      <c r="AH1301" s="135"/>
      <c r="AI1301" s="135"/>
      <c r="AJ1301" s="135"/>
    </row>
    <row r="1302" spans="11:36" s="3" customFormat="1" ht="15" customHeight="1" x14ac:dyDescent="0.25">
      <c r="K1302" s="11"/>
      <c r="L1302" s="354"/>
      <c r="M1302" s="352"/>
      <c r="AA1302" s="333"/>
      <c r="AB1302" s="135"/>
      <c r="AC1302" s="135"/>
      <c r="AD1302" s="135"/>
      <c r="AE1302" s="135"/>
      <c r="AF1302" s="127"/>
      <c r="AG1302" s="135"/>
      <c r="AH1302" s="135"/>
      <c r="AI1302" s="135"/>
      <c r="AJ1302" s="135"/>
    </row>
    <row r="1303" spans="11:36" s="3" customFormat="1" ht="15" customHeight="1" x14ac:dyDescent="0.25">
      <c r="K1303" s="11"/>
      <c r="L1303" s="354"/>
      <c r="M1303" s="352"/>
      <c r="AA1303" s="333"/>
      <c r="AB1303" s="135"/>
      <c r="AC1303" s="135"/>
      <c r="AD1303" s="135"/>
      <c r="AE1303" s="135"/>
      <c r="AF1303" s="127"/>
      <c r="AG1303" s="135"/>
      <c r="AH1303" s="135"/>
      <c r="AI1303" s="135"/>
      <c r="AJ1303" s="135"/>
    </row>
    <row r="1304" spans="11:36" s="3" customFormat="1" ht="15" customHeight="1" x14ac:dyDescent="0.25">
      <c r="K1304" s="11"/>
      <c r="L1304" s="354"/>
      <c r="M1304" s="352"/>
      <c r="AA1304" s="333"/>
      <c r="AB1304" s="135"/>
      <c r="AC1304" s="135"/>
      <c r="AD1304" s="135"/>
      <c r="AE1304" s="135"/>
      <c r="AF1304" s="127"/>
      <c r="AG1304" s="135"/>
      <c r="AH1304" s="135"/>
      <c r="AI1304" s="135"/>
      <c r="AJ1304" s="135"/>
    </row>
    <row r="1305" spans="11:36" s="3" customFormat="1" ht="15" customHeight="1" x14ac:dyDescent="0.25">
      <c r="K1305" s="11"/>
      <c r="L1305" s="354"/>
      <c r="M1305" s="352"/>
      <c r="AA1305" s="333"/>
      <c r="AB1305" s="135"/>
      <c r="AC1305" s="135"/>
      <c r="AD1305" s="135"/>
      <c r="AE1305" s="135"/>
      <c r="AF1305" s="127"/>
      <c r="AG1305" s="135"/>
      <c r="AH1305" s="135"/>
      <c r="AI1305" s="135"/>
      <c r="AJ1305" s="135"/>
    </row>
    <row r="1306" spans="11:36" s="3" customFormat="1" ht="15" customHeight="1" x14ac:dyDescent="0.25">
      <c r="K1306" s="11"/>
      <c r="L1306" s="354"/>
      <c r="M1306" s="352"/>
      <c r="AA1306" s="333"/>
      <c r="AB1306" s="135"/>
      <c r="AC1306" s="135"/>
      <c r="AD1306" s="135"/>
      <c r="AE1306" s="135"/>
      <c r="AF1306" s="127"/>
      <c r="AG1306" s="135"/>
      <c r="AH1306" s="135"/>
      <c r="AI1306" s="135"/>
      <c r="AJ1306" s="135"/>
    </row>
    <row r="1307" spans="11:36" s="3" customFormat="1" ht="15" customHeight="1" x14ac:dyDescent="0.25">
      <c r="K1307" s="11"/>
      <c r="L1307" s="354"/>
      <c r="M1307" s="352"/>
      <c r="AA1307" s="333"/>
      <c r="AB1307" s="135"/>
      <c r="AC1307" s="135"/>
      <c r="AD1307" s="135"/>
      <c r="AE1307" s="135"/>
      <c r="AF1307" s="127"/>
      <c r="AG1307" s="135"/>
      <c r="AH1307" s="135"/>
      <c r="AI1307" s="135"/>
      <c r="AJ1307" s="135"/>
    </row>
    <row r="1308" spans="11:36" s="3" customFormat="1" ht="15" customHeight="1" x14ac:dyDescent="0.25">
      <c r="K1308" s="11"/>
      <c r="L1308" s="354"/>
      <c r="M1308" s="352"/>
      <c r="AA1308" s="333"/>
      <c r="AB1308" s="135"/>
      <c r="AC1308" s="135"/>
      <c r="AD1308" s="135"/>
      <c r="AE1308" s="135"/>
      <c r="AF1308" s="127"/>
      <c r="AG1308" s="135"/>
      <c r="AH1308" s="135"/>
      <c r="AI1308" s="135"/>
      <c r="AJ1308" s="135"/>
    </row>
    <row r="1309" spans="11:36" s="3" customFormat="1" ht="15" customHeight="1" x14ac:dyDescent="0.25">
      <c r="K1309" s="11"/>
      <c r="L1309" s="354"/>
      <c r="M1309" s="352"/>
      <c r="AA1309" s="333"/>
      <c r="AB1309" s="135"/>
      <c r="AC1309" s="135"/>
      <c r="AD1309" s="135"/>
      <c r="AE1309" s="135"/>
      <c r="AF1309" s="127"/>
      <c r="AG1309" s="135"/>
      <c r="AH1309" s="135"/>
      <c r="AI1309" s="135"/>
      <c r="AJ1309" s="135"/>
    </row>
    <row r="1310" spans="11:36" s="3" customFormat="1" ht="15" customHeight="1" x14ac:dyDescent="0.25">
      <c r="K1310" s="11"/>
      <c r="L1310" s="354"/>
      <c r="M1310" s="352"/>
      <c r="AA1310" s="333"/>
      <c r="AB1310" s="135"/>
      <c r="AC1310" s="135"/>
      <c r="AD1310" s="135"/>
      <c r="AE1310" s="135"/>
      <c r="AF1310" s="127"/>
      <c r="AG1310" s="135"/>
      <c r="AH1310" s="135"/>
      <c r="AI1310" s="135"/>
      <c r="AJ1310" s="135"/>
    </row>
    <row r="1311" spans="11:36" s="3" customFormat="1" ht="15" customHeight="1" x14ac:dyDescent="0.25">
      <c r="K1311" s="11"/>
      <c r="L1311" s="354"/>
      <c r="M1311" s="352"/>
      <c r="AA1311" s="333"/>
      <c r="AB1311" s="135"/>
      <c r="AC1311" s="135"/>
      <c r="AD1311" s="135"/>
      <c r="AE1311" s="135"/>
      <c r="AF1311" s="127"/>
      <c r="AG1311" s="135"/>
      <c r="AH1311" s="135"/>
      <c r="AI1311" s="135"/>
      <c r="AJ1311" s="135"/>
    </row>
    <row r="1312" spans="11:36" s="3" customFormat="1" ht="15" customHeight="1" x14ac:dyDescent="0.25">
      <c r="K1312" s="11"/>
      <c r="L1312" s="354"/>
      <c r="M1312" s="352"/>
      <c r="AA1312" s="333"/>
      <c r="AB1312" s="135"/>
      <c r="AC1312" s="135"/>
      <c r="AD1312" s="135"/>
      <c r="AE1312" s="135"/>
      <c r="AF1312" s="127"/>
      <c r="AG1312" s="135"/>
      <c r="AH1312" s="135"/>
      <c r="AI1312" s="135"/>
      <c r="AJ1312" s="135"/>
    </row>
    <row r="1313" spans="11:36" s="3" customFormat="1" ht="15" customHeight="1" x14ac:dyDescent="0.25">
      <c r="K1313" s="11"/>
      <c r="L1313" s="354"/>
      <c r="M1313" s="352"/>
      <c r="AA1313" s="333"/>
      <c r="AB1313" s="135"/>
      <c r="AC1313" s="135"/>
      <c r="AD1313" s="135"/>
      <c r="AE1313" s="135"/>
      <c r="AF1313" s="127"/>
      <c r="AG1313" s="135"/>
      <c r="AH1313" s="135"/>
      <c r="AI1313" s="135"/>
      <c r="AJ1313" s="135"/>
    </row>
    <row r="1314" spans="11:36" s="3" customFormat="1" ht="15" customHeight="1" x14ac:dyDescent="0.25">
      <c r="K1314" s="11"/>
      <c r="L1314" s="354"/>
      <c r="M1314" s="352"/>
      <c r="AA1314" s="333"/>
      <c r="AB1314" s="135"/>
      <c r="AC1314" s="135"/>
      <c r="AD1314" s="135"/>
      <c r="AE1314" s="135"/>
      <c r="AF1314" s="127"/>
      <c r="AG1314" s="135"/>
      <c r="AH1314" s="135"/>
      <c r="AI1314" s="135"/>
      <c r="AJ1314" s="135"/>
    </row>
    <row r="1315" spans="11:36" s="3" customFormat="1" ht="15" customHeight="1" x14ac:dyDescent="0.25">
      <c r="K1315" s="11"/>
      <c r="L1315" s="354"/>
      <c r="M1315" s="352"/>
      <c r="AA1315" s="333"/>
      <c r="AB1315" s="135"/>
      <c r="AC1315" s="135"/>
      <c r="AD1315" s="135"/>
      <c r="AE1315" s="135"/>
      <c r="AF1315" s="127"/>
      <c r="AG1315" s="135"/>
      <c r="AH1315" s="135"/>
      <c r="AI1315" s="135"/>
      <c r="AJ1315" s="135"/>
    </row>
    <row r="1316" spans="11:36" s="3" customFormat="1" ht="15" customHeight="1" x14ac:dyDescent="0.25">
      <c r="K1316" s="11"/>
      <c r="L1316" s="354"/>
      <c r="M1316" s="352"/>
      <c r="AA1316" s="333"/>
      <c r="AB1316" s="135"/>
      <c r="AC1316" s="135"/>
      <c r="AD1316" s="135"/>
      <c r="AE1316" s="135"/>
      <c r="AF1316" s="127"/>
      <c r="AG1316" s="135"/>
      <c r="AH1316" s="135"/>
      <c r="AI1316" s="135"/>
      <c r="AJ1316" s="135"/>
    </row>
    <row r="1317" spans="11:36" s="3" customFormat="1" ht="15" customHeight="1" x14ac:dyDescent="0.25">
      <c r="K1317" s="11"/>
      <c r="L1317" s="354"/>
      <c r="M1317" s="352"/>
      <c r="AA1317" s="333"/>
      <c r="AB1317" s="135"/>
      <c r="AC1317" s="135"/>
      <c r="AD1317" s="135"/>
      <c r="AE1317" s="135"/>
      <c r="AF1317" s="127"/>
      <c r="AG1317" s="135"/>
      <c r="AH1317" s="135"/>
      <c r="AI1317" s="135"/>
      <c r="AJ1317" s="135"/>
    </row>
    <row r="1318" spans="11:36" s="3" customFormat="1" ht="15" customHeight="1" x14ac:dyDescent="0.25">
      <c r="K1318" s="11"/>
      <c r="L1318" s="354"/>
      <c r="M1318" s="352"/>
      <c r="AA1318" s="333"/>
      <c r="AB1318" s="135"/>
      <c r="AC1318" s="135"/>
      <c r="AD1318" s="135"/>
      <c r="AE1318" s="135"/>
      <c r="AF1318" s="127"/>
      <c r="AG1318" s="135"/>
      <c r="AH1318" s="135"/>
      <c r="AI1318" s="135"/>
      <c r="AJ1318" s="135"/>
    </row>
    <row r="1319" spans="11:36" s="3" customFormat="1" ht="15" customHeight="1" x14ac:dyDescent="0.25">
      <c r="K1319" s="11"/>
      <c r="L1319" s="354"/>
      <c r="M1319" s="352"/>
      <c r="AA1319" s="333"/>
      <c r="AB1319" s="135"/>
      <c r="AC1319" s="135"/>
      <c r="AD1319" s="135"/>
      <c r="AE1319" s="135"/>
      <c r="AF1319" s="127"/>
      <c r="AG1319" s="135"/>
      <c r="AH1319" s="135"/>
      <c r="AI1319" s="135"/>
      <c r="AJ1319" s="135"/>
    </row>
    <row r="1320" spans="11:36" s="3" customFormat="1" ht="15" customHeight="1" x14ac:dyDescent="0.25">
      <c r="K1320" s="11"/>
      <c r="L1320" s="354"/>
      <c r="M1320" s="352"/>
      <c r="AA1320" s="333"/>
      <c r="AB1320" s="135"/>
      <c r="AC1320" s="135"/>
      <c r="AD1320" s="135"/>
      <c r="AE1320" s="135"/>
      <c r="AF1320" s="127"/>
      <c r="AG1320" s="135"/>
      <c r="AH1320" s="135"/>
      <c r="AI1320" s="135"/>
      <c r="AJ1320" s="135"/>
    </row>
    <row r="1321" spans="11:36" s="3" customFormat="1" ht="15" customHeight="1" x14ac:dyDescent="0.25">
      <c r="K1321" s="11"/>
      <c r="L1321" s="354"/>
      <c r="M1321" s="352"/>
      <c r="AA1321" s="333"/>
      <c r="AB1321" s="135"/>
      <c r="AC1321" s="135"/>
      <c r="AD1321" s="135"/>
      <c r="AE1321" s="135"/>
      <c r="AF1321" s="127"/>
      <c r="AG1321" s="135"/>
      <c r="AH1321" s="135"/>
      <c r="AI1321" s="135"/>
      <c r="AJ1321" s="135"/>
    </row>
    <row r="1322" spans="11:36" s="3" customFormat="1" ht="15" customHeight="1" x14ac:dyDescent="0.25">
      <c r="K1322" s="11"/>
      <c r="L1322" s="354"/>
      <c r="M1322" s="352"/>
      <c r="AA1322" s="333"/>
      <c r="AB1322" s="135"/>
      <c r="AC1322" s="135"/>
      <c r="AD1322" s="135"/>
      <c r="AE1322" s="135"/>
      <c r="AF1322" s="127"/>
      <c r="AG1322" s="135"/>
      <c r="AH1322" s="135"/>
      <c r="AI1322" s="135"/>
      <c r="AJ1322" s="135"/>
    </row>
    <row r="1323" spans="11:36" s="3" customFormat="1" ht="15" customHeight="1" x14ac:dyDescent="0.25">
      <c r="K1323" s="11"/>
      <c r="L1323" s="354"/>
      <c r="M1323" s="352"/>
      <c r="AA1323" s="333"/>
      <c r="AB1323" s="135"/>
      <c r="AC1323" s="135"/>
      <c r="AD1323" s="135"/>
      <c r="AE1323" s="135"/>
      <c r="AF1323" s="127"/>
      <c r="AG1323" s="135"/>
      <c r="AH1323" s="135"/>
      <c r="AI1323" s="135"/>
      <c r="AJ1323" s="135"/>
    </row>
    <row r="1324" spans="11:36" s="3" customFormat="1" ht="15" customHeight="1" x14ac:dyDescent="0.25">
      <c r="K1324" s="11"/>
      <c r="L1324" s="354"/>
      <c r="M1324" s="352"/>
      <c r="AA1324" s="333"/>
      <c r="AB1324" s="135"/>
      <c r="AC1324" s="135"/>
      <c r="AD1324" s="135"/>
      <c r="AE1324" s="135"/>
      <c r="AF1324" s="127"/>
      <c r="AG1324" s="135"/>
      <c r="AH1324" s="135"/>
      <c r="AI1324" s="135"/>
      <c r="AJ1324" s="135"/>
    </row>
    <row r="1325" spans="11:36" s="3" customFormat="1" ht="15" customHeight="1" x14ac:dyDescent="0.25">
      <c r="K1325" s="11"/>
      <c r="L1325" s="354"/>
      <c r="M1325" s="352"/>
      <c r="AA1325" s="333"/>
      <c r="AB1325" s="135"/>
      <c r="AC1325" s="135"/>
      <c r="AD1325" s="135"/>
      <c r="AE1325" s="135"/>
      <c r="AF1325" s="127"/>
      <c r="AG1325" s="135"/>
      <c r="AH1325" s="135"/>
      <c r="AI1325" s="135"/>
      <c r="AJ1325" s="135"/>
    </row>
    <row r="1326" spans="11:36" s="3" customFormat="1" ht="15" customHeight="1" x14ac:dyDescent="0.25">
      <c r="K1326" s="11"/>
      <c r="L1326" s="354"/>
      <c r="M1326" s="352"/>
      <c r="AA1326" s="333"/>
      <c r="AB1326" s="135"/>
      <c r="AC1326" s="135"/>
      <c r="AD1326" s="135"/>
      <c r="AE1326" s="135"/>
      <c r="AF1326" s="127"/>
      <c r="AG1326" s="135"/>
      <c r="AH1326" s="135"/>
      <c r="AI1326" s="135"/>
      <c r="AJ1326" s="135"/>
    </row>
    <row r="1327" spans="11:36" s="3" customFormat="1" ht="15" customHeight="1" x14ac:dyDescent="0.25">
      <c r="K1327" s="11"/>
      <c r="L1327" s="354"/>
      <c r="M1327" s="352"/>
      <c r="AA1327" s="333"/>
      <c r="AB1327" s="135"/>
      <c r="AC1327" s="135"/>
      <c r="AD1327" s="135"/>
      <c r="AE1327" s="135"/>
      <c r="AF1327" s="127"/>
      <c r="AG1327" s="135"/>
      <c r="AH1327" s="135"/>
      <c r="AI1327" s="135"/>
      <c r="AJ1327" s="135"/>
    </row>
    <row r="1328" spans="11:36" s="3" customFormat="1" ht="15" customHeight="1" x14ac:dyDescent="0.25">
      <c r="K1328" s="11"/>
      <c r="L1328" s="354"/>
      <c r="M1328" s="352"/>
      <c r="AA1328" s="333"/>
      <c r="AB1328" s="135"/>
      <c r="AC1328" s="135"/>
      <c r="AD1328" s="135"/>
      <c r="AE1328" s="135"/>
      <c r="AF1328" s="127"/>
      <c r="AG1328" s="135"/>
      <c r="AH1328" s="135"/>
      <c r="AI1328" s="135"/>
      <c r="AJ1328" s="135"/>
    </row>
    <row r="1329" spans="11:36" s="3" customFormat="1" ht="15" customHeight="1" x14ac:dyDescent="0.25">
      <c r="K1329" s="11"/>
      <c r="L1329" s="354"/>
      <c r="M1329" s="352"/>
      <c r="AA1329" s="333"/>
      <c r="AB1329" s="135"/>
      <c r="AC1329" s="135"/>
      <c r="AD1329" s="135"/>
      <c r="AE1329" s="135"/>
      <c r="AF1329" s="127"/>
      <c r="AG1329" s="135"/>
      <c r="AH1329" s="135"/>
      <c r="AI1329" s="135"/>
      <c r="AJ1329" s="135"/>
    </row>
    <row r="1330" spans="11:36" s="3" customFormat="1" ht="15" customHeight="1" x14ac:dyDescent="0.25">
      <c r="K1330" s="11"/>
      <c r="L1330" s="354"/>
      <c r="M1330" s="352"/>
      <c r="AA1330" s="333"/>
      <c r="AB1330" s="135"/>
      <c r="AC1330" s="135"/>
      <c r="AD1330" s="135"/>
      <c r="AE1330" s="135"/>
      <c r="AF1330" s="127"/>
      <c r="AG1330" s="135"/>
      <c r="AH1330" s="135"/>
      <c r="AI1330" s="135"/>
      <c r="AJ1330" s="135"/>
    </row>
    <row r="1331" spans="11:36" s="3" customFormat="1" ht="15" customHeight="1" x14ac:dyDescent="0.25">
      <c r="K1331" s="11"/>
      <c r="L1331" s="354"/>
      <c r="M1331" s="352"/>
      <c r="AA1331" s="333"/>
      <c r="AB1331" s="135"/>
      <c r="AC1331" s="135"/>
      <c r="AD1331" s="135"/>
      <c r="AE1331" s="135"/>
      <c r="AF1331" s="127"/>
      <c r="AG1331" s="135"/>
      <c r="AH1331" s="135"/>
      <c r="AI1331" s="135"/>
      <c r="AJ1331" s="135"/>
    </row>
    <row r="1332" spans="11:36" s="3" customFormat="1" ht="15" customHeight="1" x14ac:dyDescent="0.25">
      <c r="K1332" s="11"/>
      <c r="L1332" s="354"/>
      <c r="M1332" s="352"/>
      <c r="AA1332" s="333"/>
      <c r="AB1332" s="135"/>
      <c r="AC1332" s="135"/>
      <c r="AD1332" s="135"/>
      <c r="AE1332" s="135"/>
      <c r="AF1332" s="127"/>
      <c r="AG1332" s="135"/>
      <c r="AH1332" s="135"/>
      <c r="AI1332" s="135"/>
      <c r="AJ1332" s="135"/>
    </row>
    <row r="1333" spans="11:36" s="3" customFormat="1" ht="15" customHeight="1" x14ac:dyDescent="0.25">
      <c r="K1333" s="11"/>
      <c r="L1333" s="354"/>
      <c r="M1333" s="352"/>
      <c r="AA1333" s="333"/>
      <c r="AB1333" s="135"/>
      <c r="AC1333" s="135"/>
      <c r="AD1333" s="135"/>
      <c r="AE1333" s="135"/>
      <c r="AF1333" s="127"/>
      <c r="AG1333" s="135"/>
      <c r="AH1333" s="135"/>
      <c r="AI1333" s="135"/>
      <c r="AJ1333" s="135"/>
    </row>
    <row r="1334" spans="11:36" s="3" customFormat="1" ht="15" customHeight="1" x14ac:dyDescent="0.25">
      <c r="K1334" s="11"/>
      <c r="L1334" s="354"/>
      <c r="M1334" s="352"/>
      <c r="AA1334" s="333"/>
      <c r="AB1334" s="135"/>
      <c r="AC1334" s="135"/>
      <c r="AD1334" s="135"/>
      <c r="AE1334" s="135"/>
      <c r="AF1334" s="127"/>
      <c r="AG1334" s="135"/>
      <c r="AH1334" s="135"/>
      <c r="AI1334" s="135"/>
      <c r="AJ1334" s="135"/>
    </row>
    <row r="1335" spans="11:36" s="3" customFormat="1" ht="15" customHeight="1" x14ac:dyDescent="0.25">
      <c r="K1335" s="11"/>
      <c r="L1335" s="354"/>
      <c r="M1335" s="352"/>
      <c r="AA1335" s="333"/>
      <c r="AB1335" s="135"/>
      <c r="AC1335" s="135"/>
      <c r="AD1335" s="135"/>
      <c r="AE1335" s="135"/>
      <c r="AF1335" s="127"/>
      <c r="AG1335" s="135"/>
      <c r="AH1335" s="135"/>
      <c r="AI1335" s="135"/>
      <c r="AJ1335" s="135"/>
    </row>
    <row r="1336" spans="11:36" s="3" customFormat="1" ht="15" customHeight="1" x14ac:dyDescent="0.25">
      <c r="K1336" s="11"/>
      <c r="L1336" s="354"/>
      <c r="M1336" s="352"/>
      <c r="AA1336" s="333"/>
      <c r="AB1336" s="135"/>
      <c r="AC1336" s="135"/>
      <c r="AD1336" s="135"/>
      <c r="AE1336" s="135"/>
      <c r="AF1336" s="127"/>
      <c r="AG1336" s="135"/>
      <c r="AH1336" s="135"/>
      <c r="AI1336" s="135"/>
      <c r="AJ1336" s="135"/>
    </row>
    <row r="1337" spans="11:36" s="3" customFormat="1" ht="15" customHeight="1" x14ac:dyDescent="0.25">
      <c r="K1337" s="11"/>
      <c r="L1337" s="354"/>
      <c r="M1337" s="352"/>
      <c r="AA1337" s="333"/>
      <c r="AB1337" s="135"/>
      <c r="AC1337" s="135"/>
      <c r="AD1337" s="135"/>
      <c r="AE1337" s="135"/>
      <c r="AF1337" s="127"/>
      <c r="AG1337" s="135"/>
      <c r="AH1337" s="135"/>
      <c r="AI1337" s="135"/>
      <c r="AJ1337" s="135"/>
    </row>
    <row r="1338" spans="11:36" s="3" customFormat="1" ht="15" customHeight="1" x14ac:dyDescent="0.25">
      <c r="K1338" s="11"/>
      <c r="L1338" s="354"/>
      <c r="M1338" s="352"/>
      <c r="AA1338" s="333"/>
      <c r="AB1338" s="135"/>
      <c r="AC1338" s="135"/>
      <c r="AD1338" s="135"/>
      <c r="AE1338" s="135"/>
      <c r="AF1338" s="127"/>
      <c r="AG1338" s="135"/>
      <c r="AH1338" s="135"/>
      <c r="AI1338" s="135"/>
      <c r="AJ1338" s="135"/>
    </row>
    <row r="1339" spans="11:36" s="3" customFormat="1" ht="15" customHeight="1" x14ac:dyDescent="0.25">
      <c r="K1339" s="11"/>
      <c r="L1339" s="354"/>
      <c r="M1339" s="352"/>
      <c r="AA1339" s="333"/>
      <c r="AB1339" s="135"/>
      <c r="AC1339" s="135"/>
      <c r="AD1339" s="135"/>
      <c r="AE1339" s="135"/>
      <c r="AF1339" s="127"/>
      <c r="AG1339" s="135"/>
      <c r="AH1339" s="135"/>
      <c r="AI1339" s="135"/>
      <c r="AJ1339" s="135"/>
    </row>
    <row r="1340" spans="11:36" s="3" customFormat="1" ht="15" customHeight="1" x14ac:dyDescent="0.25">
      <c r="K1340" s="11"/>
      <c r="L1340" s="354"/>
      <c r="M1340" s="352"/>
      <c r="AA1340" s="333"/>
      <c r="AB1340" s="135"/>
      <c r="AC1340" s="135"/>
      <c r="AD1340" s="135"/>
      <c r="AE1340" s="135"/>
      <c r="AF1340" s="127"/>
      <c r="AG1340" s="135"/>
      <c r="AH1340" s="135"/>
      <c r="AI1340" s="135"/>
      <c r="AJ1340" s="135"/>
    </row>
    <row r="1341" spans="11:36" s="3" customFormat="1" ht="15" customHeight="1" x14ac:dyDescent="0.25">
      <c r="K1341" s="11"/>
      <c r="L1341" s="354"/>
      <c r="M1341" s="352"/>
      <c r="AA1341" s="333"/>
      <c r="AB1341" s="135"/>
      <c r="AC1341" s="135"/>
      <c r="AD1341" s="135"/>
      <c r="AE1341" s="135"/>
      <c r="AF1341" s="127"/>
      <c r="AG1341" s="135"/>
      <c r="AH1341" s="135"/>
      <c r="AI1341" s="135"/>
      <c r="AJ1341" s="135"/>
    </row>
    <row r="1342" spans="11:36" s="3" customFormat="1" ht="15" customHeight="1" x14ac:dyDescent="0.25">
      <c r="K1342" s="11"/>
      <c r="L1342" s="354"/>
      <c r="M1342" s="352"/>
      <c r="AA1342" s="333"/>
      <c r="AB1342" s="135"/>
      <c r="AC1342" s="135"/>
      <c r="AD1342" s="135"/>
      <c r="AE1342" s="135"/>
      <c r="AF1342" s="127"/>
      <c r="AG1342" s="135"/>
      <c r="AH1342" s="135"/>
      <c r="AI1342" s="135"/>
      <c r="AJ1342" s="135"/>
    </row>
    <row r="1343" spans="11:36" s="3" customFormat="1" ht="15" customHeight="1" x14ac:dyDescent="0.25">
      <c r="K1343" s="11"/>
      <c r="L1343" s="354"/>
      <c r="M1343" s="352"/>
      <c r="AA1343" s="333"/>
      <c r="AB1343" s="135"/>
      <c r="AC1343" s="135"/>
      <c r="AD1343" s="135"/>
      <c r="AE1343" s="135"/>
      <c r="AF1343" s="127"/>
      <c r="AG1343" s="135"/>
      <c r="AH1343" s="135"/>
      <c r="AI1343" s="135"/>
      <c r="AJ1343" s="135"/>
    </row>
    <row r="1344" spans="11:36" s="3" customFormat="1" ht="15" customHeight="1" x14ac:dyDescent="0.25">
      <c r="K1344" s="11"/>
      <c r="L1344" s="354"/>
      <c r="M1344" s="352"/>
      <c r="AA1344" s="333"/>
      <c r="AB1344" s="135"/>
      <c r="AC1344" s="135"/>
      <c r="AD1344" s="135"/>
      <c r="AE1344" s="135"/>
      <c r="AF1344" s="127"/>
      <c r="AG1344" s="135"/>
      <c r="AH1344" s="135"/>
      <c r="AI1344" s="135"/>
      <c r="AJ1344" s="135"/>
    </row>
    <row r="1345" spans="11:36" s="3" customFormat="1" ht="15" customHeight="1" x14ac:dyDescent="0.25">
      <c r="K1345" s="11"/>
      <c r="L1345" s="354"/>
      <c r="M1345" s="352"/>
      <c r="AA1345" s="333"/>
      <c r="AB1345" s="135"/>
      <c r="AC1345" s="135"/>
      <c r="AD1345" s="135"/>
      <c r="AE1345" s="135"/>
      <c r="AF1345" s="127"/>
      <c r="AG1345" s="135"/>
      <c r="AH1345" s="135"/>
      <c r="AI1345" s="135"/>
      <c r="AJ1345" s="135"/>
    </row>
    <row r="1346" spans="11:36" s="3" customFormat="1" ht="15" customHeight="1" x14ac:dyDescent="0.25">
      <c r="K1346" s="11"/>
      <c r="L1346" s="354"/>
      <c r="M1346" s="352"/>
      <c r="AA1346" s="333"/>
      <c r="AB1346" s="135"/>
      <c r="AC1346" s="135"/>
      <c r="AD1346" s="135"/>
      <c r="AE1346" s="135"/>
      <c r="AF1346" s="127"/>
      <c r="AG1346" s="135"/>
      <c r="AH1346" s="135"/>
      <c r="AI1346" s="135"/>
      <c r="AJ1346" s="135"/>
    </row>
    <row r="1347" spans="11:36" s="3" customFormat="1" ht="15" customHeight="1" x14ac:dyDescent="0.25">
      <c r="K1347" s="11"/>
      <c r="L1347" s="354"/>
      <c r="M1347" s="352"/>
      <c r="AA1347" s="333"/>
      <c r="AB1347" s="135"/>
      <c r="AC1347" s="135"/>
      <c r="AD1347" s="135"/>
      <c r="AE1347" s="135"/>
      <c r="AF1347" s="127"/>
      <c r="AG1347" s="135"/>
      <c r="AH1347" s="135"/>
      <c r="AI1347" s="135"/>
      <c r="AJ1347" s="135"/>
    </row>
    <row r="1348" spans="11:36" s="3" customFormat="1" ht="15" customHeight="1" x14ac:dyDescent="0.25">
      <c r="K1348" s="11"/>
      <c r="L1348" s="354"/>
      <c r="M1348" s="352"/>
      <c r="AA1348" s="333"/>
      <c r="AB1348" s="135"/>
      <c r="AC1348" s="135"/>
      <c r="AD1348" s="135"/>
      <c r="AE1348" s="135"/>
      <c r="AF1348" s="127"/>
      <c r="AG1348" s="135"/>
      <c r="AH1348" s="135"/>
      <c r="AI1348" s="135"/>
      <c r="AJ1348" s="135"/>
    </row>
    <row r="1349" spans="11:36" s="3" customFormat="1" ht="15" customHeight="1" x14ac:dyDescent="0.25">
      <c r="K1349" s="11"/>
      <c r="L1349" s="354"/>
      <c r="M1349" s="352"/>
      <c r="AA1349" s="333"/>
      <c r="AB1349" s="135"/>
      <c r="AC1349" s="135"/>
      <c r="AD1349" s="135"/>
      <c r="AE1349" s="135"/>
      <c r="AF1349" s="127"/>
      <c r="AG1349" s="135"/>
      <c r="AH1349" s="135"/>
      <c r="AI1349" s="135"/>
      <c r="AJ1349" s="135"/>
    </row>
    <row r="1350" spans="11:36" s="3" customFormat="1" ht="15" customHeight="1" x14ac:dyDescent="0.25">
      <c r="K1350" s="11"/>
      <c r="L1350" s="354"/>
      <c r="M1350" s="352"/>
      <c r="AA1350" s="333"/>
      <c r="AB1350" s="135"/>
      <c r="AC1350" s="135"/>
      <c r="AD1350" s="135"/>
      <c r="AE1350" s="135"/>
      <c r="AF1350" s="127"/>
      <c r="AG1350" s="135"/>
      <c r="AH1350" s="135"/>
      <c r="AI1350" s="135"/>
      <c r="AJ1350" s="135"/>
    </row>
    <row r="1351" spans="11:36" s="3" customFormat="1" ht="15" customHeight="1" x14ac:dyDescent="0.25">
      <c r="K1351" s="11"/>
      <c r="L1351" s="354"/>
      <c r="M1351" s="352"/>
      <c r="AA1351" s="333"/>
      <c r="AB1351" s="135"/>
      <c r="AC1351" s="135"/>
      <c r="AD1351" s="135"/>
      <c r="AE1351" s="135"/>
      <c r="AF1351" s="127"/>
      <c r="AG1351" s="135"/>
      <c r="AH1351" s="135"/>
      <c r="AI1351" s="135"/>
      <c r="AJ1351" s="135"/>
    </row>
    <row r="1352" spans="11:36" s="3" customFormat="1" ht="15" customHeight="1" x14ac:dyDescent="0.25">
      <c r="K1352" s="11"/>
      <c r="L1352" s="354"/>
      <c r="M1352" s="352"/>
      <c r="AA1352" s="333"/>
      <c r="AB1352" s="135"/>
      <c r="AC1352" s="135"/>
      <c r="AD1352" s="135"/>
      <c r="AE1352" s="135"/>
      <c r="AF1352" s="127"/>
      <c r="AG1352" s="135"/>
      <c r="AH1352" s="135"/>
      <c r="AI1352" s="135"/>
      <c r="AJ1352" s="135"/>
    </row>
    <row r="1353" spans="11:36" s="3" customFormat="1" ht="15" customHeight="1" x14ac:dyDescent="0.25">
      <c r="K1353" s="11"/>
      <c r="L1353" s="354"/>
      <c r="M1353" s="352"/>
      <c r="AA1353" s="333"/>
      <c r="AB1353" s="135"/>
      <c r="AC1353" s="135"/>
      <c r="AD1353" s="135"/>
      <c r="AE1353" s="135"/>
      <c r="AF1353" s="127"/>
      <c r="AG1353" s="135"/>
      <c r="AH1353" s="135"/>
      <c r="AI1353" s="135"/>
      <c r="AJ1353" s="135"/>
    </row>
    <row r="1354" spans="11:36" s="3" customFormat="1" ht="15" customHeight="1" x14ac:dyDescent="0.25">
      <c r="K1354" s="11"/>
      <c r="L1354" s="354"/>
      <c r="M1354" s="352"/>
      <c r="AA1354" s="333"/>
      <c r="AB1354" s="135"/>
      <c r="AC1354" s="135"/>
      <c r="AD1354" s="135"/>
      <c r="AE1354" s="135"/>
      <c r="AF1354" s="127"/>
      <c r="AG1354" s="135"/>
      <c r="AH1354" s="135"/>
      <c r="AI1354" s="135"/>
      <c r="AJ1354" s="135"/>
    </row>
    <row r="1355" spans="11:36" s="3" customFormat="1" ht="15" customHeight="1" x14ac:dyDescent="0.25">
      <c r="K1355" s="11"/>
      <c r="L1355" s="354"/>
      <c r="M1355" s="352"/>
      <c r="AA1355" s="333"/>
      <c r="AB1355" s="135"/>
      <c r="AC1355" s="135"/>
      <c r="AD1355" s="135"/>
      <c r="AE1355" s="135"/>
      <c r="AF1355" s="127"/>
      <c r="AG1355" s="135"/>
      <c r="AH1355" s="135"/>
      <c r="AI1355" s="135"/>
      <c r="AJ1355" s="135"/>
    </row>
    <row r="1356" spans="11:36" s="3" customFormat="1" ht="15" customHeight="1" x14ac:dyDescent="0.25">
      <c r="K1356" s="11"/>
      <c r="L1356" s="354"/>
      <c r="M1356" s="352"/>
      <c r="AA1356" s="333"/>
      <c r="AB1356" s="135"/>
      <c r="AC1356" s="135"/>
      <c r="AD1356" s="135"/>
      <c r="AE1356" s="135"/>
      <c r="AF1356" s="127"/>
      <c r="AG1356" s="135"/>
      <c r="AH1356" s="135"/>
      <c r="AI1356" s="135"/>
      <c r="AJ1356" s="135"/>
    </row>
    <row r="1357" spans="11:36" s="3" customFormat="1" ht="15" customHeight="1" x14ac:dyDescent="0.25">
      <c r="K1357" s="11"/>
      <c r="L1357" s="354"/>
      <c r="M1357" s="352"/>
      <c r="AA1357" s="333"/>
      <c r="AB1357" s="135"/>
      <c r="AC1357" s="135"/>
      <c r="AD1357" s="135"/>
      <c r="AE1357" s="135"/>
      <c r="AF1357" s="127"/>
      <c r="AG1357" s="135"/>
      <c r="AH1357" s="135"/>
      <c r="AI1357" s="135"/>
      <c r="AJ1357" s="135"/>
    </row>
    <row r="1358" spans="11:36" s="3" customFormat="1" ht="15" customHeight="1" x14ac:dyDescent="0.25">
      <c r="K1358" s="11"/>
      <c r="L1358" s="354"/>
      <c r="M1358" s="352"/>
      <c r="AA1358" s="333"/>
      <c r="AB1358" s="135"/>
      <c r="AC1358" s="135"/>
      <c r="AD1358" s="135"/>
      <c r="AE1358" s="135"/>
      <c r="AF1358" s="127"/>
      <c r="AG1358" s="135"/>
      <c r="AH1358" s="135"/>
      <c r="AI1358" s="135"/>
      <c r="AJ1358" s="135"/>
    </row>
    <row r="1359" spans="11:36" s="3" customFormat="1" ht="15" customHeight="1" x14ac:dyDescent="0.25">
      <c r="K1359" s="11"/>
      <c r="L1359" s="354"/>
      <c r="M1359" s="352"/>
      <c r="AA1359" s="333"/>
      <c r="AB1359" s="135"/>
      <c r="AC1359" s="135"/>
      <c r="AD1359" s="135"/>
      <c r="AE1359" s="135"/>
      <c r="AF1359" s="127"/>
      <c r="AG1359" s="135"/>
      <c r="AH1359" s="135"/>
      <c r="AI1359" s="135"/>
      <c r="AJ1359" s="135"/>
    </row>
    <row r="1360" spans="11:36" s="3" customFormat="1" ht="15" customHeight="1" x14ac:dyDescent="0.25">
      <c r="K1360" s="11"/>
      <c r="L1360" s="354"/>
      <c r="M1360" s="352"/>
      <c r="AA1360" s="333"/>
      <c r="AB1360" s="135"/>
      <c r="AC1360" s="135"/>
      <c r="AD1360" s="135"/>
      <c r="AE1360" s="135"/>
      <c r="AF1360" s="127"/>
      <c r="AG1360" s="135"/>
      <c r="AH1360" s="135"/>
      <c r="AI1360" s="135"/>
      <c r="AJ1360" s="135"/>
    </row>
    <row r="1361" spans="11:36" s="3" customFormat="1" ht="15" customHeight="1" x14ac:dyDescent="0.25">
      <c r="K1361" s="11"/>
      <c r="L1361" s="354"/>
      <c r="M1361" s="352"/>
      <c r="AA1361" s="333"/>
      <c r="AB1361" s="135"/>
      <c r="AC1361" s="135"/>
      <c r="AD1361" s="135"/>
      <c r="AE1361" s="135"/>
      <c r="AF1361" s="127"/>
      <c r="AG1361" s="135"/>
      <c r="AH1361" s="135"/>
      <c r="AI1361" s="135"/>
      <c r="AJ1361" s="135"/>
    </row>
    <row r="1362" spans="11:36" s="3" customFormat="1" ht="15" customHeight="1" x14ac:dyDescent="0.25">
      <c r="K1362" s="11"/>
      <c r="L1362" s="354"/>
      <c r="M1362" s="352"/>
      <c r="AA1362" s="333"/>
      <c r="AB1362" s="135"/>
      <c r="AC1362" s="135"/>
      <c r="AD1362" s="135"/>
      <c r="AE1362" s="135"/>
      <c r="AF1362" s="127"/>
      <c r="AG1362" s="135"/>
      <c r="AH1362" s="135"/>
      <c r="AI1362" s="135"/>
      <c r="AJ1362" s="135"/>
    </row>
    <row r="1363" spans="11:36" s="3" customFormat="1" ht="15" customHeight="1" x14ac:dyDescent="0.25">
      <c r="K1363" s="11"/>
      <c r="L1363" s="354"/>
      <c r="M1363" s="352"/>
      <c r="AA1363" s="333"/>
      <c r="AB1363" s="135"/>
      <c r="AC1363" s="135"/>
      <c r="AD1363" s="135"/>
      <c r="AE1363" s="135"/>
      <c r="AF1363" s="127"/>
      <c r="AG1363" s="135"/>
      <c r="AH1363" s="135"/>
      <c r="AI1363" s="135"/>
      <c r="AJ1363" s="135"/>
    </row>
    <row r="1364" spans="11:36" s="3" customFormat="1" ht="15" customHeight="1" x14ac:dyDescent="0.25">
      <c r="K1364" s="11"/>
      <c r="L1364" s="354"/>
      <c r="M1364" s="352"/>
      <c r="AA1364" s="333"/>
      <c r="AB1364" s="135"/>
      <c r="AC1364" s="135"/>
      <c r="AD1364" s="135"/>
      <c r="AE1364" s="135"/>
      <c r="AF1364" s="127"/>
      <c r="AG1364" s="135"/>
      <c r="AH1364" s="135"/>
      <c r="AI1364" s="135"/>
      <c r="AJ1364" s="135"/>
    </row>
    <row r="1365" spans="11:36" s="3" customFormat="1" ht="15" customHeight="1" x14ac:dyDescent="0.25">
      <c r="K1365" s="11"/>
      <c r="L1365" s="354"/>
      <c r="M1365" s="352"/>
      <c r="AA1365" s="333"/>
      <c r="AB1365" s="135"/>
      <c r="AC1365" s="135"/>
      <c r="AD1365" s="135"/>
      <c r="AE1365" s="135"/>
      <c r="AF1365" s="127"/>
      <c r="AG1365" s="135"/>
      <c r="AH1365" s="135"/>
      <c r="AI1365" s="135"/>
      <c r="AJ1365" s="135"/>
    </row>
    <row r="1366" spans="11:36" s="3" customFormat="1" ht="15" customHeight="1" x14ac:dyDescent="0.25">
      <c r="K1366" s="11"/>
      <c r="L1366" s="354"/>
      <c r="M1366" s="352"/>
      <c r="AA1366" s="333"/>
      <c r="AB1366" s="135"/>
      <c r="AC1366" s="135"/>
      <c r="AD1366" s="135"/>
      <c r="AE1366" s="135"/>
      <c r="AF1366" s="127"/>
      <c r="AG1366" s="135"/>
      <c r="AH1366" s="135"/>
      <c r="AI1366" s="135"/>
      <c r="AJ1366" s="135"/>
    </row>
    <row r="1367" spans="11:36" s="3" customFormat="1" ht="15" customHeight="1" x14ac:dyDescent="0.25">
      <c r="K1367" s="11"/>
      <c r="L1367" s="354"/>
      <c r="M1367" s="352"/>
      <c r="AA1367" s="333"/>
      <c r="AB1367" s="135"/>
      <c r="AC1367" s="135"/>
      <c r="AD1367" s="135"/>
      <c r="AE1367" s="135"/>
      <c r="AF1367" s="127"/>
      <c r="AG1367" s="135"/>
      <c r="AH1367" s="135"/>
      <c r="AI1367" s="135"/>
      <c r="AJ1367" s="135"/>
    </row>
    <row r="1368" spans="11:36" s="3" customFormat="1" ht="15" customHeight="1" x14ac:dyDescent="0.25">
      <c r="K1368" s="11"/>
      <c r="L1368" s="354"/>
      <c r="M1368" s="352"/>
      <c r="AA1368" s="333"/>
      <c r="AB1368" s="135"/>
      <c r="AC1368" s="135"/>
      <c r="AD1368" s="135"/>
      <c r="AE1368" s="135"/>
      <c r="AF1368" s="127"/>
      <c r="AG1368" s="135"/>
      <c r="AH1368" s="135"/>
      <c r="AI1368" s="135"/>
      <c r="AJ1368" s="135"/>
    </row>
    <row r="1369" spans="11:36" s="3" customFormat="1" ht="15" customHeight="1" x14ac:dyDescent="0.25">
      <c r="K1369" s="11"/>
      <c r="L1369" s="354"/>
      <c r="M1369" s="352"/>
      <c r="AA1369" s="333"/>
      <c r="AB1369" s="135"/>
      <c r="AC1369" s="135"/>
      <c r="AD1369" s="135"/>
      <c r="AE1369" s="135"/>
      <c r="AF1369" s="127"/>
      <c r="AG1369" s="135"/>
      <c r="AH1369" s="135"/>
      <c r="AI1369" s="135"/>
      <c r="AJ1369" s="135"/>
    </row>
    <row r="1370" spans="11:36" s="3" customFormat="1" ht="15" customHeight="1" x14ac:dyDescent="0.25">
      <c r="K1370" s="11"/>
      <c r="L1370" s="354"/>
      <c r="M1370" s="352"/>
      <c r="AA1370" s="333"/>
      <c r="AB1370" s="135"/>
      <c r="AC1370" s="135"/>
      <c r="AD1370" s="135"/>
      <c r="AE1370" s="135"/>
      <c r="AF1370" s="127"/>
      <c r="AG1370" s="135"/>
      <c r="AH1370" s="135"/>
      <c r="AI1370" s="135"/>
      <c r="AJ1370" s="135"/>
    </row>
    <row r="1371" spans="11:36" s="3" customFormat="1" ht="15" customHeight="1" x14ac:dyDescent="0.25">
      <c r="K1371" s="11"/>
      <c r="L1371" s="354"/>
      <c r="M1371" s="352"/>
      <c r="AA1371" s="333"/>
      <c r="AB1371" s="135"/>
      <c r="AC1371" s="135"/>
      <c r="AD1371" s="135"/>
      <c r="AE1371" s="135"/>
      <c r="AF1371" s="127"/>
      <c r="AG1371" s="135"/>
      <c r="AH1371" s="135"/>
      <c r="AI1371" s="135"/>
      <c r="AJ1371" s="135"/>
    </row>
    <row r="1372" spans="11:36" s="3" customFormat="1" ht="15" customHeight="1" x14ac:dyDescent="0.25">
      <c r="K1372" s="11"/>
      <c r="L1372" s="354"/>
      <c r="M1372" s="352"/>
      <c r="AA1372" s="333"/>
      <c r="AB1372" s="135"/>
      <c r="AC1372" s="135"/>
      <c r="AD1372" s="135"/>
      <c r="AE1372" s="135"/>
      <c r="AF1372" s="127"/>
      <c r="AG1372" s="135"/>
      <c r="AH1372" s="135"/>
      <c r="AI1372" s="135"/>
      <c r="AJ1372" s="135"/>
    </row>
    <row r="1373" spans="11:36" s="3" customFormat="1" ht="15" customHeight="1" x14ac:dyDescent="0.25">
      <c r="K1373" s="11"/>
      <c r="L1373" s="354"/>
      <c r="M1373" s="352"/>
      <c r="AA1373" s="333"/>
      <c r="AB1373" s="135"/>
      <c r="AC1373" s="135"/>
      <c r="AD1373" s="135"/>
      <c r="AE1373" s="135"/>
      <c r="AF1373" s="127"/>
      <c r="AG1373" s="135"/>
      <c r="AH1373" s="135"/>
      <c r="AI1373" s="135"/>
      <c r="AJ1373" s="135"/>
    </row>
    <row r="1374" spans="11:36" s="3" customFormat="1" ht="15" customHeight="1" x14ac:dyDescent="0.25">
      <c r="K1374" s="11"/>
      <c r="L1374" s="354"/>
      <c r="M1374" s="352"/>
      <c r="AA1374" s="333"/>
      <c r="AB1374" s="135"/>
      <c r="AC1374" s="135"/>
      <c r="AD1374" s="135"/>
      <c r="AE1374" s="135"/>
      <c r="AF1374" s="127"/>
      <c r="AG1374" s="135"/>
      <c r="AH1374" s="135"/>
      <c r="AI1374" s="135"/>
      <c r="AJ1374" s="135"/>
    </row>
    <row r="1375" spans="11:36" s="3" customFormat="1" ht="15" customHeight="1" x14ac:dyDescent="0.25">
      <c r="K1375" s="11"/>
      <c r="L1375" s="354"/>
      <c r="M1375" s="352"/>
      <c r="AA1375" s="333"/>
      <c r="AB1375" s="135"/>
      <c r="AC1375" s="135"/>
      <c r="AD1375" s="135"/>
      <c r="AE1375" s="135"/>
      <c r="AF1375" s="127"/>
      <c r="AG1375" s="135"/>
      <c r="AH1375" s="135"/>
      <c r="AI1375" s="135"/>
      <c r="AJ1375" s="135"/>
    </row>
    <row r="1376" spans="11:36" s="3" customFormat="1" ht="15" customHeight="1" x14ac:dyDescent="0.25">
      <c r="K1376" s="11"/>
      <c r="L1376" s="354"/>
      <c r="M1376" s="352"/>
      <c r="AA1376" s="333"/>
      <c r="AB1376" s="135"/>
      <c r="AC1376" s="135"/>
      <c r="AD1376" s="135"/>
      <c r="AE1376" s="135"/>
      <c r="AF1376" s="127"/>
      <c r="AG1376" s="135"/>
      <c r="AH1376" s="135"/>
      <c r="AI1376" s="135"/>
      <c r="AJ1376" s="135"/>
    </row>
    <row r="1377" spans="11:36" s="3" customFormat="1" ht="15" customHeight="1" x14ac:dyDescent="0.25">
      <c r="K1377" s="11"/>
      <c r="L1377" s="354"/>
      <c r="M1377" s="352"/>
      <c r="AA1377" s="333"/>
      <c r="AB1377" s="135"/>
      <c r="AC1377" s="135"/>
      <c r="AD1377" s="135"/>
      <c r="AE1377" s="135"/>
      <c r="AF1377" s="127"/>
      <c r="AG1377" s="135"/>
      <c r="AH1377" s="135"/>
      <c r="AI1377" s="135"/>
      <c r="AJ1377" s="135"/>
    </row>
    <row r="1378" spans="11:36" s="3" customFormat="1" ht="15" customHeight="1" x14ac:dyDescent="0.25">
      <c r="K1378" s="11"/>
      <c r="L1378" s="354"/>
      <c r="M1378" s="352"/>
      <c r="AA1378" s="333"/>
      <c r="AB1378" s="135"/>
      <c r="AC1378" s="135"/>
      <c r="AD1378" s="135"/>
      <c r="AE1378" s="135"/>
      <c r="AF1378" s="127"/>
      <c r="AG1378" s="135"/>
      <c r="AH1378" s="135"/>
      <c r="AI1378" s="135"/>
      <c r="AJ1378" s="135"/>
    </row>
    <row r="1379" spans="11:36" s="3" customFormat="1" ht="15" customHeight="1" x14ac:dyDescent="0.25">
      <c r="K1379" s="11"/>
      <c r="L1379" s="354"/>
      <c r="M1379" s="352"/>
      <c r="AA1379" s="333"/>
      <c r="AB1379" s="135"/>
      <c r="AC1379" s="135"/>
      <c r="AD1379" s="135"/>
      <c r="AE1379" s="135"/>
      <c r="AF1379" s="127"/>
      <c r="AG1379" s="135"/>
      <c r="AH1379" s="135"/>
      <c r="AI1379" s="135"/>
      <c r="AJ1379" s="135"/>
    </row>
    <row r="1380" spans="11:36" s="3" customFormat="1" ht="15" customHeight="1" x14ac:dyDescent="0.25">
      <c r="K1380" s="11"/>
      <c r="L1380" s="354"/>
      <c r="M1380" s="352"/>
      <c r="AA1380" s="333"/>
      <c r="AB1380" s="135"/>
      <c r="AC1380" s="135"/>
      <c r="AD1380" s="135"/>
      <c r="AE1380" s="135"/>
      <c r="AF1380" s="127"/>
      <c r="AG1380" s="135"/>
      <c r="AH1380" s="135"/>
      <c r="AI1380" s="135"/>
      <c r="AJ1380" s="135"/>
    </row>
    <row r="1381" spans="11:36" s="3" customFormat="1" ht="15" customHeight="1" x14ac:dyDescent="0.25">
      <c r="K1381" s="11"/>
      <c r="L1381" s="354"/>
      <c r="M1381" s="352"/>
      <c r="AA1381" s="333"/>
      <c r="AB1381" s="135"/>
      <c r="AC1381" s="135"/>
      <c r="AD1381" s="135"/>
      <c r="AE1381" s="135"/>
      <c r="AF1381" s="127"/>
      <c r="AG1381" s="135"/>
      <c r="AH1381" s="135"/>
      <c r="AI1381" s="135"/>
      <c r="AJ1381" s="135"/>
    </row>
    <row r="1382" spans="11:36" s="3" customFormat="1" ht="15" customHeight="1" x14ac:dyDescent="0.25">
      <c r="K1382" s="11"/>
      <c r="L1382" s="354"/>
      <c r="M1382" s="352"/>
      <c r="AA1382" s="333"/>
      <c r="AB1382" s="135"/>
      <c r="AC1382" s="135"/>
      <c r="AD1382" s="135"/>
      <c r="AE1382" s="135"/>
      <c r="AF1382" s="127"/>
      <c r="AG1382" s="135"/>
      <c r="AH1382" s="135"/>
      <c r="AI1382" s="135"/>
      <c r="AJ1382" s="135"/>
    </row>
    <row r="1383" spans="11:36" s="3" customFormat="1" ht="15" customHeight="1" x14ac:dyDescent="0.25">
      <c r="K1383" s="11"/>
      <c r="L1383" s="354"/>
      <c r="M1383" s="352"/>
      <c r="AA1383" s="333"/>
      <c r="AB1383" s="135"/>
      <c r="AC1383" s="135"/>
      <c r="AD1383" s="135"/>
      <c r="AE1383" s="135"/>
      <c r="AF1383" s="127"/>
      <c r="AG1383" s="135"/>
      <c r="AH1383" s="135"/>
      <c r="AI1383" s="135"/>
      <c r="AJ1383" s="135"/>
    </row>
    <row r="1384" spans="11:36" s="3" customFormat="1" ht="15" customHeight="1" x14ac:dyDescent="0.25">
      <c r="K1384" s="11"/>
      <c r="L1384" s="354"/>
      <c r="M1384" s="352"/>
      <c r="AA1384" s="333"/>
      <c r="AB1384" s="135"/>
      <c r="AC1384" s="135"/>
      <c r="AD1384" s="135"/>
      <c r="AE1384" s="135"/>
      <c r="AF1384" s="127"/>
      <c r="AG1384" s="135"/>
      <c r="AH1384" s="135"/>
      <c r="AI1384" s="135"/>
      <c r="AJ1384" s="135"/>
    </row>
    <row r="1385" spans="11:36" s="3" customFormat="1" ht="15" customHeight="1" x14ac:dyDescent="0.25">
      <c r="K1385" s="11"/>
      <c r="L1385" s="354"/>
      <c r="M1385" s="352"/>
      <c r="AA1385" s="333"/>
      <c r="AB1385" s="135"/>
      <c r="AC1385" s="135"/>
      <c r="AD1385" s="135"/>
      <c r="AE1385" s="135"/>
      <c r="AF1385" s="127"/>
      <c r="AG1385" s="135"/>
      <c r="AH1385" s="135"/>
      <c r="AI1385" s="135"/>
      <c r="AJ1385" s="135"/>
    </row>
    <row r="1386" spans="11:36" s="3" customFormat="1" ht="15" customHeight="1" x14ac:dyDescent="0.25">
      <c r="K1386" s="11"/>
      <c r="L1386" s="354"/>
      <c r="M1386" s="352"/>
      <c r="AA1386" s="333"/>
      <c r="AB1386" s="135"/>
      <c r="AC1386" s="135"/>
      <c r="AD1386" s="135"/>
      <c r="AE1386" s="135"/>
      <c r="AF1386" s="127"/>
      <c r="AG1386" s="135"/>
      <c r="AH1386" s="135"/>
      <c r="AI1386" s="135"/>
      <c r="AJ1386" s="135"/>
    </row>
    <row r="1387" spans="11:36" s="3" customFormat="1" ht="15" customHeight="1" x14ac:dyDescent="0.25">
      <c r="K1387" s="11"/>
      <c r="L1387" s="354"/>
      <c r="M1387" s="352"/>
      <c r="AA1387" s="333"/>
      <c r="AB1387" s="135"/>
      <c r="AC1387" s="135"/>
      <c r="AD1387" s="135"/>
      <c r="AE1387" s="135"/>
      <c r="AF1387" s="127"/>
      <c r="AG1387" s="135"/>
      <c r="AH1387" s="135"/>
      <c r="AI1387" s="135"/>
      <c r="AJ1387" s="135"/>
    </row>
    <row r="1388" spans="11:36" s="3" customFormat="1" ht="15" customHeight="1" x14ac:dyDescent="0.25">
      <c r="K1388" s="11"/>
      <c r="L1388" s="354"/>
      <c r="M1388" s="352"/>
      <c r="AA1388" s="333"/>
      <c r="AB1388" s="135"/>
      <c r="AC1388" s="135"/>
      <c r="AD1388" s="135"/>
      <c r="AE1388" s="135"/>
      <c r="AF1388" s="127"/>
      <c r="AG1388" s="135"/>
      <c r="AH1388" s="135"/>
      <c r="AI1388" s="135"/>
      <c r="AJ1388" s="135"/>
    </row>
    <row r="1389" spans="11:36" s="3" customFormat="1" ht="15" customHeight="1" x14ac:dyDescent="0.25">
      <c r="K1389" s="11"/>
      <c r="L1389" s="354"/>
      <c r="M1389" s="352"/>
      <c r="AA1389" s="333"/>
      <c r="AB1389" s="135"/>
      <c r="AC1389" s="135"/>
      <c r="AD1389" s="135"/>
      <c r="AE1389" s="135"/>
      <c r="AF1389" s="127"/>
      <c r="AG1389" s="135"/>
      <c r="AH1389" s="135"/>
      <c r="AI1389" s="135"/>
      <c r="AJ1389" s="135"/>
    </row>
    <row r="1390" spans="11:36" s="3" customFormat="1" ht="15" customHeight="1" x14ac:dyDescent="0.25">
      <c r="K1390" s="11"/>
      <c r="L1390" s="354"/>
      <c r="M1390" s="352"/>
      <c r="AA1390" s="333"/>
      <c r="AB1390" s="135"/>
      <c r="AC1390" s="135"/>
      <c r="AD1390" s="135"/>
      <c r="AE1390" s="135"/>
      <c r="AF1390" s="127"/>
      <c r="AG1390" s="135"/>
      <c r="AH1390" s="135"/>
      <c r="AI1390" s="135"/>
      <c r="AJ1390" s="135"/>
    </row>
    <row r="1391" spans="11:36" s="3" customFormat="1" ht="15" customHeight="1" x14ac:dyDescent="0.25">
      <c r="K1391" s="11"/>
      <c r="L1391" s="354"/>
      <c r="M1391" s="352"/>
      <c r="AA1391" s="333"/>
      <c r="AB1391" s="135"/>
      <c r="AC1391" s="135"/>
      <c r="AD1391" s="135"/>
      <c r="AE1391" s="135"/>
      <c r="AF1391" s="127"/>
      <c r="AG1391" s="135"/>
      <c r="AH1391" s="135"/>
      <c r="AI1391" s="135"/>
      <c r="AJ1391" s="135"/>
    </row>
    <row r="1392" spans="11:36" s="3" customFormat="1" ht="15" customHeight="1" x14ac:dyDescent="0.25">
      <c r="K1392" s="11"/>
      <c r="L1392" s="354"/>
      <c r="M1392" s="352"/>
      <c r="AA1392" s="333"/>
      <c r="AB1392" s="135"/>
      <c r="AC1392" s="135"/>
      <c r="AD1392" s="135"/>
      <c r="AE1392" s="135"/>
      <c r="AF1392" s="127"/>
      <c r="AG1392" s="135"/>
      <c r="AH1392" s="135"/>
      <c r="AI1392" s="135"/>
      <c r="AJ1392" s="135"/>
    </row>
    <row r="1393" spans="11:36" s="3" customFormat="1" ht="15" customHeight="1" x14ac:dyDescent="0.25">
      <c r="K1393" s="11"/>
      <c r="L1393" s="354"/>
      <c r="M1393" s="352"/>
      <c r="AA1393" s="333"/>
      <c r="AB1393" s="135"/>
      <c r="AC1393" s="135"/>
      <c r="AD1393" s="135"/>
      <c r="AE1393" s="135"/>
      <c r="AF1393" s="127"/>
      <c r="AG1393" s="135"/>
      <c r="AH1393" s="135"/>
      <c r="AI1393" s="135"/>
      <c r="AJ1393" s="135"/>
    </row>
    <row r="1394" spans="11:36" s="3" customFormat="1" ht="15" customHeight="1" x14ac:dyDescent="0.25">
      <c r="K1394" s="11"/>
      <c r="L1394" s="354"/>
      <c r="M1394" s="352"/>
      <c r="AA1394" s="333"/>
      <c r="AB1394" s="135"/>
      <c r="AC1394" s="135"/>
      <c r="AD1394" s="135"/>
      <c r="AE1394" s="135"/>
      <c r="AF1394" s="127"/>
      <c r="AG1394" s="135"/>
      <c r="AH1394" s="135"/>
      <c r="AI1394" s="135"/>
      <c r="AJ1394" s="135"/>
    </row>
    <row r="1395" spans="11:36" s="3" customFormat="1" ht="15" customHeight="1" x14ac:dyDescent="0.25">
      <c r="K1395" s="11"/>
      <c r="L1395" s="354"/>
      <c r="M1395" s="352"/>
      <c r="AA1395" s="333"/>
      <c r="AB1395" s="135"/>
      <c r="AC1395" s="135"/>
      <c r="AD1395" s="135"/>
      <c r="AE1395" s="135"/>
      <c r="AF1395" s="127"/>
      <c r="AG1395" s="135"/>
      <c r="AH1395" s="135"/>
      <c r="AI1395" s="135"/>
      <c r="AJ1395" s="135"/>
    </row>
    <row r="1396" spans="11:36" s="3" customFormat="1" ht="15" customHeight="1" x14ac:dyDescent="0.25">
      <c r="K1396" s="11"/>
      <c r="L1396" s="354"/>
      <c r="M1396" s="352"/>
      <c r="AA1396" s="333"/>
      <c r="AB1396" s="135"/>
      <c r="AC1396" s="135"/>
      <c r="AD1396" s="135"/>
      <c r="AE1396" s="135"/>
      <c r="AF1396" s="127"/>
      <c r="AG1396" s="135"/>
      <c r="AH1396" s="135"/>
      <c r="AI1396" s="135"/>
      <c r="AJ1396" s="135"/>
    </row>
    <row r="1397" spans="11:36" s="3" customFormat="1" ht="15" customHeight="1" x14ac:dyDescent="0.25">
      <c r="K1397" s="11"/>
      <c r="L1397" s="354"/>
      <c r="M1397" s="352"/>
      <c r="AA1397" s="333"/>
      <c r="AB1397" s="135"/>
      <c r="AC1397" s="135"/>
      <c r="AD1397" s="135"/>
      <c r="AE1397" s="135"/>
      <c r="AF1397" s="127"/>
      <c r="AG1397" s="135"/>
      <c r="AH1397" s="135"/>
      <c r="AI1397" s="135"/>
      <c r="AJ1397" s="135"/>
    </row>
    <row r="1398" spans="11:36" s="3" customFormat="1" ht="15" customHeight="1" x14ac:dyDescent="0.25">
      <c r="K1398" s="11"/>
      <c r="L1398" s="354"/>
      <c r="M1398" s="352"/>
      <c r="AA1398" s="333"/>
      <c r="AB1398" s="135"/>
      <c r="AC1398" s="135"/>
      <c r="AD1398" s="135"/>
      <c r="AE1398" s="135"/>
      <c r="AF1398" s="127"/>
      <c r="AG1398" s="135"/>
      <c r="AH1398" s="135"/>
      <c r="AI1398" s="135"/>
      <c r="AJ1398" s="135"/>
    </row>
    <row r="1399" spans="11:36" s="3" customFormat="1" ht="15" customHeight="1" x14ac:dyDescent="0.25">
      <c r="K1399" s="11"/>
      <c r="L1399" s="354"/>
      <c r="M1399" s="352"/>
      <c r="AA1399" s="333"/>
      <c r="AB1399" s="135"/>
      <c r="AC1399" s="135"/>
      <c r="AD1399" s="135"/>
      <c r="AE1399" s="135"/>
      <c r="AF1399" s="127"/>
      <c r="AG1399" s="135"/>
      <c r="AH1399" s="135"/>
      <c r="AI1399" s="135"/>
      <c r="AJ1399" s="135"/>
    </row>
    <row r="1400" spans="11:36" s="3" customFormat="1" ht="15" customHeight="1" x14ac:dyDescent="0.25">
      <c r="K1400" s="11"/>
      <c r="L1400" s="354"/>
      <c r="M1400" s="352"/>
      <c r="AA1400" s="333"/>
      <c r="AB1400" s="135"/>
      <c r="AC1400" s="135"/>
      <c r="AD1400" s="135"/>
      <c r="AE1400" s="135"/>
      <c r="AF1400" s="127"/>
      <c r="AG1400" s="135"/>
      <c r="AH1400" s="135"/>
      <c r="AI1400" s="135"/>
      <c r="AJ1400" s="135"/>
    </row>
    <row r="1401" spans="11:36" s="3" customFormat="1" ht="15" customHeight="1" x14ac:dyDescent="0.25">
      <c r="K1401" s="11"/>
      <c r="L1401" s="354"/>
      <c r="M1401" s="352"/>
      <c r="AA1401" s="333"/>
      <c r="AB1401" s="135"/>
      <c r="AC1401" s="135"/>
      <c r="AD1401" s="135"/>
      <c r="AE1401" s="135"/>
      <c r="AF1401" s="127"/>
      <c r="AG1401" s="135"/>
      <c r="AH1401" s="135"/>
      <c r="AI1401" s="135"/>
      <c r="AJ1401" s="135"/>
    </row>
    <row r="1402" spans="11:36" s="3" customFormat="1" ht="15" customHeight="1" x14ac:dyDescent="0.25">
      <c r="K1402" s="11"/>
      <c r="L1402" s="354"/>
      <c r="M1402" s="352"/>
      <c r="AA1402" s="333"/>
      <c r="AB1402" s="135"/>
      <c r="AC1402" s="135"/>
      <c r="AD1402" s="135"/>
      <c r="AE1402" s="135"/>
      <c r="AF1402" s="127"/>
      <c r="AG1402" s="135"/>
      <c r="AH1402" s="135"/>
      <c r="AI1402" s="135"/>
      <c r="AJ1402" s="135"/>
    </row>
    <row r="1403" spans="11:36" s="3" customFormat="1" ht="15" customHeight="1" x14ac:dyDescent="0.25">
      <c r="K1403" s="11"/>
      <c r="L1403" s="354"/>
      <c r="M1403" s="352"/>
      <c r="AA1403" s="333"/>
      <c r="AB1403" s="135"/>
      <c r="AC1403" s="135"/>
      <c r="AD1403" s="135"/>
      <c r="AE1403" s="135"/>
      <c r="AF1403" s="127"/>
      <c r="AG1403" s="135"/>
      <c r="AH1403" s="135"/>
      <c r="AI1403" s="135"/>
      <c r="AJ1403" s="135"/>
    </row>
    <row r="1404" spans="11:36" s="3" customFormat="1" ht="15" customHeight="1" x14ac:dyDescent="0.25">
      <c r="K1404" s="11"/>
      <c r="L1404" s="354"/>
      <c r="M1404" s="352"/>
      <c r="AA1404" s="333"/>
      <c r="AB1404" s="135"/>
      <c r="AC1404" s="135"/>
      <c r="AD1404" s="135"/>
      <c r="AE1404" s="135"/>
      <c r="AF1404" s="127"/>
      <c r="AG1404" s="135"/>
      <c r="AH1404" s="135"/>
      <c r="AI1404" s="135"/>
      <c r="AJ1404" s="135"/>
    </row>
    <row r="1405" spans="11:36" s="3" customFormat="1" ht="15" customHeight="1" x14ac:dyDescent="0.25">
      <c r="K1405" s="11"/>
      <c r="L1405" s="354"/>
      <c r="M1405" s="352"/>
      <c r="AA1405" s="333"/>
      <c r="AB1405" s="135"/>
      <c r="AC1405" s="135"/>
      <c r="AD1405" s="135"/>
      <c r="AE1405" s="135"/>
      <c r="AF1405" s="127"/>
      <c r="AG1405" s="135"/>
      <c r="AH1405" s="135"/>
      <c r="AI1405" s="135"/>
      <c r="AJ1405" s="135"/>
    </row>
    <row r="1406" spans="11:36" s="3" customFormat="1" ht="15" customHeight="1" x14ac:dyDescent="0.25">
      <c r="K1406" s="11"/>
      <c r="L1406" s="354"/>
      <c r="M1406" s="352"/>
      <c r="AA1406" s="333"/>
      <c r="AB1406" s="135"/>
      <c r="AC1406" s="135"/>
      <c r="AD1406" s="135"/>
      <c r="AE1406" s="135"/>
      <c r="AF1406" s="127"/>
      <c r="AG1406" s="135"/>
      <c r="AH1406" s="135"/>
      <c r="AI1406" s="135"/>
      <c r="AJ1406" s="135"/>
    </row>
    <row r="1407" spans="11:36" s="3" customFormat="1" ht="15" customHeight="1" x14ac:dyDescent="0.25">
      <c r="K1407" s="11"/>
      <c r="L1407" s="354"/>
      <c r="M1407" s="352"/>
      <c r="AA1407" s="333"/>
      <c r="AB1407" s="135"/>
      <c r="AC1407" s="135"/>
      <c r="AD1407" s="135"/>
      <c r="AE1407" s="135"/>
      <c r="AF1407" s="127"/>
      <c r="AG1407" s="135"/>
      <c r="AH1407" s="135"/>
      <c r="AI1407" s="135"/>
      <c r="AJ1407" s="135"/>
    </row>
    <row r="1408" spans="11:36" s="3" customFormat="1" ht="15" customHeight="1" x14ac:dyDescent="0.25">
      <c r="K1408" s="11"/>
      <c r="L1408" s="354"/>
      <c r="M1408" s="352"/>
      <c r="AA1408" s="333"/>
      <c r="AB1408" s="135"/>
      <c r="AC1408" s="135"/>
      <c r="AD1408" s="135"/>
      <c r="AE1408" s="135"/>
      <c r="AF1408" s="127"/>
      <c r="AG1408" s="135"/>
      <c r="AH1408" s="135"/>
      <c r="AI1408" s="135"/>
      <c r="AJ1408" s="135"/>
    </row>
    <row r="1409" spans="11:36" s="3" customFormat="1" ht="15" customHeight="1" x14ac:dyDescent="0.25">
      <c r="K1409" s="11"/>
      <c r="L1409" s="354"/>
      <c r="M1409" s="352"/>
      <c r="AA1409" s="333"/>
      <c r="AB1409" s="135"/>
      <c r="AC1409" s="135"/>
      <c r="AD1409" s="135"/>
      <c r="AE1409" s="135"/>
      <c r="AF1409" s="127"/>
      <c r="AG1409" s="135"/>
      <c r="AH1409" s="135"/>
      <c r="AI1409" s="135"/>
      <c r="AJ1409" s="135"/>
    </row>
    <row r="1410" spans="11:36" s="3" customFormat="1" ht="15" customHeight="1" x14ac:dyDescent="0.25">
      <c r="K1410" s="11"/>
      <c r="L1410" s="354"/>
      <c r="M1410" s="352"/>
      <c r="AA1410" s="333"/>
      <c r="AB1410" s="135"/>
      <c r="AC1410" s="135"/>
      <c r="AD1410" s="135"/>
      <c r="AE1410" s="135"/>
      <c r="AF1410" s="127"/>
      <c r="AG1410" s="135"/>
      <c r="AH1410" s="135"/>
      <c r="AI1410" s="135"/>
      <c r="AJ1410" s="135"/>
    </row>
    <row r="1411" spans="11:36" s="3" customFormat="1" ht="15" customHeight="1" x14ac:dyDescent="0.25">
      <c r="K1411" s="11"/>
      <c r="L1411" s="354"/>
      <c r="M1411" s="352"/>
      <c r="AA1411" s="333"/>
      <c r="AB1411" s="135"/>
      <c r="AC1411" s="135"/>
      <c r="AD1411" s="135"/>
      <c r="AE1411" s="135"/>
      <c r="AF1411" s="127"/>
      <c r="AG1411" s="135"/>
      <c r="AH1411" s="135"/>
      <c r="AI1411" s="135"/>
      <c r="AJ1411" s="135"/>
    </row>
    <row r="1412" spans="11:36" s="3" customFormat="1" ht="15" customHeight="1" x14ac:dyDescent="0.25">
      <c r="K1412" s="11"/>
      <c r="L1412" s="354"/>
      <c r="M1412" s="352"/>
      <c r="AA1412" s="333"/>
      <c r="AB1412" s="135"/>
      <c r="AC1412" s="135"/>
      <c r="AD1412" s="135"/>
      <c r="AE1412" s="135"/>
      <c r="AF1412" s="127"/>
      <c r="AG1412" s="135"/>
      <c r="AH1412" s="135"/>
      <c r="AI1412" s="135"/>
      <c r="AJ1412" s="135"/>
    </row>
    <row r="1413" spans="11:36" s="3" customFormat="1" ht="15" customHeight="1" x14ac:dyDescent="0.25">
      <c r="K1413" s="11"/>
      <c r="L1413" s="354"/>
      <c r="M1413" s="352"/>
      <c r="AA1413" s="333"/>
      <c r="AB1413" s="135"/>
      <c r="AC1413" s="135"/>
      <c r="AD1413" s="135"/>
      <c r="AE1413" s="135"/>
      <c r="AF1413" s="127"/>
      <c r="AG1413" s="135"/>
      <c r="AH1413" s="135"/>
      <c r="AI1413" s="135"/>
      <c r="AJ1413" s="135"/>
    </row>
    <row r="1414" spans="11:36" s="3" customFormat="1" ht="15" customHeight="1" x14ac:dyDescent="0.25">
      <c r="K1414" s="11"/>
      <c r="L1414" s="354"/>
      <c r="M1414" s="352"/>
      <c r="AA1414" s="333"/>
      <c r="AB1414" s="135"/>
      <c r="AC1414" s="135"/>
      <c r="AD1414" s="135"/>
      <c r="AE1414" s="135"/>
      <c r="AF1414" s="127"/>
      <c r="AG1414" s="135"/>
      <c r="AH1414" s="135"/>
      <c r="AI1414" s="135"/>
      <c r="AJ1414" s="135"/>
    </row>
    <row r="1415" spans="11:36" s="3" customFormat="1" ht="15" customHeight="1" x14ac:dyDescent="0.25">
      <c r="K1415" s="11"/>
      <c r="L1415" s="354"/>
      <c r="M1415" s="352"/>
      <c r="AA1415" s="333"/>
      <c r="AB1415" s="135"/>
      <c r="AC1415" s="135"/>
      <c r="AD1415" s="135"/>
      <c r="AE1415" s="135"/>
      <c r="AF1415" s="127"/>
      <c r="AG1415" s="135"/>
      <c r="AH1415" s="135"/>
      <c r="AI1415" s="135"/>
      <c r="AJ1415" s="135"/>
    </row>
    <row r="1416" spans="11:36" s="3" customFormat="1" ht="15" customHeight="1" x14ac:dyDescent="0.25">
      <c r="K1416" s="11"/>
      <c r="L1416" s="354"/>
      <c r="M1416" s="352"/>
      <c r="AA1416" s="333"/>
      <c r="AB1416" s="135"/>
      <c r="AC1416" s="135"/>
      <c r="AD1416" s="135"/>
      <c r="AE1416" s="135"/>
      <c r="AF1416" s="127"/>
      <c r="AG1416" s="135"/>
      <c r="AH1416" s="135"/>
      <c r="AI1416" s="135"/>
      <c r="AJ1416" s="135"/>
    </row>
    <row r="1417" spans="11:36" s="3" customFormat="1" ht="15" customHeight="1" x14ac:dyDescent="0.25">
      <c r="K1417" s="11"/>
      <c r="L1417" s="354"/>
      <c r="M1417" s="352"/>
      <c r="AA1417" s="333"/>
      <c r="AB1417" s="135"/>
      <c r="AC1417" s="135"/>
      <c r="AD1417" s="135"/>
      <c r="AE1417" s="135"/>
      <c r="AF1417" s="127"/>
      <c r="AG1417" s="135"/>
      <c r="AH1417" s="135"/>
      <c r="AI1417" s="135"/>
      <c r="AJ1417" s="135"/>
    </row>
    <row r="1418" spans="11:36" s="3" customFormat="1" ht="15" customHeight="1" x14ac:dyDescent="0.25">
      <c r="K1418" s="11"/>
      <c r="L1418" s="354"/>
      <c r="M1418" s="352"/>
      <c r="AA1418" s="333"/>
      <c r="AB1418" s="135"/>
      <c r="AC1418" s="135"/>
      <c r="AD1418" s="135"/>
      <c r="AE1418" s="135"/>
      <c r="AF1418" s="127"/>
      <c r="AG1418" s="135"/>
      <c r="AH1418" s="135"/>
      <c r="AI1418" s="135"/>
      <c r="AJ1418" s="135"/>
    </row>
    <row r="1419" spans="11:36" s="3" customFormat="1" ht="15" customHeight="1" x14ac:dyDescent="0.25">
      <c r="K1419" s="11"/>
      <c r="L1419" s="354"/>
      <c r="M1419" s="352"/>
      <c r="AA1419" s="333"/>
      <c r="AB1419" s="135"/>
      <c r="AC1419" s="135"/>
      <c r="AD1419" s="135"/>
      <c r="AE1419" s="135"/>
      <c r="AF1419" s="127"/>
      <c r="AG1419" s="135"/>
      <c r="AH1419" s="135"/>
      <c r="AI1419" s="135"/>
      <c r="AJ1419" s="135"/>
    </row>
    <row r="1420" spans="11:36" s="3" customFormat="1" ht="15" customHeight="1" x14ac:dyDescent="0.25">
      <c r="K1420" s="11"/>
      <c r="L1420" s="354"/>
      <c r="M1420" s="352"/>
      <c r="AA1420" s="333"/>
      <c r="AB1420" s="135"/>
      <c r="AC1420" s="135"/>
      <c r="AD1420" s="135"/>
      <c r="AE1420" s="135"/>
      <c r="AF1420" s="127"/>
      <c r="AG1420" s="135"/>
      <c r="AH1420" s="135"/>
      <c r="AI1420" s="135"/>
      <c r="AJ1420" s="135"/>
    </row>
    <row r="1421" spans="11:36" s="3" customFormat="1" ht="15" customHeight="1" x14ac:dyDescent="0.25">
      <c r="K1421" s="11"/>
      <c r="L1421" s="354"/>
      <c r="M1421" s="352"/>
      <c r="AA1421" s="333"/>
      <c r="AB1421" s="135"/>
      <c r="AC1421" s="135"/>
      <c r="AD1421" s="135"/>
      <c r="AE1421" s="135"/>
      <c r="AF1421" s="127"/>
      <c r="AG1421" s="135"/>
      <c r="AH1421" s="135"/>
      <c r="AI1421" s="135"/>
      <c r="AJ1421" s="135"/>
    </row>
    <row r="1422" spans="11:36" s="3" customFormat="1" ht="15" customHeight="1" x14ac:dyDescent="0.25">
      <c r="K1422" s="11"/>
      <c r="L1422" s="354"/>
      <c r="M1422" s="352"/>
      <c r="AA1422" s="333"/>
      <c r="AB1422" s="135"/>
      <c r="AC1422" s="135"/>
      <c r="AD1422" s="135"/>
      <c r="AE1422" s="135"/>
      <c r="AF1422" s="127"/>
      <c r="AG1422" s="135"/>
      <c r="AH1422" s="135"/>
      <c r="AI1422" s="135"/>
      <c r="AJ1422" s="135"/>
    </row>
    <row r="1423" spans="11:36" s="3" customFormat="1" ht="15" customHeight="1" x14ac:dyDescent="0.25">
      <c r="K1423" s="11"/>
      <c r="L1423" s="354"/>
      <c r="M1423" s="352"/>
      <c r="AA1423" s="333"/>
      <c r="AB1423" s="135"/>
      <c r="AC1423" s="135"/>
      <c r="AD1423" s="135"/>
      <c r="AE1423" s="135"/>
      <c r="AF1423" s="127"/>
      <c r="AG1423" s="135"/>
      <c r="AH1423" s="135"/>
      <c r="AI1423" s="135"/>
      <c r="AJ1423" s="135"/>
    </row>
    <row r="1424" spans="11:36" s="3" customFormat="1" ht="15" customHeight="1" x14ac:dyDescent="0.25">
      <c r="K1424" s="11"/>
      <c r="L1424" s="354"/>
      <c r="M1424" s="352"/>
      <c r="AA1424" s="333"/>
      <c r="AB1424" s="135"/>
      <c r="AC1424" s="135"/>
      <c r="AD1424" s="135"/>
      <c r="AE1424" s="135"/>
      <c r="AF1424" s="127"/>
      <c r="AG1424" s="135"/>
      <c r="AH1424" s="135"/>
      <c r="AI1424" s="135"/>
      <c r="AJ1424" s="135"/>
    </row>
    <row r="1425" spans="11:36" s="3" customFormat="1" ht="15" customHeight="1" x14ac:dyDescent="0.25">
      <c r="K1425" s="11"/>
      <c r="L1425" s="354"/>
      <c r="M1425" s="352"/>
      <c r="AA1425" s="333"/>
      <c r="AB1425" s="135"/>
      <c r="AC1425" s="135"/>
      <c r="AD1425" s="135"/>
      <c r="AE1425" s="135"/>
      <c r="AF1425" s="127"/>
      <c r="AG1425" s="135"/>
      <c r="AH1425" s="135"/>
      <c r="AI1425" s="135"/>
      <c r="AJ1425" s="135"/>
    </row>
    <row r="1426" spans="11:36" s="3" customFormat="1" ht="15" customHeight="1" x14ac:dyDescent="0.25">
      <c r="K1426" s="11"/>
      <c r="L1426" s="354"/>
      <c r="M1426" s="352"/>
      <c r="AA1426" s="333"/>
      <c r="AB1426" s="135"/>
      <c r="AC1426" s="135"/>
      <c r="AD1426" s="135"/>
      <c r="AE1426" s="135"/>
      <c r="AF1426" s="127"/>
      <c r="AG1426" s="135"/>
      <c r="AH1426" s="135"/>
      <c r="AI1426" s="135"/>
      <c r="AJ1426" s="135"/>
    </row>
    <row r="1427" spans="11:36" s="3" customFormat="1" ht="15" customHeight="1" x14ac:dyDescent="0.25">
      <c r="K1427" s="11"/>
      <c r="L1427" s="354"/>
      <c r="M1427" s="352"/>
      <c r="AA1427" s="333"/>
      <c r="AB1427" s="135"/>
      <c r="AC1427" s="135"/>
      <c r="AD1427" s="135"/>
      <c r="AE1427" s="135"/>
      <c r="AF1427" s="127"/>
      <c r="AG1427" s="135"/>
      <c r="AH1427" s="135"/>
      <c r="AI1427" s="135"/>
      <c r="AJ1427" s="135"/>
    </row>
    <row r="1428" spans="11:36" s="3" customFormat="1" ht="15" customHeight="1" x14ac:dyDescent="0.25">
      <c r="K1428" s="11"/>
      <c r="L1428" s="354"/>
      <c r="M1428" s="352"/>
      <c r="AA1428" s="333"/>
      <c r="AB1428" s="135"/>
      <c r="AC1428" s="135"/>
      <c r="AD1428" s="135"/>
      <c r="AE1428" s="135"/>
      <c r="AF1428" s="127"/>
      <c r="AG1428" s="135"/>
      <c r="AH1428" s="135"/>
      <c r="AI1428" s="135"/>
      <c r="AJ1428" s="135"/>
    </row>
    <row r="1429" spans="11:36" s="3" customFormat="1" ht="15" customHeight="1" x14ac:dyDescent="0.25">
      <c r="K1429" s="11"/>
      <c r="L1429" s="354"/>
      <c r="M1429" s="352"/>
      <c r="AA1429" s="333"/>
      <c r="AB1429" s="135"/>
      <c r="AC1429" s="135"/>
      <c r="AD1429" s="135"/>
      <c r="AE1429" s="135"/>
      <c r="AF1429" s="127"/>
      <c r="AG1429" s="135"/>
      <c r="AH1429" s="135"/>
      <c r="AI1429" s="135"/>
      <c r="AJ1429" s="135"/>
    </row>
    <row r="1430" spans="11:36" s="3" customFormat="1" ht="15" customHeight="1" x14ac:dyDescent="0.25">
      <c r="K1430" s="11"/>
      <c r="L1430" s="354"/>
      <c r="M1430" s="352"/>
      <c r="AA1430" s="333"/>
      <c r="AB1430" s="135"/>
      <c r="AC1430" s="135"/>
      <c r="AD1430" s="135"/>
      <c r="AE1430" s="135"/>
      <c r="AF1430" s="127"/>
      <c r="AG1430" s="135"/>
      <c r="AH1430" s="135"/>
      <c r="AI1430" s="135"/>
      <c r="AJ1430" s="135"/>
    </row>
    <row r="1431" spans="11:36" s="3" customFormat="1" ht="15" customHeight="1" x14ac:dyDescent="0.25">
      <c r="K1431" s="11"/>
      <c r="L1431" s="354"/>
      <c r="M1431" s="352"/>
      <c r="AA1431" s="333"/>
      <c r="AB1431" s="135"/>
      <c r="AC1431" s="135"/>
      <c r="AD1431" s="135"/>
      <c r="AE1431" s="135"/>
      <c r="AF1431" s="127"/>
      <c r="AG1431" s="135"/>
      <c r="AH1431" s="135"/>
      <c r="AI1431" s="135"/>
      <c r="AJ1431" s="135"/>
    </row>
    <row r="1432" spans="11:36" s="3" customFormat="1" ht="15" customHeight="1" x14ac:dyDescent="0.25">
      <c r="K1432" s="11"/>
      <c r="L1432" s="354"/>
      <c r="M1432" s="352"/>
      <c r="AA1432" s="333"/>
      <c r="AB1432" s="135"/>
      <c r="AC1432" s="135"/>
      <c r="AD1432" s="135"/>
      <c r="AE1432" s="135"/>
      <c r="AF1432" s="127"/>
      <c r="AG1432" s="135"/>
      <c r="AH1432" s="135"/>
      <c r="AI1432" s="135"/>
      <c r="AJ1432" s="135"/>
    </row>
    <row r="1433" spans="11:36" s="3" customFormat="1" ht="15" customHeight="1" x14ac:dyDescent="0.25">
      <c r="K1433" s="11"/>
      <c r="L1433" s="354"/>
      <c r="M1433" s="352"/>
      <c r="AA1433" s="333"/>
      <c r="AB1433" s="135"/>
      <c r="AC1433" s="135"/>
      <c r="AD1433" s="135"/>
      <c r="AE1433" s="135"/>
      <c r="AF1433" s="127"/>
      <c r="AG1433" s="135"/>
      <c r="AH1433" s="135"/>
      <c r="AI1433" s="135"/>
      <c r="AJ1433" s="135"/>
    </row>
    <row r="1434" spans="11:36" s="3" customFormat="1" ht="15" customHeight="1" x14ac:dyDescent="0.25">
      <c r="K1434" s="11"/>
      <c r="L1434" s="354"/>
      <c r="M1434" s="352"/>
      <c r="AA1434" s="333"/>
      <c r="AB1434" s="135"/>
      <c r="AC1434" s="135"/>
      <c r="AD1434" s="135"/>
      <c r="AE1434" s="135"/>
      <c r="AF1434" s="127"/>
      <c r="AG1434" s="135"/>
      <c r="AH1434" s="135"/>
      <c r="AI1434" s="135"/>
      <c r="AJ1434" s="135"/>
    </row>
    <row r="1435" spans="11:36" s="3" customFormat="1" ht="15" customHeight="1" x14ac:dyDescent="0.25">
      <c r="K1435" s="11"/>
      <c r="L1435" s="354"/>
      <c r="M1435" s="352"/>
      <c r="AA1435" s="333"/>
      <c r="AB1435" s="135"/>
      <c r="AC1435" s="135"/>
      <c r="AD1435" s="135"/>
      <c r="AE1435" s="135"/>
      <c r="AF1435" s="127"/>
      <c r="AG1435" s="135"/>
      <c r="AH1435" s="135"/>
      <c r="AI1435" s="135"/>
      <c r="AJ1435" s="135"/>
    </row>
    <row r="1436" spans="11:36" s="3" customFormat="1" ht="15" customHeight="1" x14ac:dyDescent="0.25">
      <c r="K1436" s="11"/>
      <c r="L1436" s="354"/>
      <c r="M1436" s="352"/>
      <c r="AA1436" s="333"/>
      <c r="AB1436" s="135"/>
      <c r="AC1436" s="135"/>
      <c r="AD1436" s="135"/>
      <c r="AE1436" s="135"/>
      <c r="AF1436" s="127"/>
      <c r="AG1436" s="135"/>
      <c r="AH1436" s="135"/>
      <c r="AI1436" s="135"/>
      <c r="AJ1436" s="135"/>
    </row>
    <row r="1437" spans="11:36" s="3" customFormat="1" ht="15" customHeight="1" x14ac:dyDescent="0.25">
      <c r="K1437" s="11"/>
      <c r="L1437" s="354"/>
      <c r="M1437" s="352"/>
      <c r="AA1437" s="333"/>
      <c r="AB1437" s="135"/>
      <c r="AC1437" s="135"/>
      <c r="AD1437" s="135"/>
      <c r="AE1437" s="135"/>
      <c r="AF1437" s="127"/>
      <c r="AG1437" s="135"/>
      <c r="AH1437" s="135"/>
      <c r="AI1437" s="135"/>
      <c r="AJ1437" s="135"/>
    </row>
    <row r="1438" spans="11:36" s="3" customFormat="1" ht="15" customHeight="1" x14ac:dyDescent="0.25">
      <c r="K1438" s="11"/>
      <c r="L1438" s="354"/>
      <c r="M1438" s="352"/>
      <c r="AA1438" s="333"/>
      <c r="AB1438" s="135"/>
      <c r="AC1438" s="135"/>
      <c r="AD1438" s="135"/>
      <c r="AE1438" s="135"/>
      <c r="AF1438" s="127"/>
      <c r="AG1438" s="135"/>
      <c r="AH1438" s="135"/>
      <c r="AI1438" s="135"/>
      <c r="AJ1438" s="135"/>
    </row>
    <row r="1439" spans="11:36" s="3" customFormat="1" ht="15" customHeight="1" x14ac:dyDescent="0.25">
      <c r="K1439" s="11"/>
      <c r="L1439" s="354"/>
      <c r="M1439" s="352"/>
      <c r="AA1439" s="333"/>
      <c r="AB1439" s="135"/>
      <c r="AC1439" s="135"/>
      <c r="AD1439" s="135"/>
      <c r="AE1439" s="135"/>
      <c r="AF1439" s="127"/>
      <c r="AG1439" s="135"/>
      <c r="AH1439" s="135"/>
      <c r="AI1439" s="135"/>
      <c r="AJ1439" s="135"/>
    </row>
    <row r="1440" spans="11:36" s="3" customFormat="1" ht="15" customHeight="1" x14ac:dyDescent="0.25">
      <c r="K1440" s="11"/>
      <c r="L1440" s="354"/>
      <c r="M1440" s="352"/>
      <c r="AA1440" s="333"/>
      <c r="AB1440" s="135"/>
      <c r="AC1440" s="135"/>
      <c r="AD1440" s="135"/>
      <c r="AE1440" s="135"/>
      <c r="AF1440" s="127"/>
      <c r="AG1440" s="135"/>
      <c r="AH1440" s="135"/>
      <c r="AI1440" s="135"/>
      <c r="AJ1440" s="135"/>
    </row>
    <row r="1441" spans="11:36" s="3" customFormat="1" ht="15" customHeight="1" x14ac:dyDescent="0.25">
      <c r="K1441" s="11"/>
      <c r="L1441" s="354"/>
      <c r="M1441" s="352"/>
      <c r="AA1441" s="333"/>
      <c r="AB1441" s="135"/>
      <c r="AC1441" s="135"/>
      <c r="AD1441" s="135"/>
      <c r="AE1441" s="135"/>
      <c r="AF1441" s="127"/>
      <c r="AG1441" s="135"/>
      <c r="AH1441" s="135"/>
      <c r="AI1441" s="135"/>
      <c r="AJ1441" s="135"/>
    </row>
    <row r="1442" spans="11:36" s="3" customFormat="1" ht="15" customHeight="1" x14ac:dyDescent="0.25">
      <c r="K1442" s="11"/>
      <c r="L1442" s="354"/>
      <c r="M1442" s="352"/>
      <c r="AA1442" s="333"/>
      <c r="AB1442" s="135"/>
      <c r="AC1442" s="135"/>
      <c r="AD1442" s="135"/>
      <c r="AE1442" s="135"/>
      <c r="AF1442" s="127"/>
      <c r="AG1442" s="135"/>
      <c r="AH1442" s="135"/>
      <c r="AI1442" s="135"/>
      <c r="AJ1442" s="135"/>
    </row>
    <row r="1443" spans="11:36" s="3" customFormat="1" ht="15" customHeight="1" x14ac:dyDescent="0.25">
      <c r="K1443" s="11"/>
      <c r="L1443" s="354"/>
      <c r="M1443" s="352"/>
      <c r="AA1443" s="333"/>
      <c r="AB1443" s="135"/>
      <c r="AC1443" s="135"/>
      <c r="AD1443" s="135"/>
      <c r="AE1443" s="135"/>
      <c r="AF1443" s="127"/>
      <c r="AG1443" s="135"/>
      <c r="AH1443" s="135"/>
      <c r="AI1443" s="135"/>
      <c r="AJ1443" s="135"/>
    </row>
    <row r="1444" spans="11:36" s="3" customFormat="1" ht="15" customHeight="1" x14ac:dyDescent="0.25">
      <c r="K1444" s="11"/>
      <c r="L1444" s="354"/>
      <c r="M1444" s="352"/>
      <c r="AA1444" s="333"/>
      <c r="AB1444" s="135"/>
      <c r="AC1444" s="135"/>
      <c r="AD1444" s="135"/>
      <c r="AE1444" s="135"/>
      <c r="AF1444" s="127"/>
      <c r="AG1444" s="135"/>
      <c r="AH1444" s="135"/>
      <c r="AI1444" s="135"/>
      <c r="AJ1444" s="135"/>
    </row>
    <row r="1445" spans="11:36" s="3" customFormat="1" ht="15" customHeight="1" x14ac:dyDescent="0.25">
      <c r="K1445" s="11"/>
      <c r="L1445" s="354"/>
      <c r="M1445" s="352"/>
      <c r="AA1445" s="333"/>
      <c r="AB1445" s="135"/>
      <c r="AC1445" s="135"/>
      <c r="AD1445" s="135"/>
      <c r="AE1445" s="135"/>
      <c r="AF1445" s="127"/>
      <c r="AG1445" s="135"/>
      <c r="AH1445" s="135"/>
      <c r="AI1445" s="135"/>
      <c r="AJ1445" s="135"/>
    </row>
    <row r="1446" spans="11:36" s="3" customFormat="1" ht="15" customHeight="1" x14ac:dyDescent="0.25">
      <c r="K1446" s="11"/>
      <c r="L1446" s="354"/>
      <c r="M1446" s="352"/>
      <c r="AA1446" s="333"/>
      <c r="AB1446" s="135"/>
      <c r="AC1446" s="135"/>
      <c r="AD1446" s="135"/>
      <c r="AE1446" s="135"/>
      <c r="AF1446" s="127"/>
      <c r="AG1446" s="135"/>
      <c r="AH1446" s="135"/>
      <c r="AI1446" s="135"/>
      <c r="AJ1446" s="135"/>
    </row>
    <row r="1447" spans="11:36" s="3" customFormat="1" ht="15" customHeight="1" x14ac:dyDescent="0.25">
      <c r="K1447" s="11"/>
      <c r="L1447" s="354"/>
      <c r="M1447" s="352"/>
      <c r="AA1447" s="333"/>
      <c r="AB1447" s="135"/>
      <c r="AC1447" s="135"/>
      <c r="AD1447" s="135"/>
      <c r="AE1447" s="135"/>
      <c r="AF1447" s="127"/>
      <c r="AG1447" s="135"/>
      <c r="AH1447" s="135"/>
      <c r="AI1447" s="135"/>
      <c r="AJ1447" s="135"/>
    </row>
    <row r="1448" spans="11:36" s="3" customFormat="1" ht="15" customHeight="1" x14ac:dyDescent="0.25">
      <c r="K1448" s="11"/>
      <c r="L1448" s="354"/>
      <c r="M1448" s="352"/>
      <c r="AA1448" s="333"/>
      <c r="AB1448" s="135"/>
      <c r="AC1448" s="135"/>
      <c r="AD1448" s="135"/>
      <c r="AE1448" s="135"/>
      <c r="AF1448" s="127"/>
      <c r="AG1448" s="135"/>
      <c r="AH1448" s="135"/>
      <c r="AI1448" s="135"/>
      <c r="AJ1448" s="135"/>
    </row>
    <row r="1449" spans="11:36" s="3" customFormat="1" ht="15" customHeight="1" x14ac:dyDescent="0.25">
      <c r="K1449" s="11"/>
      <c r="L1449" s="354"/>
      <c r="M1449" s="352"/>
      <c r="AA1449" s="333"/>
      <c r="AB1449" s="135"/>
      <c r="AC1449" s="135"/>
      <c r="AD1449" s="135"/>
      <c r="AE1449" s="135"/>
      <c r="AF1449" s="127"/>
      <c r="AG1449" s="135"/>
      <c r="AH1449" s="135"/>
      <c r="AI1449" s="135"/>
      <c r="AJ1449" s="135"/>
    </row>
    <row r="1450" spans="11:36" s="3" customFormat="1" ht="15" customHeight="1" x14ac:dyDescent="0.25">
      <c r="K1450" s="11"/>
      <c r="L1450" s="354"/>
      <c r="M1450" s="352"/>
      <c r="AA1450" s="333"/>
      <c r="AB1450" s="135"/>
      <c r="AC1450" s="135"/>
      <c r="AD1450" s="135"/>
      <c r="AE1450" s="135"/>
      <c r="AF1450" s="127"/>
      <c r="AG1450" s="135"/>
      <c r="AH1450" s="135"/>
      <c r="AI1450" s="135"/>
      <c r="AJ1450" s="135"/>
    </row>
    <row r="1451" spans="11:36" s="3" customFormat="1" ht="15" customHeight="1" x14ac:dyDescent="0.25">
      <c r="K1451" s="11"/>
      <c r="L1451" s="354"/>
      <c r="M1451" s="352"/>
      <c r="AA1451" s="333"/>
      <c r="AB1451" s="135"/>
      <c r="AC1451" s="135"/>
      <c r="AD1451" s="135"/>
      <c r="AE1451" s="135"/>
      <c r="AF1451" s="127"/>
      <c r="AG1451" s="135"/>
      <c r="AH1451" s="135"/>
      <c r="AI1451" s="135"/>
      <c r="AJ1451" s="135"/>
    </row>
    <row r="1452" spans="11:36" s="3" customFormat="1" ht="15" customHeight="1" x14ac:dyDescent="0.25">
      <c r="K1452" s="11"/>
      <c r="L1452" s="354"/>
      <c r="M1452" s="352"/>
      <c r="AA1452" s="333"/>
      <c r="AB1452" s="135"/>
      <c r="AC1452" s="135"/>
      <c r="AD1452" s="135"/>
      <c r="AE1452" s="135"/>
      <c r="AF1452" s="127"/>
      <c r="AG1452" s="135"/>
      <c r="AH1452" s="135"/>
      <c r="AI1452" s="135"/>
      <c r="AJ1452" s="135"/>
    </row>
    <row r="1453" spans="11:36" s="3" customFormat="1" ht="15" customHeight="1" x14ac:dyDescent="0.25">
      <c r="K1453" s="11"/>
      <c r="L1453" s="354"/>
      <c r="M1453" s="352"/>
      <c r="AA1453" s="333"/>
      <c r="AB1453" s="135"/>
      <c r="AC1453" s="135"/>
      <c r="AD1453" s="135"/>
      <c r="AE1453" s="135"/>
      <c r="AF1453" s="127"/>
      <c r="AG1453" s="135"/>
      <c r="AH1453" s="135"/>
      <c r="AI1453" s="135"/>
      <c r="AJ1453" s="135"/>
    </row>
    <row r="1454" spans="11:36" s="3" customFormat="1" ht="15" customHeight="1" x14ac:dyDescent="0.25">
      <c r="K1454" s="11"/>
      <c r="L1454" s="354"/>
      <c r="M1454" s="352"/>
      <c r="AA1454" s="333"/>
      <c r="AB1454" s="135"/>
      <c r="AC1454" s="135"/>
      <c r="AD1454" s="135"/>
      <c r="AE1454" s="135"/>
      <c r="AF1454" s="127"/>
      <c r="AG1454" s="135"/>
      <c r="AH1454" s="135"/>
      <c r="AI1454" s="135"/>
      <c r="AJ1454" s="135"/>
    </row>
    <row r="1455" spans="11:36" s="3" customFormat="1" ht="15" customHeight="1" x14ac:dyDescent="0.25">
      <c r="K1455" s="11"/>
      <c r="L1455" s="354"/>
      <c r="M1455" s="352"/>
      <c r="AA1455" s="333"/>
      <c r="AB1455" s="135"/>
      <c r="AC1455" s="135"/>
      <c r="AD1455" s="135"/>
      <c r="AE1455" s="135"/>
      <c r="AF1455" s="127"/>
      <c r="AG1455" s="135"/>
      <c r="AH1455" s="135"/>
      <c r="AI1455" s="135"/>
      <c r="AJ1455" s="135"/>
    </row>
    <row r="1456" spans="11:36" s="3" customFormat="1" ht="15" customHeight="1" x14ac:dyDescent="0.25">
      <c r="K1456" s="11"/>
      <c r="L1456" s="354"/>
      <c r="M1456" s="352"/>
      <c r="AA1456" s="333"/>
      <c r="AB1456" s="135"/>
      <c r="AC1456" s="135"/>
      <c r="AD1456" s="135"/>
      <c r="AE1456" s="135"/>
      <c r="AF1456" s="127"/>
      <c r="AG1456" s="135"/>
      <c r="AH1456" s="135"/>
      <c r="AI1456" s="135"/>
      <c r="AJ1456" s="135"/>
    </row>
    <row r="1457" spans="11:36" s="3" customFormat="1" ht="15" customHeight="1" x14ac:dyDescent="0.25">
      <c r="K1457" s="11"/>
      <c r="L1457" s="354"/>
      <c r="M1457" s="352"/>
      <c r="AA1457" s="333"/>
      <c r="AB1457" s="135"/>
      <c r="AC1457" s="135"/>
      <c r="AD1457" s="135"/>
      <c r="AE1457" s="135"/>
      <c r="AF1457" s="127"/>
      <c r="AG1457" s="135"/>
      <c r="AH1457" s="135"/>
      <c r="AI1457" s="135"/>
      <c r="AJ1457" s="135"/>
    </row>
    <row r="1458" spans="11:36" s="3" customFormat="1" ht="15" customHeight="1" x14ac:dyDescent="0.25">
      <c r="K1458" s="11"/>
      <c r="L1458" s="354"/>
      <c r="M1458" s="352"/>
      <c r="AA1458" s="333"/>
      <c r="AB1458" s="135"/>
      <c r="AC1458" s="135"/>
      <c r="AD1458" s="135"/>
      <c r="AE1458" s="135"/>
      <c r="AF1458" s="127"/>
      <c r="AG1458" s="135"/>
      <c r="AH1458" s="135"/>
      <c r="AI1458" s="135"/>
      <c r="AJ1458" s="135"/>
    </row>
    <row r="1459" spans="11:36" s="3" customFormat="1" ht="15" customHeight="1" x14ac:dyDescent="0.25">
      <c r="K1459" s="11"/>
      <c r="L1459" s="354"/>
      <c r="M1459" s="352"/>
      <c r="AA1459" s="333"/>
      <c r="AB1459" s="135"/>
      <c r="AC1459" s="135"/>
      <c r="AD1459" s="135"/>
      <c r="AE1459" s="135"/>
      <c r="AF1459" s="127"/>
      <c r="AG1459" s="135"/>
      <c r="AH1459" s="135"/>
      <c r="AI1459" s="135"/>
      <c r="AJ1459" s="135"/>
    </row>
    <row r="1460" spans="11:36" s="3" customFormat="1" ht="15" customHeight="1" x14ac:dyDescent="0.25">
      <c r="K1460" s="11"/>
      <c r="L1460" s="354"/>
      <c r="M1460" s="352"/>
      <c r="AA1460" s="333"/>
      <c r="AB1460" s="135"/>
      <c r="AC1460" s="135"/>
      <c r="AD1460" s="135"/>
      <c r="AE1460" s="135"/>
      <c r="AF1460" s="127"/>
      <c r="AG1460" s="135"/>
      <c r="AH1460" s="135"/>
      <c r="AI1460" s="135"/>
      <c r="AJ1460" s="135"/>
    </row>
    <row r="1461" spans="11:36" s="3" customFormat="1" ht="15" customHeight="1" x14ac:dyDescent="0.25">
      <c r="K1461" s="11"/>
      <c r="L1461" s="354"/>
      <c r="M1461" s="352"/>
      <c r="AA1461" s="333"/>
      <c r="AB1461" s="135"/>
      <c r="AC1461" s="135"/>
      <c r="AD1461" s="135"/>
      <c r="AE1461" s="135"/>
      <c r="AF1461" s="127"/>
      <c r="AG1461" s="135"/>
      <c r="AH1461" s="135"/>
      <c r="AI1461" s="135"/>
      <c r="AJ1461" s="135"/>
    </row>
    <row r="1462" spans="11:36" s="3" customFormat="1" ht="15" customHeight="1" x14ac:dyDescent="0.25">
      <c r="K1462" s="11"/>
      <c r="L1462" s="354"/>
      <c r="M1462" s="352"/>
      <c r="AA1462" s="333"/>
      <c r="AB1462" s="135"/>
      <c r="AC1462" s="135"/>
      <c r="AD1462" s="135"/>
      <c r="AE1462" s="135"/>
      <c r="AF1462" s="127"/>
      <c r="AG1462" s="135"/>
      <c r="AH1462" s="135"/>
      <c r="AI1462" s="135"/>
      <c r="AJ1462" s="135"/>
    </row>
    <row r="1463" spans="11:36" s="3" customFormat="1" ht="15" customHeight="1" x14ac:dyDescent="0.25">
      <c r="K1463" s="11"/>
      <c r="L1463" s="354"/>
      <c r="M1463" s="352"/>
      <c r="AA1463" s="333"/>
      <c r="AB1463" s="135"/>
      <c r="AC1463" s="135"/>
      <c r="AD1463" s="135"/>
      <c r="AE1463" s="135"/>
      <c r="AF1463" s="127"/>
      <c r="AG1463" s="135"/>
      <c r="AH1463" s="135"/>
      <c r="AI1463" s="135"/>
      <c r="AJ1463" s="135"/>
    </row>
    <row r="1464" spans="11:36" s="3" customFormat="1" ht="15" customHeight="1" x14ac:dyDescent="0.25">
      <c r="K1464" s="11"/>
      <c r="L1464" s="354"/>
      <c r="M1464" s="352"/>
      <c r="AA1464" s="333"/>
      <c r="AB1464" s="135"/>
      <c r="AC1464" s="135"/>
      <c r="AD1464" s="135"/>
      <c r="AE1464" s="135"/>
      <c r="AF1464" s="127"/>
      <c r="AG1464" s="135"/>
      <c r="AH1464" s="135"/>
      <c r="AI1464" s="135"/>
      <c r="AJ1464" s="135"/>
    </row>
    <row r="1465" spans="11:36" s="3" customFormat="1" ht="15" customHeight="1" x14ac:dyDescent="0.25">
      <c r="K1465" s="11"/>
      <c r="L1465" s="354"/>
      <c r="M1465" s="352"/>
      <c r="AA1465" s="333"/>
      <c r="AB1465" s="135"/>
      <c r="AC1465" s="135"/>
      <c r="AD1465" s="135"/>
      <c r="AE1465" s="135"/>
      <c r="AF1465" s="127"/>
      <c r="AG1465" s="135"/>
      <c r="AH1465" s="135"/>
      <c r="AI1465" s="135"/>
      <c r="AJ1465" s="135"/>
    </row>
    <row r="1466" spans="11:36" s="3" customFormat="1" ht="15" customHeight="1" x14ac:dyDescent="0.25">
      <c r="K1466" s="11"/>
      <c r="L1466" s="354"/>
      <c r="M1466" s="352"/>
      <c r="AA1466" s="333"/>
      <c r="AB1466" s="135"/>
      <c r="AC1466" s="135"/>
      <c r="AD1466" s="135"/>
      <c r="AE1466" s="135"/>
      <c r="AF1466" s="127"/>
      <c r="AG1466" s="135"/>
      <c r="AH1466" s="135"/>
      <c r="AI1466" s="135"/>
      <c r="AJ1466" s="135"/>
    </row>
    <row r="1467" spans="11:36" s="3" customFormat="1" ht="15" customHeight="1" x14ac:dyDescent="0.25">
      <c r="K1467" s="11"/>
      <c r="L1467" s="354"/>
      <c r="M1467" s="352"/>
      <c r="AA1467" s="333"/>
      <c r="AB1467" s="135"/>
      <c r="AC1467" s="135"/>
      <c r="AD1467" s="135"/>
      <c r="AE1467" s="135"/>
      <c r="AF1467" s="127"/>
      <c r="AG1467" s="135"/>
      <c r="AH1467" s="135"/>
      <c r="AI1467" s="135"/>
      <c r="AJ1467" s="135"/>
    </row>
    <row r="1468" spans="11:36" s="3" customFormat="1" ht="15" customHeight="1" x14ac:dyDescent="0.25">
      <c r="K1468" s="11"/>
      <c r="L1468" s="354"/>
      <c r="M1468" s="352"/>
      <c r="AA1468" s="333"/>
      <c r="AB1468" s="135"/>
      <c r="AC1468" s="135"/>
      <c r="AD1468" s="135"/>
      <c r="AE1468" s="135"/>
      <c r="AF1468" s="127"/>
      <c r="AG1468" s="135"/>
      <c r="AH1468" s="135"/>
      <c r="AI1468" s="135"/>
      <c r="AJ1468" s="135"/>
    </row>
    <row r="1469" spans="11:36" s="3" customFormat="1" ht="15" customHeight="1" x14ac:dyDescent="0.25">
      <c r="K1469" s="11"/>
      <c r="L1469" s="354"/>
      <c r="M1469" s="352"/>
      <c r="AA1469" s="333"/>
      <c r="AB1469" s="135"/>
      <c r="AC1469" s="135"/>
      <c r="AD1469" s="135"/>
      <c r="AE1469" s="135"/>
      <c r="AF1469" s="127"/>
      <c r="AG1469" s="135"/>
      <c r="AH1469" s="135"/>
      <c r="AI1469" s="135"/>
      <c r="AJ1469" s="135"/>
    </row>
    <row r="1470" spans="11:36" s="3" customFormat="1" ht="15" customHeight="1" x14ac:dyDescent="0.25">
      <c r="K1470" s="11"/>
      <c r="L1470" s="354"/>
      <c r="M1470" s="352"/>
      <c r="AA1470" s="333"/>
      <c r="AB1470" s="135"/>
      <c r="AC1470" s="135"/>
      <c r="AD1470" s="135"/>
      <c r="AE1470" s="135"/>
      <c r="AF1470" s="127"/>
      <c r="AG1470" s="135"/>
      <c r="AH1470" s="135"/>
      <c r="AI1470" s="135"/>
      <c r="AJ1470" s="135"/>
    </row>
    <row r="1471" spans="11:36" s="3" customFormat="1" ht="15" customHeight="1" x14ac:dyDescent="0.25">
      <c r="K1471" s="11"/>
      <c r="L1471" s="354"/>
      <c r="M1471" s="352"/>
      <c r="AA1471" s="333"/>
      <c r="AB1471" s="135"/>
      <c r="AC1471" s="135"/>
      <c r="AD1471" s="135"/>
      <c r="AE1471" s="135"/>
      <c r="AF1471" s="127"/>
      <c r="AG1471" s="135"/>
      <c r="AH1471" s="135"/>
      <c r="AI1471" s="135"/>
      <c r="AJ1471" s="135"/>
    </row>
    <row r="1472" spans="11:36" s="3" customFormat="1" ht="15" customHeight="1" x14ac:dyDescent="0.25">
      <c r="K1472" s="11"/>
      <c r="L1472" s="354"/>
      <c r="M1472" s="352"/>
      <c r="AA1472" s="333"/>
      <c r="AB1472" s="135"/>
      <c r="AC1472" s="135"/>
      <c r="AD1472" s="135"/>
      <c r="AE1472" s="135"/>
      <c r="AF1472" s="127"/>
      <c r="AG1472" s="135"/>
      <c r="AH1472" s="135"/>
      <c r="AI1472" s="135"/>
      <c r="AJ1472" s="135"/>
    </row>
    <row r="1473" spans="11:36" s="3" customFormat="1" ht="15" customHeight="1" x14ac:dyDescent="0.25">
      <c r="K1473" s="11"/>
      <c r="L1473" s="354"/>
      <c r="M1473" s="352"/>
      <c r="AA1473" s="333"/>
      <c r="AB1473" s="135"/>
      <c r="AC1473" s="135"/>
      <c r="AD1473" s="135"/>
      <c r="AE1473" s="135"/>
      <c r="AF1473" s="127"/>
      <c r="AG1473" s="135"/>
      <c r="AH1473" s="135"/>
      <c r="AI1473" s="135"/>
      <c r="AJ1473" s="135"/>
    </row>
    <row r="1474" spans="11:36" s="3" customFormat="1" ht="15" customHeight="1" x14ac:dyDescent="0.25">
      <c r="K1474" s="11"/>
      <c r="L1474" s="354"/>
      <c r="M1474" s="352"/>
      <c r="AA1474" s="333"/>
      <c r="AB1474" s="135"/>
      <c r="AC1474" s="135"/>
      <c r="AD1474" s="135"/>
      <c r="AE1474" s="135"/>
      <c r="AF1474" s="127"/>
      <c r="AG1474" s="135"/>
      <c r="AH1474" s="135"/>
      <c r="AI1474" s="135"/>
      <c r="AJ1474" s="135"/>
    </row>
    <row r="1475" spans="11:36" s="3" customFormat="1" ht="15" customHeight="1" x14ac:dyDescent="0.25">
      <c r="K1475" s="11"/>
      <c r="L1475" s="354"/>
      <c r="M1475" s="352"/>
      <c r="AA1475" s="333"/>
      <c r="AB1475" s="135"/>
      <c r="AC1475" s="135"/>
      <c r="AD1475" s="135"/>
      <c r="AE1475" s="135"/>
      <c r="AF1475" s="127"/>
      <c r="AG1475" s="135"/>
      <c r="AH1475" s="135"/>
      <c r="AI1475" s="135"/>
      <c r="AJ1475" s="135"/>
    </row>
    <row r="1476" spans="11:36" s="3" customFormat="1" ht="15" customHeight="1" x14ac:dyDescent="0.25">
      <c r="K1476" s="11"/>
      <c r="L1476" s="354"/>
      <c r="M1476" s="352"/>
      <c r="AA1476" s="333"/>
      <c r="AB1476" s="135"/>
      <c r="AC1476" s="135"/>
      <c r="AD1476" s="135"/>
      <c r="AE1476" s="135"/>
      <c r="AF1476" s="127"/>
      <c r="AG1476" s="135"/>
      <c r="AH1476" s="135"/>
      <c r="AI1476" s="135"/>
      <c r="AJ1476" s="135"/>
    </row>
    <row r="1477" spans="11:36" s="3" customFormat="1" ht="15" customHeight="1" x14ac:dyDescent="0.25">
      <c r="K1477" s="11"/>
      <c r="L1477" s="354"/>
      <c r="M1477" s="352"/>
      <c r="AA1477" s="333"/>
      <c r="AB1477" s="135"/>
      <c r="AC1477" s="135"/>
      <c r="AD1477" s="135"/>
      <c r="AE1477" s="135"/>
      <c r="AF1477" s="127"/>
      <c r="AG1477" s="135"/>
      <c r="AH1477" s="135"/>
      <c r="AI1477" s="135"/>
      <c r="AJ1477" s="135"/>
    </row>
    <row r="1478" spans="11:36" s="3" customFormat="1" ht="15" customHeight="1" x14ac:dyDescent="0.25">
      <c r="K1478" s="11"/>
      <c r="L1478" s="354"/>
      <c r="M1478" s="352"/>
      <c r="AA1478" s="333"/>
      <c r="AB1478" s="135"/>
      <c r="AC1478" s="135"/>
      <c r="AD1478" s="135"/>
      <c r="AE1478" s="135"/>
      <c r="AF1478" s="127"/>
      <c r="AG1478" s="135"/>
      <c r="AH1478" s="135"/>
      <c r="AI1478" s="135"/>
      <c r="AJ1478" s="135"/>
    </row>
    <row r="1479" spans="11:36" s="3" customFormat="1" ht="15" customHeight="1" x14ac:dyDescent="0.25">
      <c r="K1479" s="11"/>
      <c r="L1479" s="354"/>
      <c r="M1479" s="352"/>
      <c r="AA1479" s="333"/>
      <c r="AB1479" s="135"/>
      <c r="AC1479" s="135"/>
      <c r="AD1479" s="135"/>
      <c r="AE1479" s="135"/>
      <c r="AF1479" s="127"/>
      <c r="AG1479" s="135"/>
      <c r="AH1479" s="135"/>
      <c r="AI1479" s="135"/>
      <c r="AJ1479" s="135"/>
    </row>
    <row r="1480" spans="11:36" s="3" customFormat="1" ht="15" customHeight="1" x14ac:dyDescent="0.25">
      <c r="K1480" s="11"/>
      <c r="L1480" s="354"/>
      <c r="M1480" s="352"/>
      <c r="AA1480" s="333"/>
      <c r="AB1480" s="135"/>
      <c r="AC1480" s="135"/>
      <c r="AD1480" s="135"/>
      <c r="AE1480" s="135"/>
      <c r="AF1480" s="127"/>
      <c r="AG1480" s="135"/>
      <c r="AH1480" s="135"/>
      <c r="AI1480" s="135"/>
      <c r="AJ1480" s="135"/>
    </row>
    <row r="1481" spans="11:36" s="3" customFormat="1" ht="15" customHeight="1" x14ac:dyDescent="0.25">
      <c r="K1481" s="11"/>
      <c r="L1481" s="354"/>
      <c r="M1481" s="352"/>
      <c r="AA1481" s="333"/>
      <c r="AB1481" s="135"/>
      <c r="AC1481" s="135"/>
      <c r="AD1481" s="135"/>
      <c r="AE1481" s="135"/>
      <c r="AF1481" s="127"/>
      <c r="AG1481" s="135"/>
      <c r="AH1481" s="135"/>
      <c r="AI1481" s="135"/>
      <c r="AJ1481" s="135"/>
    </row>
    <row r="1482" spans="11:36" s="3" customFormat="1" ht="15" customHeight="1" x14ac:dyDescent="0.25">
      <c r="K1482" s="11"/>
      <c r="L1482" s="354"/>
      <c r="M1482" s="352"/>
      <c r="AA1482" s="333"/>
      <c r="AB1482" s="135"/>
      <c r="AC1482" s="135"/>
      <c r="AD1482" s="135"/>
      <c r="AE1482" s="135"/>
      <c r="AF1482" s="127"/>
      <c r="AG1482" s="135"/>
      <c r="AH1482" s="135"/>
      <c r="AI1482" s="135"/>
      <c r="AJ1482" s="135"/>
    </row>
    <row r="1483" spans="11:36" s="3" customFormat="1" ht="15" customHeight="1" x14ac:dyDescent="0.25">
      <c r="K1483" s="11"/>
      <c r="L1483" s="354"/>
      <c r="M1483" s="352"/>
      <c r="AA1483" s="333"/>
      <c r="AB1483" s="135"/>
      <c r="AC1483" s="135"/>
      <c r="AD1483" s="135"/>
      <c r="AE1483" s="135"/>
      <c r="AF1483" s="127"/>
      <c r="AG1483" s="135"/>
      <c r="AH1483" s="135"/>
      <c r="AI1483" s="135"/>
      <c r="AJ1483" s="135"/>
    </row>
    <row r="1484" spans="11:36" s="3" customFormat="1" ht="15" customHeight="1" x14ac:dyDescent="0.25">
      <c r="K1484" s="11"/>
      <c r="L1484" s="354"/>
      <c r="M1484" s="352"/>
      <c r="AA1484" s="333"/>
      <c r="AB1484" s="135"/>
      <c r="AC1484" s="135"/>
      <c r="AD1484" s="135"/>
      <c r="AE1484" s="135"/>
      <c r="AF1484" s="127"/>
      <c r="AG1484" s="135"/>
      <c r="AH1484" s="135"/>
      <c r="AI1484" s="135"/>
      <c r="AJ1484" s="135"/>
    </row>
    <row r="1485" spans="11:36" s="3" customFormat="1" ht="15" customHeight="1" x14ac:dyDescent="0.25">
      <c r="K1485" s="11"/>
      <c r="L1485" s="354"/>
      <c r="M1485" s="352"/>
      <c r="AA1485" s="333"/>
      <c r="AB1485" s="135"/>
      <c r="AC1485" s="135"/>
      <c r="AD1485" s="135"/>
      <c r="AE1485" s="135"/>
      <c r="AF1485" s="127"/>
      <c r="AG1485" s="135"/>
      <c r="AH1485" s="135"/>
      <c r="AI1485" s="135"/>
      <c r="AJ1485" s="135"/>
    </row>
    <row r="1486" spans="11:36" s="3" customFormat="1" ht="15" customHeight="1" x14ac:dyDescent="0.25">
      <c r="K1486" s="11"/>
      <c r="L1486" s="354"/>
      <c r="M1486" s="352"/>
      <c r="AA1486" s="333"/>
      <c r="AB1486" s="135"/>
      <c r="AC1486" s="135"/>
      <c r="AD1486" s="135"/>
      <c r="AE1486" s="135"/>
      <c r="AF1486" s="127"/>
      <c r="AG1486" s="135"/>
      <c r="AH1486" s="135"/>
      <c r="AI1486" s="135"/>
      <c r="AJ1486" s="135"/>
    </row>
    <row r="1487" spans="11:36" s="3" customFormat="1" ht="15" customHeight="1" x14ac:dyDescent="0.25">
      <c r="K1487" s="11"/>
      <c r="L1487" s="354"/>
      <c r="M1487" s="352"/>
      <c r="AA1487" s="333"/>
      <c r="AB1487" s="135"/>
      <c r="AC1487" s="135"/>
      <c r="AD1487" s="135"/>
      <c r="AE1487" s="135"/>
      <c r="AF1487" s="127"/>
      <c r="AG1487" s="135"/>
      <c r="AH1487" s="135"/>
      <c r="AI1487" s="135"/>
      <c r="AJ1487" s="135"/>
    </row>
    <row r="1488" spans="11:36" s="3" customFormat="1" ht="15" customHeight="1" x14ac:dyDescent="0.25">
      <c r="K1488" s="11"/>
      <c r="L1488" s="354"/>
      <c r="M1488" s="352"/>
      <c r="AA1488" s="333"/>
      <c r="AB1488" s="135"/>
      <c r="AC1488" s="135"/>
      <c r="AD1488" s="135"/>
      <c r="AE1488" s="135"/>
      <c r="AF1488" s="127"/>
      <c r="AG1488" s="135"/>
      <c r="AH1488" s="135"/>
      <c r="AI1488" s="135"/>
      <c r="AJ1488" s="135"/>
    </row>
    <row r="1489" spans="11:36" s="3" customFormat="1" ht="15" customHeight="1" x14ac:dyDescent="0.25">
      <c r="K1489" s="11"/>
      <c r="L1489" s="354"/>
      <c r="M1489" s="352"/>
      <c r="AA1489" s="333"/>
      <c r="AB1489" s="135"/>
      <c r="AC1489" s="135"/>
      <c r="AD1489" s="135"/>
      <c r="AE1489" s="135"/>
      <c r="AF1489" s="127"/>
      <c r="AG1489" s="135"/>
      <c r="AH1489" s="135"/>
      <c r="AI1489" s="135"/>
      <c r="AJ1489" s="135"/>
    </row>
    <row r="1490" spans="11:36" s="3" customFormat="1" ht="15" customHeight="1" x14ac:dyDescent="0.25">
      <c r="K1490" s="11"/>
      <c r="L1490" s="354"/>
      <c r="M1490" s="352"/>
      <c r="AA1490" s="333"/>
      <c r="AB1490" s="135"/>
      <c r="AC1490" s="135"/>
      <c r="AD1490" s="135"/>
      <c r="AE1490" s="135"/>
      <c r="AF1490" s="127"/>
      <c r="AG1490" s="135"/>
      <c r="AH1490" s="135"/>
      <c r="AI1490" s="135"/>
      <c r="AJ1490" s="135"/>
    </row>
    <row r="1491" spans="11:36" s="3" customFormat="1" ht="15" customHeight="1" x14ac:dyDescent="0.25">
      <c r="K1491" s="11"/>
      <c r="L1491" s="354"/>
      <c r="M1491" s="352"/>
      <c r="AA1491" s="333"/>
      <c r="AB1491" s="135"/>
      <c r="AC1491" s="135"/>
      <c r="AD1491" s="135"/>
      <c r="AE1491" s="135"/>
      <c r="AF1491" s="127"/>
      <c r="AG1491" s="135"/>
      <c r="AH1491" s="135"/>
      <c r="AI1491" s="135"/>
      <c r="AJ1491" s="135"/>
    </row>
    <row r="1492" spans="11:36" s="3" customFormat="1" ht="15" customHeight="1" x14ac:dyDescent="0.25">
      <c r="K1492" s="11"/>
      <c r="L1492" s="354"/>
      <c r="M1492" s="352"/>
      <c r="AA1492" s="333"/>
      <c r="AB1492" s="135"/>
      <c r="AC1492" s="135"/>
      <c r="AD1492" s="135"/>
      <c r="AE1492" s="135"/>
      <c r="AF1492" s="127"/>
      <c r="AG1492" s="135"/>
      <c r="AH1492" s="135"/>
      <c r="AI1492" s="135"/>
      <c r="AJ1492" s="135"/>
    </row>
    <row r="1493" spans="11:36" s="3" customFormat="1" ht="15" customHeight="1" x14ac:dyDescent="0.25">
      <c r="K1493" s="11"/>
      <c r="L1493" s="354"/>
      <c r="M1493" s="352"/>
      <c r="AA1493" s="333"/>
      <c r="AB1493" s="135"/>
      <c r="AC1493" s="135"/>
      <c r="AD1493" s="135"/>
      <c r="AE1493" s="135"/>
      <c r="AF1493" s="127"/>
      <c r="AG1493" s="135"/>
      <c r="AH1493" s="135"/>
      <c r="AI1493" s="135"/>
      <c r="AJ1493" s="135"/>
    </row>
    <row r="1494" spans="11:36" s="3" customFormat="1" ht="15" customHeight="1" x14ac:dyDescent="0.25">
      <c r="K1494" s="11"/>
      <c r="L1494" s="354"/>
      <c r="M1494" s="352"/>
      <c r="AA1494" s="333"/>
      <c r="AB1494" s="135"/>
      <c r="AC1494" s="135"/>
      <c r="AD1494" s="135"/>
      <c r="AE1494" s="135"/>
      <c r="AF1494" s="127"/>
      <c r="AG1494" s="135"/>
      <c r="AH1494" s="135"/>
      <c r="AI1494" s="135"/>
      <c r="AJ1494" s="135"/>
    </row>
    <row r="1495" spans="11:36" s="3" customFormat="1" ht="15" customHeight="1" x14ac:dyDescent="0.25">
      <c r="K1495" s="11"/>
      <c r="L1495" s="354"/>
      <c r="M1495" s="352"/>
      <c r="AA1495" s="333"/>
      <c r="AB1495" s="135"/>
      <c r="AC1495" s="135"/>
      <c r="AD1495" s="135"/>
      <c r="AE1495" s="135"/>
      <c r="AF1495" s="127"/>
      <c r="AG1495" s="135"/>
      <c r="AH1495" s="135"/>
      <c r="AI1495" s="135"/>
      <c r="AJ1495" s="135"/>
    </row>
    <row r="1496" spans="11:36" s="3" customFormat="1" ht="15" customHeight="1" x14ac:dyDescent="0.25">
      <c r="K1496" s="11"/>
      <c r="L1496" s="354"/>
      <c r="M1496" s="352"/>
      <c r="AA1496" s="333"/>
      <c r="AB1496" s="135"/>
      <c r="AC1496" s="135"/>
      <c r="AD1496" s="135"/>
      <c r="AE1496" s="135"/>
      <c r="AF1496" s="127"/>
      <c r="AG1496" s="135"/>
      <c r="AH1496" s="135"/>
      <c r="AI1496" s="135"/>
      <c r="AJ1496" s="135"/>
    </row>
    <row r="1497" spans="11:36" s="3" customFormat="1" ht="15" customHeight="1" x14ac:dyDescent="0.25">
      <c r="K1497" s="11"/>
      <c r="L1497" s="354"/>
      <c r="M1497" s="352"/>
      <c r="AA1497" s="333"/>
      <c r="AB1497" s="135"/>
      <c r="AC1497" s="135"/>
      <c r="AD1497" s="135"/>
      <c r="AE1497" s="135"/>
      <c r="AF1497" s="127"/>
      <c r="AG1497" s="135"/>
      <c r="AH1497" s="135"/>
      <c r="AI1497" s="135"/>
      <c r="AJ1497" s="135"/>
    </row>
    <row r="1498" spans="11:36" s="3" customFormat="1" ht="15" customHeight="1" x14ac:dyDescent="0.25">
      <c r="K1498" s="11"/>
      <c r="L1498" s="354"/>
      <c r="M1498" s="352"/>
      <c r="AA1498" s="333"/>
      <c r="AB1498" s="135"/>
      <c r="AC1498" s="135"/>
      <c r="AD1498" s="135"/>
      <c r="AE1498" s="135"/>
      <c r="AF1498" s="127"/>
      <c r="AG1498" s="135"/>
      <c r="AH1498" s="135"/>
      <c r="AI1498" s="135"/>
      <c r="AJ1498" s="135"/>
    </row>
    <row r="1499" spans="11:36" s="3" customFormat="1" ht="15" customHeight="1" x14ac:dyDescent="0.25">
      <c r="K1499" s="11"/>
      <c r="L1499" s="354"/>
      <c r="M1499" s="352"/>
      <c r="AA1499" s="333"/>
      <c r="AB1499" s="135"/>
      <c r="AC1499" s="135"/>
      <c r="AD1499" s="135"/>
      <c r="AE1499" s="135"/>
      <c r="AF1499" s="127"/>
      <c r="AG1499" s="135"/>
      <c r="AH1499" s="135"/>
      <c r="AI1499" s="135"/>
      <c r="AJ1499" s="135"/>
    </row>
    <row r="1500" spans="11:36" s="3" customFormat="1" ht="15" customHeight="1" x14ac:dyDescent="0.25">
      <c r="K1500" s="11"/>
      <c r="L1500" s="354"/>
      <c r="M1500" s="352"/>
      <c r="AA1500" s="333"/>
      <c r="AB1500" s="135"/>
      <c r="AC1500" s="135"/>
      <c r="AD1500" s="135"/>
      <c r="AE1500" s="135"/>
      <c r="AF1500" s="127"/>
      <c r="AG1500" s="135"/>
      <c r="AH1500" s="135"/>
      <c r="AI1500" s="135"/>
      <c r="AJ1500" s="135"/>
    </row>
    <row r="1501" spans="11:36" s="3" customFormat="1" ht="15" customHeight="1" x14ac:dyDescent="0.25">
      <c r="K1501" s="11"/>
      <c r="L1501" s="354"/>
      <c r="M1501" s="352"/>
      <c r="AA1501" s="333"/>
      <c r="AB1501" s="135"/>
      <c r="AC1501" s="135"/>
      <c r="AD1501" s="135"/>
      <c r="AE1501" s="135"/>
      <c r="AF1501" s="127"/>
      <c r="AG1501" s="135"/>
      <c r="AH1501" s="135"/>
      <c r="AI1501" s="135"/>
      <c r="AJ1501" s="135"/>
    </row>
    <row r="1502" spans="11:36" s="3" customFormat="1" ht="15" customHeight="1" x14ac:dyDescent="0.25">
      <c r="K1502" s="11"/>
      <c r="L1502" s="354"/>
      <c r="M1502" s="352"/>
      <c r="AA1502" s="333"/>
      <c r="AB1502" s="135"/>
      <c r="AC1502" s="135"/>
      <c r="AD1502" s="135"/>
      <c r="AE1502" s="135"/>
      <c r="AF1502" s="127"/>
      <c r="AG1502" s="135"/>
      <c r="AH1502" s="135"/>
      <c r="AI1502" s="135"/>
      <c r="AJ1502" s="135"/>
    </row>
    <row r="1503" spans="11:36" s="3" customFormat="1" ht="15" customHeight="1" x14ac:dyDescent="0.25">
      <c r="K1503" s="11"/>
      <c r="L1503" s="354"/>
      <c r="M1503" s="352"/>
      <c r="AA1503" s="333"/>
      <c r="AB1503" s="135"/>
      <c r="AC1503" s="135"/>
      <c r="AD1503" s="135"/>
      <c r="AE1503" s="135"/>
      <c r="AF1503" s="127"/>
      <c r="AG1503" s="135"/>
      <c r="AH1503" s="135"/>
      <c r="AI1503" s="135"/>
      <c r="AJ1503" s="135"/>
    </row>
    <row r="1504" spans="11:36" s="3" customFormat="1" ht="15" customHeight="1" x14ac:dyDescent="0.25">
      <c r="K1504" s="11"/>
      <c r="L1504" s="354"/>
      <c r="M1504" s="352"/>
      <c r="AA1504" s="333"/>
      <c r="AB1504" s="135"/>
      <c r="AC1504" s="135"/>
      <c r="AD1504" s="135"/>
      <c r="AE1504" s="135"/>
      <c r="AF1504" s="127"/>
      <c r="AG1504" s="135"/>
      <c r="AH1504" s="135"/>
      <c r="AI1504" s="135"/>
      <c r="AJ1504" s="135"/>
    </row>
    <row r="1505" spans="11:36" s="3" customFormat="1" ht="15" customHeight="1" x14ac:dyDescent="0.25">
      <c r="K1505" s="11"/>
      <c r="L1505" s="354"/>
      <c r="M1505" s="352"/>
      <c r="AA1505" s="333"/>
      <c r="AB1505" s="135"/>
      <c r="AC1505" s="135"/>
      <c r="AD1505" s="135"/>
      <c r="AE1505" s="135"/>
      <c r="AF1505" s="127"/>
      <c r="AG1505" s="135"/>
      <c r="AH1505" s="135"/>
      <c r="AI1505" s="135"/>
      <c r="AJ1505" s="135"/>
    </row>
    <row r="1506" spans="11:36" s="3" customFormat="1" ht="15" customHeight="1" x14ac:dyDescent="0.25">
      <c r="K1506" s="11"/>
      <c r="L1506" s="354"/>
      <c r="M1506" s="352"/>
      <c r="AA1506" s="333"/>
      <c r="AB1506" s="135"/>
      <c r="AC1506" s="135"/>
      <c r="AD1506" s="135"/>
      <c r="AE1506" s="135"/>
      <c r="AF1506" s="127"/>
      <c r="AG1506" s="135"/>
      <c r="AH1506" s="135"/>
      <c r="AI1506" s="135"/>
      <c r="AJ1506" s="135"/>
    </row>
    <row r="1507" spans="11:36" s="3" customFormat="1" ht="15" customHeight="1" x14ac:dyDescent="0.25">
      <c r="K1507" s="11"/>
      <c r="L1507" s="354"/>
      <c r="M1507" s="352"/>
      <c r="AA1507" s="333"/>
      <c r="AB1507" s="135"/>
      <c r="AC1507" s="135"/>
      <c r="AD1507" s="135"/>
      <c r="AE1507" s="135"/>
      <c r="AF1507" s="127"/>
      <c r="AG1507" s="135"/>
      <c r="AH1507" s="135"/>
      <c r="AI1507" s="135"/>
      <c r="AJ1507" s="135"/>
    </row>
    <row r="1508" spans="11:36" s="3" customFormat="1" ht="15" customHeight="1" x14ac:dyDescent="0.25">
      <c r="K1508" s="11"/>
      <c r="L1508" s="354"/>
      <c r="M1508" s="352"/>
      <c r="AA1508" s="333"/>
      <c r="AB1508" s="135"/>
      <c r="AC1508" s="135"/>
      <c r="AD1508" s="135"/>
      <c r="AE1508" s="135"/>
      <c r="AF1508" s="127"/>
      <c r="AG1508" s="135"/>
      <c r="AH1508" s="135"/>
      <c r="AI1508" s="135"/>
      <c r="AJ1508" s="135"/>
    </row>
    <row r="1509" spans="11:36" s="3" customFormat="1" ht="15" customHeight="1" x14ac:dyDescent="0.25">
      <c r="K1509" s="11"/>
      <c r="L1509" s="354"/>
      <c r="M1509" s="352"/>
      <c r="AA1509" s="333"/>
      <c r="AB1509" s="135"/>
      <c r="AC1509" s="135"/>
      <c r="AD1509" s="135"/>
      <c r="AE1509" s="135"/>
      <c r="AF1509" s="127"/>
      <c r="AG1509" s="135"/>
      <c r="AH1509" s="135"/>
      <c r="AI1509" s="135"/>
      <c r="AJ1509" s="135"/>
    </row>
    <row r="1510" spans="11:36" s="3" customFormat="1" ht="15" customHeight="1" x14ac:dyDescent="0.25">
      <c r="K1510" s="11"/>
      <c r="L1510" s="354"/>
      <c r="M1510" s="352"/>
      <c r="AA1510" s="333"/>
      <c r="AB1510" s="135"/>
      <c r="AC1510" s="135"/>
      <c r="AD1510" s="135"/>
      <c r="AE1510" s="135"/>
      <c r="AF1510" s="127"/>
      <c r="AG1510" s="135"/>
      <c r="AH1510" s="135"/>
      <c r="AI1510" s="135"/>
      <c r="AJ1510" s="135"/>
    </row>
    <row r="1511" spans="11:36" s="3" customFormat="1" ht="15" customHeight="1" x14ac:dyDescent="0.25">
      <c r="K1511" s="11"/>
      <c r="L1511" s="354"/>
      <c r="M1511" s="352"/>
      <c r="AA1511" s="333"/>
      <c r="AB1511" s="135"/>
      <c r="AC1511" s="135"/>
      <c r="AD1511" s="135"/>
      <c r="AE1511" s="135"/>
      <c r="AF1511" s="127"/>
      <c r="AG1511" s="135"/>
      <c r="AH1511" s="135"/>
      <c r="AI1511" s="135"/>
      <c r="AJ1511" s="135"/>
    </row>
    <row r="1512" spans="11:36" s="3" customFormat="1" ht="15" customHeight="1" x14ac:dyDescent="0.25">
      <c r="K1512" s="11"/>
      <c r="L1512" s="354"/>
      <c r="M1512" s="352"/>
      <c r="AA1512" s="333"/>
      <c r="AB1512" s="135"/>
      <c r="AC1512" s="135"/>
      <c r="AD1512" s="135"/>
      <c r="AE1512" s="135"/>
      <c r="AF1512" s="127"/>
      <c r="AG1512" s="135"/>
      <c r="AH1512" s="135"/>
      <c r="AI1512" s="135"/>
      <c r="AJ1512" s="135"/>
    </row>
    <row r="1513" spans="11:36" s="3" customFormat="1" ht="15" customHeight="1" x14ac:dyDescent="0.25">
      <c r="K1513" s="11"/>
      <c r="L1513" s="354"/>
      <c r="M1513" s="352"/>
      <c r="AA1513" s="333"/>
      <c r="AB1513" s="135"/>
      <c r="AC1513" s="135"/>
      <c r="AD1513" s="135"/>
      <c r="AE1513" s="135"/>
      <c r="AF1513" s="127"/>
      <c r="AG1513" s="135"/>
      <c r="AH1513" s="135"/>
      <c r="AI1513" s="135"/>
      <c r="AJ1513" s="135"/>
    </row>
    <row r="1514" spans="11:36" s="3" customFormat="1" ht="15" customHeight="1" x14ac:dyDescent="0.25">
      <c r="K1514" s="11"/>
      <c r="L1514" s="354"/>
      <c r="M1514" s="352"/>
      <c r="AA1514" s="333"/>
      <c r="AB1514" s="135"/>
      <c r="AC1514" s="135"/>
      <c r="AD1514" s="135"/>
      <c r="AE1514" s="135"/>
      <c r="AF1514" s="127"/>
      <c r="AG1514" s="135"/>
      <c r="AH1514" s="135"/>
      <c r="AI1514" s="135"/>
      <c r="AJ1514" s="135"/>
    </row>
    <row r="1515" spans="11:36" s="3" customFormat="1" ht="15" customHeight="1" x14ac:dyDescent="0.25">
      <c r="K1515" s="11"/>
      <c r="L1515" s="354"/>
      <c r="M1515" s="352"/>
      <c r="AA1515" s="333"/>
      <c r="AB1515" s="135"/>
      <c r="AC1515" s="135"/>
      <c r="AD1515" s="135"/>
      <c r="AE1515" s="135"/>
      <c r="AF1515" s="127"/>
      <c r="AG1515" s="135"/>
      <c r="AH1515" s="135"/>
      <c r="AI1515" s="135"/>
      <c r="AJ1515" s="135"/>
    </row>
    <row r="1516" spans="11:36" s="3" customFormat="1" ht="15" customHeight="1" x14ac:dyDescent="0.25">
      <c r="K1516" s="11"/>
      <c r="L1516" s="354"/>
      <c r="M1516" s="352"/>
      <c r="AA1516" s="333"/>
      <c r="AB1516" s="135"/>
      <c r="AC1516" s="135"/>
      <c r="AD1516" s="135"/>
      <c r="AE1516" s="135"/>
      <c r="AF1516" s="127"/>
      <c r="AG1516" s="135"/>
      <c r="AH1516" s="135"/>
      <c r="AI1516" s="135"/>
      <c r="AJ1516" s="135"/>
    </row>
    <row r="1517" spans="11:36" s="3" customFormat="1" ht="15" customHeight="1" x14ac:dyDescent="0.25">
      <c r="K1517" s="11"/>
      <c r="L1517" s="354"/>
      <c r="M1517" s="352"/>
      <c r="AA1517" s="333"/>
      <c r="AB1517" s="135"/>
      <c r="AC1517" s="135"/>
      <c r="AD1517" s="135"/>
      <c r="AE1517" s="135"/>
      <c r="AF1517" s="127"/>
      <c r="AG1517" s="135"/>
      <c r="AH1517" s="135"/>
      <c r="AI1517" s="135"/>
      <c r="AJ1517" s="135"/>
    </row>
    <row r="1518" spans="11:36" s="3" customFormat="1" ht="15" customHeight="1" x14ac:dyDescent="0.25">
      <c r="K1518" s="11"/>
      <c r="L1518" s="354"/>
      <c r="M1518" s="352"/>
      <c r="AA1518" s="333"/>
      <c r="AB1518" s="135"/>
      <c r="AC1518" s="135"/>
      <c r="AD1518" s="135"/>
      <c r="AE1518" s="135"/>
      <c r="AF1518" s="127"/>
      <c r="AG1518" s="135"/>
      <c r="AH1518" s="135"/>
      <c r="AI1518" s="135"/>
      <c r="AJ1518" s="135"/>
    </row>
    <row r="1519" spans="11:36" s="3" customFormat="1" ht="15" customHeight="1" x14ac:dyDescent="0.25">
      <c r="K1519" s="11"/>
      <c r="L1519" s="354"/>
      <c r="M1519" s="352"/>
      <c r="AA1519" s="333"/>
      <c r="AB1519" s="135"/>
      <c r="AC1519" s="135"/>
      <c r="AD1519" s="135"/>
      <c r="AE1519" s="135"/>
      <c r="AF1519" s="127"/>
      <c r="AG1519" s="135"/>
      <c r="AH1519" s="135"/>
      <c r="AI1519" s="135"/>
      <c r="AJ1519" s="135"/>
    </row>
    <row r="1520" spans="11:36" s="3" customFormat="1" ht="15" customHeight="1" x14ac:dyDescent="0.25">
      <c r="K1520" s="11"/>
      <c r="L1520" s="354"/>
      <c r="M1520" s="352"/>
      <c r="AA1520" s="333"/>
      <c r="AB1520" s="135"/>
      <c r="AC1520" s="135"/>
      <c r="AD1520" s="135"/>
      <c r="AE1520" s="135"/>
      <c r="AF1520" s="127"/>
      <c r="AG1520" s="135"/>
      <c r="AH1520" s="135"/>
      <c r="AI1520" s="135"/>
      <c r="AJ1520" s="135"/>
    </row>
    <row r="1521" spans="11:36" s="3" customFormat="1" ht="15" customHeight="1" x14ac:dyDescent="0.25">
      <c r="K1521" s="11"/>
      <c r="L1521" s="354"/>
      <c r="M1521" s="352"/>
      <c r="AA1521" s="333"/>
      <c r="AB1521" s="135"/>
      <c r="AC1521" s="135"/>
      <c r="AD1521" s="135"/>
      <c r="AE1521" s="135"/>
      <c r="AF1521" s="127"/>
      <c r="AG1521" s="135"/>
      <c r="AH1521" s="135"/>
      <c r="AI1521" s="135"/>
      <c r="AJ1521" s="135"/>
    </row>
    <row r="1522" spans="11:36" s="3" customFormat="1" ht="15" customHeight="1" x14ac:dyDescent="0.25">
      <c r="K1522" s="11"/>
      <c r="L1522" s="354"/>
      <c r="M1522" s="352"/>
      <c r="AA1522" s="333"/>
      <c r="AB1522" s="135"/>
      <c r="AC1522" s="135"/>
      <c r="AD1522" s="135"/>
      <c r="AE1522" s="135"/>
      <c r="AF1522" s="127"/>
      <c r="AG1522" s="135"/>
      <c r="AH1522" s="135"/>
      <c r="AI1522" s="135"/>
      <c r="AJ1522" s="135"/>
    </row>
    <row r="1523" spans="11:36" s="3" customFormat="1" ht="15" customHeight="1" x14ac:dyDescent="0.25">
      <c r="K1523" s="11"/>
      <c r="L1523" s="354"/>
      <c r="M1523" s="352"/>
      <c r="AA1523" s="333"/>
      <c r="AB1523" s="135"/>
      <c r="AC1523" s="135"/>
      <c r="AD1523" s="135"/>
      <c r="AE1523" s="135"/>
      <c r="AF1523" s="127"/>
      <c r="AG1523" s="135"/>
      <c r="AH1523" s="135"/>
      <c r="AI1523" s="135"/>
      <c r="AJ1523" s="135"/>
    </row>
    <row r="1524" spans="11:36" s="3" customFormat="1" ht="15" customHeight="1" x14ac:dyDescent="0.25">
      <c r="K1524" s="11"/>
      <c r="L1524" s="354"/>
      <c r="M1524" s="352"/>
      <c r="AA1524" s="333"/>
      <c r="AB1524" s="135"/>
      <c r="AC1524" s="135"/>
      <c r="AD1524" s="135"/>
      <c r="AE1524" s="135"/>
      <c r="AF1524" s="127"/>
      <c r="AG1524" s="135"/>
      <c r="AH1524" s="135"/>
      <c r="AI1524" s="135"/>
      <c r="AJ1524" s="135"/>
    </row>
    <row r="1525" spans="11:36" s="3" customFormat="1" ht="15" customHeight="1" x14ac:dyDescent="0.25">
      <c r="K1525" s="11"/>
      <c r="L1525" s="354"/>
      <c r="M1525" s="352"/>
      <c r="AA1525" s="333"/>
      <c r="AB1525" s="135"/>
      <c r="AC1525" s="135"/>
      <c r="AD1525" s="135"/>
      <c r="AE1525" s="135"/>
      <c r="AF1525" s="127"/>
      <c r="AG1525" s="135"/>
      <c r="AH1525" s="135"/>
      <c r="AI1525" s="135"/>
      <c r="AJ1525" s="135"/>
    </row>
    <row r="1526" spans="11:36" s="3" customFormat="1" ht="15" customHeight="1" x14ac:dyDescent="0.25">
      <c r="K1526" s="11"/>
      <c r="L1526" s="354"/>
      <c r="M1526" s="352"/>
      <c r="AA1526" s="333"/>
      <c r="AB1526" s="135"/>
      <c r="AC1526" s="135"/>
      <c r="AD1526" s="135"/>
      <c r="AE1526" s="135"/>
      <c r="AF1526" s="127"/>
      <c r="AG1526" s="135"/>
      <c r="AH1526" s="135"/>
      <c r="AI1526" s="135"/>
      <c r="AJ1526" s="135"/>
    </row>
    <row r="1527" spans="11:36" s="3" customFormat="1" ht="15" customHeight="1" x14ac:dyDescent="0.25">
      <c r="K1527" s="11"/>
      <c r="L1527" s="354"/>
      <c r="M1527" s="352"/>
      <c r="AA1527" s="333"/>
      <c r="AB1527" s="135"/>
      <c r="AC1527" s="135"/>
      <c r="AD1527" s="135"/>
      <c r="AE1527" s="135"/>
      <c r="AF1527" s="127"/>
      <c r="AG1527" s="135"/>
      <c r="AH1527" s="135"/>
      <c r="AI1527" s="135"/>
      <c r="AJ1527" s="135"/>
    </row>
    <row r="1528" spans="11:36" s="3" customFormat="1" ht="15" customHeight="1" x14ac:dyDescent="0.25">
      <c r="K1528" s="11"/>
      <c r="L1528" s="354"/>
      <c r="M1528" s="352"/>
      <c r="AA1528" s="333"/>
      <c r="AB1528" s="135"/>
      <c r="AC1528" s="135"/>
      <c r="AD1528" s="135"/>
      <c r="AE1528" s="135"/>
      <c r="AF1528" s="127"/>
      <c r="AG1528" s="135"/>
      <c r="AH1528" s="135"/>
      <c r="AI1528" s="135"/>
      <c r="AJ1528" s="135"/>
    </row>
    <row r="1529" spans="11:36" s="3" customFormat="1" ht="15" customHeight="1" x14ac:dyDescent="0.25">
      <c r="K1529" s="11"/>
      <c r="L1529" s="354"/>
      <c r="M1529" s="352"/>
      <c r="AA1529" s="333"/>
      <c r="AB1529" s="135"/>
      <c r="AC1529" s="135"/>
      <c r="AD1529" s="135"/>
      <c r="AE1529" s="135"/>
      <c r="AF1529" s="127"/>
      <c r="AG1529" s="135"/>
      <c r="AH1529" s="135"/>
      <c r="AI1529" s="135"/>
      <c r="AJ1529" s="135"/>
    </row>
    <row r="1530" spans="11:36" s="3" customFormat="1" ht="15" customHeight="1" x14ac:dyDescent="0.25">
      <c r="K1530" s="11"/>
      <c r="L1530" s="354"/>
      <c r="M1530" s="352"/>
      <c r="AA1530" s="333"/>
      <c r="AB1530" s="135"/>
      <c r="AC1530" s="135"/>
      <c r="AD1530" s="135"/>
      <c r="AE1530" s="135"/>
      <c r="AF1530" s="127"/>
      <c r="AG1530" s="135"/>
      <c r="AH1530" s="135"/>
      <c r="AI1530" s="135"/>
      <c r="AJ1530" s="135"/>
    </row>
    <row r="1531" spans="11:36" s="3" customFormat="1" ht="15" customHeight="1" x14ac:dyDescent="0.25">
      <c r="K1531" s="11"/>
      <c r="L1531" s="354"/>
      <c r="M1531" s="352"/>
      <c r="AA1531" s="333"/>
      <c r="AB1531" s="135"/>
      <c r="AC1531" s="135"/>
      <c r="AD1531" s="135"/>
      <c r="AE1531" s="135"/>
      <c r="AF1531" s="127"/>
      <c r="AG1531" s="135"/>
      <c r="AH1531" s="135"/>
      <c r="AI1531" s="135"/>
      <c r="AJ1531" s="135"/>
    </row>
    <row r="1532" spans="11:36" s="3" customFormat="1" ht="15" customHeight="1" x14ac:dyDescent="0.25">
      <c r="K1532" s="11"/>
      <c r="L1532" s="354"/>
      <c r="M1532" s="352"/>
      <c r="AA1532" s="333"/>
      <c r="AB1532" s="135"/>
      <c r="AC1532" s="135"/>
      <c r="AD1532" s="135"/>
      <c r="AE1532" s="135"/>
      <c r="AF1532" s="127"/>
      <c r="AG1532" s="135"/>
      <c r="AH1532" s="135"/>
      <c r="AI1532" s="135"/>
      <c r="AJ1532" s="135"/>
    </row>
    <row r="1533" spans="11:36" s="3" customFormat="1" ht="15" customHeight="1" x14ac:dyDescent="0.25">
      <c r="K1533" s="11"/>
      <c r="L1533" s="354"/>
      <c r="M1533" s="352"/>
      <c r="AA1533" s="333"/>
      <c r="AB1533" s="135"/>
      <c r="AC1533" s="135"/>
      <c r="AD1533" s="135"/>
      <c r="AE1533" s="135"/>
      <c r="AF1533" s="127"/>
      <c r="AG1533" s="135"/>
      <c r="AH1533" s="135"/>
      <c r="AI1533" s="135"/>
      <c r="AJ1533" s="135"/>
    </row>
    <row r="1534" spans="11:36" s="3" customFormat="1" ht="15" customHeight="1" x14ac:dyDescent="0.25">
      <c r="K1534" s="11"/>
      <c r="L1534" s="354"/>
      <c r="M1534" s="352"/>
      <c r="AA1534" s="333"/>
      <c r="AB1534" s="135"/>
      <c r="AC1534" s="135"/>
      <c r="AD1534" s="135"/>
      <c r="AE1534" s="135"/>
      <c r="AF1534" s="127"/>
      <c r="AG1534" s="135"/>
      <c r="AH1534" s="135"/>
      <c r="AI1534" s="135"/>
      <c r="AJ1534" s="135"/>
    </row>
    <row r="1535" spans="11:36" s="3" customFormat="1" ht="15" customHeight="1" x14ac:dyDescent="0.25">
      <c r="K1535" s="11"/>
      <c r="L1535" s="354"/>
      <c r="M1535" s="352"/>
      <c r="AA1535" s="333"/>
      <c r="AB1535" s="135"/>
      <c r="AC1535" s="135"/>
      <c r="AD1535" s="135"/>
      <c r="AE1535" s="135"/>
      <c r="AF1535" s="127"/>
      <c r="AG1535" s="135"/>
      <c r="AH1535" s="135"/>
      <c r="AI1535" s="135"/>
      <c r="AJ1535" s="135"/>
    </row>
    <row r="1536" spans="11:36" s="3" customFormat="1" ht="15" customHeight="1" x14ac:dyDescent="0.25">
      <c r="K1536" s="11"/>
      <c r="L1536" s="354"/>
      <c r="M1536" s="352"/>
      <c r="AA1536" s="333"/>
      <c r="AB1536" s="135"/>
      <c r="AC1536" s="135"/>
      <c r="AD1536" s="135"/>
      <c r="AE1536" s="135"/>
      <c r="AF1536" s="127"/>
      <c r="AG1536" s="135"/>
      <c r="AH1536" s="135"/>
      <c r="AI1536" s="135"/>
      <c r="AJ1536" s="135"/>
    </row>
    <row r="1537" spans="11:36" s="3" customFormat="1" ht="15" customHeight="1" x14ac:dyDescent="0.25">
      <c r="K1537" s="11"/>
      <c r="L1537" s="354"/>
      <c r="M1537" s="352"/>
      <c r="AA1537" s="333"/>
      <c r="AB1537" s="135"/>
      <c r="AC1537" s="135"/>
      <c r="AD1537" s="135"/>
      <c r="AE1537" s="135"/>
      <c r="AF1537" s="127"/>
      <c r="AG1537" s="135"/>
      <c r="AH1537" s="135"/>
      <c r="AI1537" s="135"/>
      <c r="AJ1537" s="135"/>
    </row>
    <row r="1538" spans="11:36" s="3" customFormat="1" ht="15" customHeight="1" x14ac:dyDescent="0.25">
      <c r="K1538" s="11"/>
      <c r="L1538" s="354"/>
      <c r="M1538" s="352"/>
      <c r="AA1538" s="333"/>
      <c r="AB1538" s="135"/>
      <c r="AC1538" s="135"/>
      <c r="AD1538" s="135"/>
      <c r="AE1538" s="135"/>
      <c r="AF1538" s="127"/>
      <c r="AG1538" s="135"/>
      <c r="AH1538" s="135"/>
      <c r="AI1538" s="135"/>
      <c r="AJ1538" s="135"/>
    </row>
    <row r="1539" spans="11:36" s="3" customFormat="1" ht="15" customHeight="1" x14ac:dyDescent="0.25">
      <c r="K1539" s="11"/>
      <c r="L1539" s="354"/>
      <c r="M1539" s="352"/>
      <c r="AA1539" s="333"/>
      <c r="AB1539" s="135"/>
      <c r="AC1539" s="135"/>
      <c r="AD1539" s="135"/>
      <c r="AE1539" s="135"/>
      <c r="AF1539" s="127"/>
      <c r="AG1539" s="135"/>
      <c r="AH1539" s="135"/>
      <c r="AI1539" s="135"/>
      <c r="AJ1539" s="135"/>
    </row>
    <row r="1540" spans="11:36" s="3" customFormat="1" ht="15" customHeight="1" x14ac:dyDescent="0.25">
      <c r="K1540" s="11"/>
      <c r="L1540" s="354"/>
      <c r="M1540" s="352"/>
      <c r="AA1540" s="333"/>
      <c r="AB1540" s="135"/>
      <c r="AC1540" s="135"/>
      <c r="AD1540" s="135"/>
      <c r="AE1540" s="135"/>
      <c r="AF1540" s="127"/>
      <c r="AG1540" s="135"/>
      <c r="AH1540" s="135"/>
      <c r="AI1540" s="135"/>
      <c r="AJ1540" s="135"/>
    </row>
    <row r="1541" spans="11:36" s="3" customFormat="1" ht="15" customHeight="1" x14ac:dyDescent="0.25">
      <c r="K1541" s="11"/>
      <c r="L1541" s="354"/>
      <c r="M1541" s="352"/>
      <c r="AA1541" s="333"/>
      <c r="AB1541" s="135"/>
      <c r="AC1541" s="135"/>
      <c r="AD1541" s="135"/>
      <c r="AE1541" s="135"/>
      <c r="AF1541" s="127"/>
      <c r="AG1541" s="135"/>
      <c r="AH1541" s="135"/>
      <c r="AI1541" s="135"/>
      <c r="AJ1541" s="135"/>
    </row>
    <row r="1542" spans="11:36" s="3" customFormat="1" ht="15" customHeight="1" x14ac:dyDescent="0.25">
      <c r="K1542" s="11"/>
      <c r="L1542" s="354"/>
      <c r="M1542" s="352"/>
      <c r="AA1542" s="333"/>
      <c r="AB1542" s="135"/>
      <c r="AC1542" s="135"/>
      <c r="AD1542" s="135"/>
      <c r="AE1542" s="135"/>
      <c r="AF1542" s="127"/>
      <c r="AG1542" s="135"/>
      <c r="AH1542" s="135"/>
      <c r="AI1542" s="135"/>
      <c r="AJ1542" s="135"/>
    </row>
    <row r="1543" spans="11:36" s="3" customFormat="1" ht="15" customHeight="1" x14ac:dyDescent="0.25">
      <c r="K1543" s="11"/>
      <c r="L1543" s="354"/>
      <c r="M1543" s="352"/>
      <c r="AA1543" s="333"/>
      <c r="AB1543" s="135"/>
      <c r="AC1543" s="135"/>
      <c r="AD1543" s="135"/>
      <c r="AE1543" s="135"/>
      <c r="AF1543" s="127"/>
      <c r="AG1543" s="135"/>
      <c r="AH1543" s="135"/>
      <c r="AI1543" s="135"/>
      <c r="AJ1543" s="135"/>
    </row>
    <row r="1544" spans="11:36" s="3" customFormat="1" ht="15" customHeight="1" x14ac:dyDescent="0.25">
      <c r="K1544" s="11"/>
      <c r="L1544" s="354"/>
      <c r="M1544" s="352"/>
      <c r="AA1544" s="333"/>
      <c r="AB1544" s="135"/>
      <c r="AC1544" s="135"/>
      <c r="AD1544" s="135"/>
      <c r="AE1544" s="135"/>
      <c r="AF1544" s="127"/>
      <c r="AG1544" s="135"/>
      <c r="AH1544" s="135"/>
      <c r="AI1544" s="135"/>
      <c r="AJ1544" s="135"/>
    </row>
    <row r="1545" spans="11:36" s="3" customFormat="1" ht="15" customHeight="1" x14ac:dyDescent="0.25">
      <c r="K1545" s="11"/>
      <c r="L1545" s="354"/>
      <c r="M1545" s="352"/>
      <c r="AA1545" s="333"/>
      <c r="AB1545" s="135"/>
      <c r="AC1545" s="135"/>
      <c r="AD1545" s="135"/>
      <c r="AE1545" s="135"/>
      <c r="AF1545" s="127"/>
      <c r="AG1545" s="135"/>
      <c r="AH1545" s="135"/>
      <c r="AI1545" s="135"/>
      <c r="AJ1545" s="135"/>
    </row>
    <row r="1546" spans="11:36" s="3" customFormat="1" ht="15" customHeight="1" x14ac:dyDescent="0.25">
      <c r="K1546" s="11"/>
      <c r="L1546" s="354"/>
      <c r="M1546" s="352"/>
      <c r="AA1546" s="333"/>
      <c r="AB1546" s="135"/>
      <c r="AC1546" s="135"/>
      <c r="AD1546" s="135"/>
      <c r="AE1546" s="135"/>
      <c r="AF1546" s="127"/>
      <c r="AG1546" s="135"/>
      <c r="AH1546" s="135"/>
      <c r="AI1546" s="135"/>
      <c r="AJ1546" s="135"/>
    </row>
    <row r="1547" spans="11:36" s="3" customFormat="1" ht="15" customHeight="1" x14ac:dyDescent="0.25">
      <c r="K1547" s="11"/>
      <c r="L1547" s="354"/>
      <c r="M1547" s="352"/>
      <c r="AA1547" s="333"/>
      <c r="AB1547" s="135"/>
      <c r="AC1547" s="135"/>
      <c r="AD1547" s="135"/>
      <c r="AE1547" s="135"/>
      <c r="AF1547" s="127"/>
      <c r="AG1547" s="135"/>
      <c r="AH1547" s="135"/>
      <c r="AI1547" s="135"/>
      <c r="AJ1547" s="135"/>
    </row>
    <row r="1548" spans="11:36" s="3" customFormat="1" ht="15" customHeight="1" x14ac:dyDescent="0.25">
      <c r="K1548" s="11"/>
      <c r="L1548" s="354"/>
      <c r="M1548" s="352"/>
      <c r="AA1548" s="333"/>
      <c r="AB1548" s="135"/>
      <c r="AC1548" s="135"/>
      <c r="AD1548" s="135"/>
      <c r="AE1548" s="135"/>
      <c r="AF1548" s="127"/>
      <c r="AG1548" s="135"/>
      <c r="AH1548" s="135"/>
      <c r="AI1548" s="135"/>
      <c r="AJ1548" s="135"/>
    </row>
    <row r="1549" spans="11:36" s="3" customFormat="1" ht="15" customHeight="1" x14ac:dyDescent="0.25">
      <c r="K1549" s="11"/>
      <c r="L1549" s="354"/>
      <c r="M1549" s="352"/>
      <c r="AA1549" s="333"/>
      <c r="AB1549" s="135"/>
      <c r="AC1549" s="135"/>
      <c r="AD1549" s="135"/>
      <c r="AE1549" s="135"/>
      <c r="AF1549" s="127"/>
      <c r="AG1549" s="135"/>
      <c r="AH1549" s="135"/>
      <c r="AI1549" s="135"/>
      <c r="AJ1549" s="135"/>
    </row>
    <row r="1550" spans="11:36" s="3" customFormat="1" ht="15" customHeight="1" x14ac:dyDescent="0.25">
      <c r="K1550" s="11"/>
      <c r="L1550" s="354"/>
      <c r="M1550" s="352"/>
      <c r="AA1550" s="333"/>
      <c r="AB1550" s="135"/>
      <c r="AC1550" s="135"/>
      <c r="AD1550" s="135"/>
      <c r="AE1550" s="135"/>
      <c r="AF1550" s="127"/>
      <c r="AG1550" s="135"/>
      <c r="AH1550" s="135"/>
      <c r="AI1550" s="135"/>
      <c r="AJ1550" s="135"/>
    </row>
    <row r="1551" spans="11:36" s="3" customFormat="1" ht="15" customHeight="1" x14ac:dyDescent="0.25">
      <c r="K1551" s="11"/>
      <c r="L1551" s="354"/>
      <c r="M1551" s="352"/>
      <c r="AA1551" s="333"/>
      <c r="AB1551" s="135"/>
      <c r="AC1551" s="135"/>
      <c r="AD1551" s="135"/>
      <c r="AE1551" s="135"/>
      <c r="AF1551" s="127"/>
      <c r="AG1551" s="135"/>
      <c r="AH1551" s="135"/>
      <c r="AI1551" s="135"/>
      <c r="AJ1551" s="135"/>
    </row>
    <row r="1552" spans="11:36" s="3" customFormat="1" ht="15" customHeight="1" x14ac:dyDescent="0.25">
      <c r="K1552" s="11"/>
      <c r="L1552" s="354"/>
      <c r="M1552" s="352"/>
      <c r="AA1552" s="333"/>
      <c r="AB1552" s="135"/>
      <c r="AC1552" s="135"/>
      <c r="AD1552" s="135"/>
      <c r="AE1552" s="135"/>
      <c r="AF1552" s="127"/>
      <c r="AG1552" s="135"/>
      <c r="AH1552" s="135"/>
      <c r="AI1552" s="135"/>
      <c r="AJ1552" s="135"/>
    </row>
    <row r="1553" spans="11:36" s="3" customFormat="1" ht="15" customHeight="1" x14ac:dyDescent="0.25">
      <c r="K1553" s="11"/>
      <c r="L1553" s="354"/>
      <c r="M1553" s="352"/>
      <c r="AA1553" s="333"/>
      <c r="AB1553" s="135"/>
      <c r="AC1553" s="135"/>
      <c r="AD1553" s="135"/>
      <c r="AE1553" s="135"/>
      <c r="AF1553" s="127"/>
      <c r="AG1553" s="135"/>
      <c r="AH1553" s="135"/>
      <c r="AI1553" s="135"/>
      <c r="AJ1553" s="135"/>
    </row>
    <row r="1554" spans="11:36" s="3" customFormat="1" ht="15" customHeight="1" x14ac:dyDescent="0.25">
      <c r="K1554" s="11"/>
      <c r="L1554" s="354"/>
      <c r="M1554" s="352"/>
      <c r="AA1554" s="333"/>
      <c r="AB1554" s="135"/>
      <c r="AC1554" s="135"/>
      <c r="AD1554" s="135"/>
      <c r="AE1554" s="135"/>
      <c r="AF1554" s="127"/>
      <c r="AG1554" s="135"/>
      <c r="AH1554" s="135"/>
      <c r="AI1554" s="135"/>
      <c r="AJ1554" s="135"/>
    </row>
    <row r="1555" spans="11:36" s="3" customFormat="1" ht="15" customHeight="1" x14ac:dyDescent="0.25">
      <c r="K1555" s="11"/>
      <c r="L1555" s="354"/>
      <c r="M1555" s="352"/>
      <c r="AA1555" s="333"/>
      <c r="AB1555" s="135"/>
      <c r="AC1555" s="135"/>
      <c r="AD1555" s="135"/>
      <c r="AE1555" s="135"/>
      <c r="AF1555" s="127"/>
      <c r="AG1555" s="135"/>
      <c r="AH1555" s="135"/>
      <c r="AI1555" s="135"/>
      <c r="AJ1555" s="135"/>
    </row>
    <row r="1556" spans="11:36" s="3" customFormat="1" ht="15" customHeight="1" x14ac:dyDescent="0.25">
      <c r="K1556" s="11"/>
      <c r="L1556" s="354"/>
      <c r="M1556" s="352"/>
      <c r="AA1556" s="333"/>
      <c r="AB1556" s="135"/>
      <c r="AC1556" s="135"/>
      <c r="AD1556" s="135"/>
      <c r="AE1556" s="135"/>
      <c r="AF1556" s="127"/>
      <c r="AG1556" s="135"/>
      <c r="AH1556" s="135"/>
      <c r="AI1556" s="135"/>
      <c r="AJ1556" s="135"/>
    </row>
    <row r="1557" spans="11:36" s="3" customFormat="1" ht="15" customHeight="1" x14ac:dyDescent="0.25">
      <c r="K1557" s="11"/>
      <c r="L1557" s="354"/>
      <c r="M1557" s="352"/>
      <c r="AA1557" s="333"/>
      <c r="AB1557" s="135"/>
      <c r="AC1557" s="135"/>
      <c r="AD1557" s="135"/>
      <c r="AE1557" s="135"/>
      <c r="AF1557" s="127"/>
      <c r="AG1557" s="135"/>
      <c r="AH1557" s="135"/>
      <c r="AI1557" s="135"/>
      <c r="AJ1557" s="135"/>
    </row>
    <row r="1558" spans="11:36" s="3" customFormat="1" ht="15" customHeight="1" x14ac:dyDescent="0.25">
      <c r="K1558" s="11"/>
      <c r="L1558" s="354"/>
      <c r="M1558" s="352"/>
      <c r="AA1558" s="333"/>
      <c r="AB1558" s="135"/>
      <c r="AC1558" s="135"/>
      <c r="AD1558" s="135"/>
      <c r="AE1558" s="135"/>
      <c r="AF1558" s="127"/>
      <c r="AG1558" s="135"/>
      <c r="AH1558" s="135"/>
      <c r="AI1558" s="135"/>
      <c r="AJ1558" s="135"/>
    </row>
    <row r="1559" spans="11:36" s="3" customFormat="1" ht="15" customHeight="1" x14ac:dyDescent="0.25">
      <c r="K1559" s="11"/>
      <c r="L1559" s="354"/>
      <c r="M1559" s="352"/>
      <c r="AA1559" s="333"/>
      <c r="AB1559" s="135"/>
      <c r="AC1559" s="135"/>
      <c r="AD1559" s="135"/>
      <c r="AE1559" s="135"/>
      <c r="AF1559" s="127"/>
      <c r="AG1559" s="135"/>
      <c r="AH1559" s="135"/>
      <c r="AI1559" s="135"/>
      <c r="AJ1559" s="135"/>
    </row>
    <row r="1560" spans="11:36" s="3" customFormat="1" ht="15" customHeight="1" x14ac:dyDescent="0.25">
      <c r="K1560" s="11"/>
      <c r="L1560" s="354"/>
      <c r="M1560" s="352"/>
      <c r="AA1560" s="333"/>
      <c r="AB1560" s="135"/>
      <c r="AC1560" s="135"/>
      <c r="AD1560" s="135"/>
      <c r="AE1560" s="135"/>
      <c r="AF1560" s="127"/>
      <c r="AG1560" s="135"/>
      <c r="AH1560" s="135"/>
      <c r="AI1560" s="135"/>
      <c r="AJ1560" s="135"/>
    </row>
    <row r="1561" spans="11:36" s="3" customFormat="1" ht="15" customHeight="1" x14ac:dyDescent="0.25">
      <c r="K1561" s="11"/>
      <c r="L1561" s="354"/>
      <c r="M1561" s="352"/>
      <c r="AA1561" s="333"/>
      <c r="AB1561" s="135"/>
      <c r="AC1561" s="135"/>
      <c r="AD1561" s="135"/>
      <c r="AE1561" s="135"/>
      <c r="AF1561" s="127"/>
      <c r="AG1561" s="135"/>
      <c r="AH1561" s="135"/>
      <c r="AI1561" s="135"/>
      <c r="AJ1561" s="135"/>
    </row>
    <row r="1562" spans="11:36" s="3" customFormat="1" ht="15" customHeight="1" x14ac:dyDescent="0.25">
      <c r="K1562" s="11"/>
      <c r="L1562" s="354"/>
      <c r="M1562" s="352"/>
      <c r="AA1562" s="333"/>
      <c r="AB1562" s="135"/>
      <c r="AC1562" s="135"/>
      <c r="AD1562" s="135"/>
      <c r="AE1562" s="135"/>
      <c r="AF1562" s="127"/>
      <c r="AG1562" s="135"/>
      <c r="AH1562" s="135"/>
      <c r="AI1562" s="135"/>
      <c r="AJ1562" s="135"/>
    </row>
    <row r="1563" spans="11:36" s="3" customFormat="1" ht="15" customHeight="1" x14ac:dyDescent="0.25">
      <c r="K1563" s="11"/>
      <c r="L1563" s="354"/>
      <c r="M1563" s="352"/>
      <c r="AA1563" s="333"/>
      <c r="AB1563" s="135"/>
      <c r="AC1563" s="135"/>
      <c r="AD1563" s="135"/>
      <c r="AE1563" s="135"/>
      <c r="AF1563" s="127"/>
      <c r="AG1563" s="135"/>
      <c r="AH1563" s="135"/>
      <c r="AI1563" s="135"/>
      <c r="AJ1563" s="135"/>
    </row>
    <row r="1564" spans="11:36" s="3" customFormat="1" ht="15" customHeight="1" x14ac:dyDescent="0.25">
      <c r="K1564" s="11"/>
      <c r="L1564" s="354"/>
      <c r="M1564" s="352"/>
      <c r="AA1564" s="333"/>
      <c r="AB1564" s="135"/>
      <c r="AC1564" s="135"/>
      <c r="AD1564" s="135"/>
      <c r="AE1564" s="135"/>
      <c r="AF1564" s="127"/>
      <c r="AG1564" s="135"/>
      <c r="AH1564" s="135"/>
      <c r="AI1564" s="135"/>
      <c r="AJ1564" s="135"/>
    </row>
    <row r="1565" spans="11:36" s="3" customFormat="1" ht="15" customHeight="1" x14ac:dyDescent="0.25">
      <c r="K1565" s="11"/>
      <c r="L1565" s="354"/>
      <c r="M1565" s="352"/>
      <c r="AA1565" s="333"/>
      <c r="AB1565" s="135"/>
      <c r="AC1565" s="135"/>
      <c r="AD1565" s="135"/>
      <c r="AE1565" s="135"/>
      <c r="AF1565" s="127"/>
      <c r="AG1565" s="135"/>
      <c r="AH1565" s="135"/>
      <c r="AI1565" s="135"/>
      <c r="AJ1565" s="135"/>
    </row>
    <row r="1566" spans="11:36" s="3" customFormat="1" ht="15" customHeight="1" x14ac:dyDescent="0.25">
      <c r="K1566" s="11"/>
      <c r="L1566" s="354"/>
      <c r="M1566" s="352"/>
      <c r="AA1566" s="333"/>
      <c r="AB1566" s="135"/>
      <c r="AC1566" s="135"/>
      <c r="AD1566" s="135"/>
      <c r="AE1566" s="135"/>
      <c r="AF1566" s="127"/>
      <c r="AG1566" s="135"/>
      <c r="AH1566" s="135"/>
      <c r="AI1566" s="135"/>
      <c r="AJ1566" s="135"/>
    </row>
    <row r="1567" spans="11:36" s="3" customFormat="1" ht="15" customHeight="1" x14ac:dyDescent="0.25">
      <c r="K1567" s="11"/>
      <c r="L1567" s="354"/>
      <c r="M1567" s="352"/>
      <c r="AA1567" s="333"/>
      <c r="AB1567" s="135"/>
      <c r="AC1567" s="135"/>
      <c r="AD1567" s="135"/>
      <c r="AE1567" s="135"/>
      <c r="AF1567" s="127"/>
      <c r="AG1567" s="135"/>
      <c r="AH1567" s="135"/>
      <c r="AI1567" s="135"/>
      <c r="AJ1567" s="135"/>
    </row>
    <row r="1568" spans="11:36" s="3" customFormat="1" ht="15" customHeight="1" x14ac:dyDescent="0.25">
      <c r="K1568" s="11"/>
      <c r="L1568" s="354"/>
      <c r="M1568" s="352"/>
      <c r="AA1568" s="333"/>
      <c r="AB1568" s="135"/>
      <c r="AC1568" s="135"/>
      <c r="AD1568" s="135"/>
      <c r="AE1568" s="135"/>
      <c r="AF1568" s="127"/>
      <c r="AG1568" s="135"/>
      <c r="AH1568" s="135"/>
      <c r="AI1568" s="135"/>
      <c r="AJ1568" s="135"/>
    </row>
    <row r="1569" spans="11:36" s="3" customFormat="1" ht="15" customHeight="1" x14ac:dyDescent="0.25">
      <c r="K1569" s="11"/>
      <c r="L1569" s="354"/>
      <c r="M1569" s="352"/>
      <c r="AA1569" s="333"/>
      <c r="AB1569" s="135"/>
      <c r="AC1569" s="135"/>
      <c r="AD1569" s="135"/>
      <c r="AE1569" s="135"/>
      <c r="AF1569" s="127"/>
      <c r="AG1569" s="135"/>
      <c r="AH1569" s="135"/>
      <c r="AI1569" s="135"/>
      <c r="AJ1569" s="135"/>
    </row>
    <row r="1570" spans="11:36" s="3" customFormat="1" ht="15" customHeight="1" x14ac:dyDescent="0.25">
      <c r="K1570" s="11"/>
      <c r="L1570" s="354"/>
      <c r="M1570" s="352"/>
      <c r="AA1570" s="333"/>
      <c r="AB1570" s="135"/>
      <c r="AC1570" s="135"/>
      <c r="AD1570" s="135"/>
      <c r="AE1570" s="135"/>
      <c r="AF1570" s="127"/>
      <c r="AG1570" s="135"/>
      <c r="AH1570" s="135"/>
      <c r="AI1570" s="135"/>
      <c r="AJ1570" s="135"/>
    </row>
    <row r="1571" spans="11:36" s="3" customFormat="1" ht="15" customHeight="1" x14ac:dyDescent="0.25">
      <c r="K1571" s="11"/>
      <c r="L1571" s="354"/>
      <c r="M1571" s="352"/>
      <c r="AA1571" s="333"/>
      <c r="AB1571" s="135"/>
      <c r="AC1571" s="135"/>
      <c r="AD1571" s="135"/>
      <c r="AE1571" s="135"/>
      <c r="AF1571" s="127"/>
      <c r="AG1571" s="135"/>
      <c r="AH1571" s="135"/>
      <c r="AI1571" s="135"/>
      <c r="AJ1571" s="135"/>
    </row>
    <row r="1572" spans="11:36" s="3" customFormat="1" ht="15" customHeight="1" x14ac:dyDescent="0.25">
      <c r="K1572" s="11"/>
      <c r="L1572" s="354"/>
      <c r="M1572" s="352"/>
      <c r="AA1572" s="333"/>
      <c r="AB1572" s="135"/>
      <c r="AC1572" s="135"/>
      <c r="AD1572" s="135"/>
      <c r="AE1572" s="135"/>
      <c r="AF1572" s="127"/>
      <c r="AG1572" s="135"/>
      <c r="AH1572" s="135"/>
      <c r="AI1572" s="135"/>
      <c r="AJ1572" s="135"/>
    </row>
    <row r="1573" spans="11:36" s="3" customFormat="1" ht="15" customHeight="1" x14ac:dyDescent="0.25">
      <c r="K1573" s="11"/>
      <c r="L1573" s="354"/>
      <c r="M1573" s="352"/>
      <c r="AA1573" s="333"/>
      <c r="AB1573" s="135"/>
      <c r="AC1573" s="135"/>
      <c r="AD1573" s="135"/>
      <c r="AE1573" s="135"/>
      <c r="AF1573" s="127"/>
      <c r="AG1573" s="135"/>
      <c r="AH1573" s="135"/>
      <c r="AI1573" s="135"/>
      <c r="AJ1573" s="135"/>
    </row>
    <row r="1574" spans="11:36" s="3" customFormat="1" ht="15" customHeight="1" x14ac:dyDescent="0.25">
      <c r="K1574" s="11"/>
      <c r="L1574" s="354"/>
      <c r="M1574" s="352"/>
      <c r="AA1574" s="333"/>
      <c r="AB1574" s="135"/>
      <c r="AC1574" s="135"/>
      <c r="AD1574" s="135"/>
      <c r="AE1574" s="135"/>
      <c r="AF1574" s="127"/>
      <c r="AG1574" s="135"/>
      <c r="AH1574" s="135"/>
      <c r="AI1574" s="135"/>
      <c r="AJ1574" s="135"/>
    </row>
    <row r="1575" spans="11:36" s="3" customFormat="1" ht="15" customHeight="1" x14ac:dyDescent="0.25">
      <c r="K1575" s="11"/>
      <c r="L1575" s="354"/>
      <c r="M1575" s="352"/>
      <c r="AA1575" s="333"/>
      <c r="AB1575" s="135"/>
      <c r="AC1575" s="135"/>
      <c r="AD1575" s="135"/>
      <c r="AE1575" s="135"/>
      <c r="AF1575" s="127"/>
      <c r="AG1575" s="135"/>
      <c r="AH1575" s="135"/>
      <c r="AI1575" s="135"/>
      <c r="AJ1575" s="135"/>
    </row>
    <row r="1576" spans="11:36" s="3" customFormat="1" ht="15" customHeight="1" x14ac:dyDescent="0.25">
      <c r="K1576" s="11"/>
      <c r="L1576" s="354"/>
      <c r="M1576" s="352"/>
      <c r="AA1576" s="333"/>
      <c r="AB1576" s="135"/>
      <c r="AC1576" s="135"/>
      <c r="AD1576" s="135"/>
      <c r="AE1576" s="135"/>
      <c r="AF1576" s="127"/>
      <c r="AG1576" s="135"/>
      <c r="AH1576" s="135"/>
      <c r="AI1576" s="135"/>
      <c r="AJ1576" s="135"/>
    </row>
    <row r="1577" spans="11:36" s="3" customFormat="1" ht="15" customHeight="1" x14ac:dyDescent="0.25">
      <c r="K1577" s="11"/>
      <c r="L1577" s="354"/>
      <c r="M1577" s="352"/>
      <c r="AA1577" s="333"/>
      <c r="AB1577" s="135"/>
      <c r="AC1577" s="135"/>
      <c r="AD1577" s="135"/>
      <c r="AE1577" s="135"/>
      <c r="AF1577" s="127"/>
      <c r="AG1577" s="135"/>
      <c r="AH1577" s="135"/>
      <c r="AI1577" s="135"/>
      <c r="AJ1577" s="135"/>
    </row>
    <row r="1578" spans="11:36" s="3" customFormat="1" ht="15" customHeight="1" x14ac:dyDescent="0.25">
      <c r="K1578" s="11"/>
      <c r="L1578" s="354"/>
      <c r="M1578" s="352"/>
      <c r="AA1578" s="333"/>
      <c r="AB1578" s="135"/>
      <c r="AC1578" s="135"/>
      <c r="AD1578" s="135"/>
      <c r="AE1578" s="135"/>
      <c r="AF1578" s="127"/>
      <c r="AG1578" s="135"/>
      <c r="AH1578" s="135"/>
      <c r="AI1578" s="135"/>
      <c r="AJ1578" s="135"/>
    </row>
    <row r="1579" spans="11:36" s="3" customFormat="1" ht="15" customHeight="1" x14ac:dyDescent="0.25">
      <c r="K1579" s="11"/>
      <c r="L1579" s="354"/>
      <c r="M1579" s="352"/>
      <c r="AA1579" s="333"/>
      <c r="AB1579" s="135"/>
      <c r="AC1579" s="135"/>
      <c r="AD1579" s="135"/>
      <c r="AE1579" s="135"/>
      <c r="AF1579" s="127"/>
      <c r="AG1579" s="135"/>
      <c r="AH1579" s="135"/>
      <c r="AI1579" s="135"/>
      <c r="AJ1579" s="135"/>
    </row>
    <row r="1580" spans="11:36" s="3" customFormat="1" ht="15" customHeight="1" x14ac:dyDescent="0.25">
      <c r="K1580" s="11"/>
      <c r="L1580" s="354"/>
      <c r="M1580" s="352"/>
      <c r="AA1580" s="333"/>
      <c r="AB1580" s="135"/>
      <c r="AC1580" s="135"/>
      <c r="AD1580" s="135"/>
      <c r="AE1580" s="135"/>
      <c r="AF1580" s="127"/>
      <c r="AG1580" s="135"/>
      <c r="AH1580" s="135"/>
      <c r="AI1580" s="135"/>
      <c r="AJ1580" s="135"/>
    </row>
    <row r="1581" spans="11:36" s="3" customFormat="1" ht="15" customHeight="1" x14ac:dyDescent="0.25">
      <c r="K1581" s="11"/>
      <c r="L1581" s="354"/>
      <c r="M1581" s="352"/>
      <c r="AA1581" s="333"/>
      <c r="AB1581" s="135"/>
      <c r="AC1581" s="135"/>
      <c r="AD1581" s="135"/>
      <c r="AE1581" s="135"/>
      <c r="AF1581" s="127"/>
      <c r="AG1581" s="135"/>
      <c r="AH1581" s="135"/>
      <c r="AI1581" s="135"/>
      <c r="AJ1581" s="135"/>
    </row>
    <row r="1582" spans="11:36" s="3" customFormat="1" ht="15" customHeight="1" x14ac:dyDescent="0.25">
      <c r="K1582" s="11"/>
      <c r="L1582" s="354"/>
      <c r="M1582" s="352"/>
      <c r="AA1582" s="333"/>
      <c r="AB1582" s="135"/>
      <c r="AC1582" s="135"/>
      <c r="AD1582" s="135"/>
      <c r="AE1582" s="135"/>
      <c r="AF1582" s="127"/>
      <c r="AG1582" s="135"/>
      <c r="AH1582" s="135"/>
      <c r="AI1582" s="135"/>
      <c r="AJ1582" s="135"/>
    </row>
    <row r="1583" spans="11:36" s="3" customFormat="1" ht="15" customHeight="1" x14ac:dyDescent="0.25">
      <c r="K1583" s="11"/>
      <c r="L1583" s="354"/>
      <c r="M1583" s="352"/>
      <c r="AA1583" s="333"/>
      <c r="AB1583" s="135"/>
      <c r="AC1583" s="135"/>
      <c r="AD1583" s="135"/>
      <c r="AE1583" s="135"/>
      <c r="AF1583" s="127"/>
      <c r="AG1583" s="135"/>
      <c r="AH1583" s="135"/>
      <c r="AI1583" s="135"/>
      <c r="AJ1583" s="135"/>
    </row>
    <row r="1584" spans="11:36" s="3" customFormat="1" ht="15" customHeight="1" x14ac:dyDescent="0.25">
      <c r="K1584" s="11"/>
      <c r="L1584" s="354"/>
      <c r="M1584" s="352"/>
      <c r="AA1584" s="333"/>
      <c r="AB1584" s="135"/>
      <c r="AC1584" s="135"/>
      <c r="AD1584" s="135"/>
      <c r="AE1584" s="135"/>
      <c r="AF1584" s="127"/>
      <c r="AG1584" s="135"/>
      <c r="AH1584" s="135"/>
      <c r="AI1584" s="135"/>
      <c r="AJ1584" s="135"/>
    </row>
    <row r="1585" spans="11:36" s="3" customFormat="1" ht="15" customHeight="1" x14ac:dyDescent="0.25">
      <c r="K1585" s="11"/>
      <c r="L1585" s="354"/>
      <c r="M1585" s="352"/>
      <c r="AA1585" s="333"/>
      <c r="AB1585" s="135"/>
      <c r="AC1585" s="135"/>
      <c r="AD1585" s="135"/>
      <c r="AE1585" s="135"/>
      <c r="AF1585" s="127"/>
      <c r="AG1585" s="135"/>
      <c r="AH1585" s="135"/>
      <c r="AI1585" s="135"/>
      <c r="AJ1585" s="135"/>
    </row>
    <row r="1586" spans="11:36" s="3" customFormat="1" ht="15" customHeight="1" x14ac:dyDescent="0.25">
      <c r="K1586" s="11"/>
      <c r="L1586" s="354"/>
      <c r="M1586" s="352"/>
      <c r="AA1586" s="333"/>
      <c r="AB1586" s="135"/>
      <c r="AC1586" s="135"/>
      <c r="AD1586" s="135"/>
      <c r="AE1586" s="135"/>
      <c r="AF1586" s="127"/>
      <c r="AG1586" s="135"/>
      <c r="AH1586" s="135"/>
      <c r="AI1586" s="135"/>
      <c r="AJ1586" s="135"/>
    </row>
    <row r="1587" spans="11:36" s="3" customFormat="1" ht="15" customHeight="1" x14ac:dyDescent="0.25">
      <c r="K1587" s="11"/>
      <c r="L1587" s="354"/>
      <c r="M1587" s="352"/>
      <c r="AA1587" s="333"/>
      <c r="AB1587" s="135"/>
      <c r="AC1587" s="135"/>
      <c r="AD1587" s="135"/>
      <c r="AE1587" s="135"/>
      <c r="AF1587" s="127"/>
      <c r="AG1587" s="135"/>
      <c r="AH1587" s="135"/>
      <c r="AI1587" s="135"/>
      <c r="AJ1587" s="135"/>
    </row>
    <row r="1588" spans="11:36" s="3" customFormat="1" ht="15" customHeight="1" x14ac:dyDescent="0.25">
      <c r="K1588" s="11"/>
      <c r="L1588" s="354"/>
      <c r="M1588" s="352"/>
      <c r="AA1588" s="333"/>
      <c r="AB1588" s="135"/>
      <c r="AC1588" s="135"/>
      <c r="AD1588" s="135"/>
      <c r="AE1588" s="135"/>
      <c r="AF1588" s="127"/>
      <c r="AG1588" s="135"/>
      <c r="AH1588" s="135"/>
      <c r="AI1588" s="135"/>
      <c r="AJ1588" s="135"/>
    </row>
    <row r="1589" spans="11:36" s="3" customFormat="1" ht="15" customHeight="1" x14ac:dyDescent="0.25">
      <c r="K1589" s="11"/>
      <c r="L1589" s="354"/>
      <c r="M1589" s="352"/>
      <c r="AA1589" s="333"/>
      <c r="AB1589" s="135"/>
      <c r="AC1589" s="135"/>
      <c r="AD1589" s="135"/>
      <c r="AE1589" s="135"/>
      <c r="AF1589" s="127"/>
      <c r="AG1589" s="135"/>
      <c r="AH1589" s="135"/>
      <c r="AI1589" s="135"/>
      <c r="AJ1589" s="135"/>
    </row>
    <row r="1590" spans="11:36" s="3" customFormat="1" ht="15" customHeight="1" x14ac:dyDescent="0.25">
      <c r="K1590" s="11"/>
      <c r="L1590" s="354"/>
      <c r="M1590" s="352"/>
      <c r="AA1590" s="333"/>
      <c r="AB1590" s="135"/>
      <c r="AC1590" s="135"/>
      <c r="AD1590" s="135"/>
      <c r="AE1590" s="135"/>
      <c r="AF1590" s="127"/>
      <c r="AG1590" s="135"/>
      <c r="AH1590" s="135"/>
      <c r="AI1590" s="135"/>
      <c r="AJ1590" s="135"/>
    </row>
    <row r="1591" spans="11:36" s="3" customFormat="1" ht="15" customHeight="1" x14ac:dyDescent="0.25">
      <c r="K1591" s="11"/>
      <c r="L1591" s="354"/>
      <c r="M1591" s="352"/>
      <c r="AA1591" s="333"/>
      <c r="AB1591" s="135"/>
      <c r="AC1591" s="135"/>
      <c r="AD1591" s="135"/>
      <c r="AE1591" s="135"/>
      <c r="AF1591" s="127"/>
      <c r="AG1591" s="135"/>
      <c r="AH1591" s="135"/>
      <c r="AI1591" s="135"/>
      <c r="AJ1591" s="135"/>
    </row>
    <row r="1592" spans="11:36" s="3" customFormat="1" ht="15" customHeight="1" x14ac:dyDescent="0.25">
      <c r="K1592" s="11"/>
      <c r="L1592" s="354"/>
      <c r="M1592" s="352"/>
      <c r="AA1592" s="333"/>
      <c r="AB1592" s="135"/>
      <c r="AC1592" s="135"/>
      <c r="AD1592" s="135"/>
      <c r="AE1592" s="135"/>
      <c r="AF1592" s="127"/>
      <c r="AG1592" s="135"/>
      <c r="AH1592" s="135"/>
      <c r="AI1592" s="135"/>
      <c r="AJ1592" s="135"/>
    </row>
    <row r="1593" spans="11:36" s="3" customFormat="1" ht="15" customHeight="1" x14ac:dyDescent="0.25">
      <c r="K1593" s="11"/>
      <c r="L1593" s="354"/>
      <c r="M1593" s="352"/>
      <c r="AA1593" s="333"/>
      <c r="AB1593" s="135"/>
      <c r="AC1593" s="135"/>
      <c r="AD1593" s="135"/>
      <c r="AE1593" s="135"/>
      <c r="AF1593" s="127"/>
      <c r="AG1593" s="135"/>
      <c r="AH1593" s="135"/>
      <c r="AI1593" s="135"/>
      <c r="AJ1593" s="135"/>
    </row>
    <row r="1594" spans="11:36" s="3" customFormat="1" ht="15" customHeight="1" x14ac:dyDescent="0.25">
      <c r="K1594" s="11"/>
      <c r="L1594" s="354"/>
      <c r="M1594" s="352"/>
      <c r="AA1594" s="333"/>
      <c r="AB1594" s="135"/>
      <c r="AC1594" s="135"/>
      <c r="AD1594" s="135"/>
      <c r="AE1594" s="135"/>
      <c r="AF1594" s="127"/>
      <c r="AG1594" s="135"/>
      <c r="AH1594" s="135"/>
      <c r="AI1594" s="135"/>
      <c r="AJ1594" s="135"/>
    </row>
    <row r="1595" spans="11:36" s="3" customFormat="1" ht="15" customHeight="1" x14ac:dyDescent="0.25">
      <c r="K1595" s="11"/>
      <c r="L1595" s="354"/>
      <c r="M1595" s="352"/>
      <c r="AA1595" s="333"/>
      <c r="AB1595" s="135"/>
      <c r="AC1595" s="135"/>
      <c r="AD1595" s="135"/>
      <c r="AE1595" s="135"/>
      <c r="AF1595" s="127"/>
      <c r="AG1595" s="135"/>
      <c r="AH1595" s="135"/>
      <c r="AI1595" s="135"/>
      <c r="AJ1595" s="135"/>
    </row>
    <row r="1596" spans="11:36" s="3" customFormat="1" ht="15" customHeight="1" x14ac:dyDescent="0.25">
      <c r="K1596" s="11"/>
      <c r="L1596" s="354"/>
      <c r="M1596" s="352"/>
      <c r="AA1596" s="333"/>
      <c r="AB1596" s="135"/>
      <c r="AC1596" s="135"/>
      <c r="AD1596" s="135"/>
      <c r="AE1596" s="135"/>
      <c r="AF1596" s="127"/>
      <c r="AG1596" s="135"/>
      <c r="AH1596" s="135"/>
      <c r="AI1596" s="135"/>
      <c r="AJ1596" s="135"/>
    </row>
    <row r="1597" spans="11:36" s="3" customFormat="1" ht="15" customHeight="1" x14ac:dyDescent="0.25">
      <c r="K1597" s="11"/>
      <c r="L1597" s="354"/>
      <c r="M1597" s="352"/>
      <c r="AA1597" s="333"/>
      <c r="AB1597" s="135"/>
      <c r="AC1597" s="135"/>
      <c r="AD1597" s="135"/>
      <c r="AE1597" s="135"/>
      <c r="AF1597" s="127"/>
      <c r="AG1597" s="135"/>
      <c r="AH1597" s="135"/>
      <c r="AI1597" s="135"/>
      <c r="AJ1597" s="135"/>
    </row>
    <row r="1598" spans="11:36" s="3" customFormat="1" ht="15" customHeight="1" x14ac:dyDescent="0.25">
      <c r="K1598" s="11"/>
      <c r="L1598" s="354"/>
      <c r="M1598" s="352"/>
      <c r="AA1598" s="333"/>
      <c r="AB1598" s="135"/>
      <c r="AC1598" s="135"/>
      <c r="AD1598" s="135"/>
      <c r="AE1598" s="135"/>
      <c r="AF1598" s="127"/>
      <c r="AG1598" s="135"/>
      <c r="AH1598" s="135"/>
      <c r="AI1598" s="135"/>
      <c r="AJ1598" s="135"/>
    </row>
    <row r="1599" spans="11:36" s="3" customFormat="1" ht="15" customHeight="1" x14ac:dyDescent="0.25">
      <c r="K1599" s="11"/>
      <c r="L1599" s="354"/>
      <c r="M1599" s="352"/>
      <c r="AA1599" s="333"/>
      <c r="AB1599" s="135"/>
      <c r="AC1599" s="135"/>
      <c r="AD1599" s="135"/>
      <c r="AE1599" s="135"/>
      <c r="AF1599" s="127"/>
      <c r="AG1599" s="135"/>
      <c r="AH1599" s="135"/>
      <c r="AI1599" s="135"/>
      <c r="AJ1599" s="135"/>
    </row>
    <row r="1600" spans="11:36" s="3" customFormat="1" ht="15" customHeight="1" x14ac:dyDescent="0.25">
      <c r="K1600" s="11"/>
      <c r="L1600" s="354"/>
      <c r="M1600" s="352"/>
      <c r="AA1600" s="333"/>
      <c r="AB1600" s="135"/>
      <c r="AC1600" s="135"/>
      <c r="AD1600" s="135"/>
      <c r="AE1600" s="135"/>
      <c r="AF1600" s="127"/>
      <c r="AG1600" s="135"/>
      <c r="AH1600" s="135"/>
      <c r="AI1600" s="135"/>
      <c r="AJ1600" s="135"/>
    </row>
    <row r="1601" spans="11:36" s="3" customFormat="1" ht="15" customHeight="1" x14ac:dyDescent="0.25">
      <c r="K1601" s="11"/>
      <c r="L1601" s="354"/>
      <c r="M1601" s="352"/>
      <c r="AA1601" s="333"/>
      <c r="AB1601" s="135"/>
      <c r="AC1601" s="135"/>
      <c r="AD1601" s="135"/>
      <c r="AE1601" s="135"/>
      <c r="AF1601" s="127"/>
      <c r="AG1601" s="135"/>
      <c r="AH1601" s="135"/>
      <c r="AI1601" s="135"/>
      <c r="AJ1601" s="135"/>
    </row>
    <row r="1602" spans="11:36" s="3" customFormat="1" ht="15" customHeight="1" x14ac:dyDescent="0.25">
      <c r="K1602" s="11"/>
      <c r="L1602" s="354"/>
      <c r="M1602" s="352"/>
      <c r="AA1602" s="333"/>
      <c r="AB1602" s="135"/>
      <c r="AC1602" s="135"/>
      <c r="AD1602" s="135"/>
      <c r="AE1602" s="135"/>
      <c r="AF1602" s="127"/>
      <c r="AG1602" s="135"/>
      <c r="AH1602" s="135"/>
      <c r="AI1602" s="135"/>
      <c r="AJ1602" s="135"/>
    </row>
    <row r="1603" spans="11:36" s="3" customFormat="1" ht="15" customHeight="1" x14ac:dyDescent="0.25">
      <c r="K1603" s="11"/>
      <c r="L1603" s="354"/>
      <c r="M1603" s="352"/>
      <c r="AA1603" s="333"/>
      <c r="AB1603" s="135"/>
      <c r="AC1603" s="135"/>
      <c r="AD1603" s="135"/>
      <c r="AE1603" s="135"/>
      <c r="AF1603" s="127"/>
      <c r="AG1603" s="135"/>
      <c r="AH1603" s="135"/>
      <c r="AI1603" s="135"/>
      <c r="AJ1603" s="135"/>
    </row>
    <row r="1604" spans="11:36" s="3" customFormat="1" ht="15" customHeight="1" x14ac:dyDescent="0.25">
      <c r="K1604" s="11"/>
      <c r="L1604" s="354"/>
      <c r="M1604" s="352"/>
      <c r="AA1604" s="333"/>
      <c r="AB1604" s="135"/>
      <c r="AC1604" s="135"/>
      <c r="AD1604" s="135"/>
      <c r="AE1604" s="135"/>
      <c r="AF1604" s="127"/>
      <c r="AG1604" s="135"/>
      <c r="AH1604" s="135"/>
      <c r="AI1604" s="135"/>
      <c r="AJ1604" s="135"/>
    </row>
    <row r="1605" spans="11:36" s="3" customFormat="1" ht="15" customHeight="1" x14ac:dyDescent="0.25">
      <c r="K1605" s="11"/>
      <c r="L1605" s="354"/>
      <c r="M1605" s="352"/>
      <c r="AA1605" s="333"/>
      <c r="AB1605" s="135"/>
      <c r="AC1605" s="135"/>
      <c r="AD1605" s="135"/>
      <c r="AE1605" s="135"/>
      <c r="AF1605" s="127"/>
      <c r="AG1605" s="135"/>
      <c r="AH1605" s="135"/>
      <c r="AI1605" s="135"/>
      <c r="AJ1605" s="135"/>
    </row>
    <row r="1606" spans="11:36" s="3" customFormat="1" ht="15" customHeight="1" x14ac:dyDescent="0.25">
      <c r="K1606" s="11"/>
      <c r="L1606" s="354"/>
      <c r="M1606" s="352"/>
      <c r="AA1606" s="333"/>
      <c r="AB1606" s="135"/>
      <c r="AC1606" s="135"/>
      <c r="AD1606" s="135"/>
      <c r="AE1606" s="135"/>
      <c r="AF1606" s="127"/>
      <c r="AG1606" s="135"/>
      <c r="AH1606" s="135"/>
      <c r="AI1606" s="135"/>
      <c r="AJ1606" s="135"/>
    </row>
    <row r="1607" spans="11:36" s="3" customFormat="1" ht="15" customHeight="1" x14ac:dyDescent="0.25">
      <c r="K1607" s="11"/>
      <c r="L1607" s="354"/>
      <c r="M1607" s="352"/>
      <c r="AA1607" s="333"/>
      <c r="AB1607" s="135"/>
      <c r="AC1607" s="135"/>
      <c r="AD1607" s="135"/>
      <c r="AE1607" s="135"/>
      <c r="AF1607" s="127"/>
      <c r="AG1607" s="135"/>
      <c r="AH1607" s="135"/>
      <c r="AI1607" s="135"/>
      <c r="AJ1607" s="135"/>
    </row>
    <row r="1608" spans="11:36" s="3" customFormat="1" ht="15" customHeight="1" x14ac:dyDescent="0.25">
      <c r="K1608" s="11"/>
      <c r="L1608" s="354"/>
      <c r="M1608" s="352"/>
      <c r="AA1608" s="333"/>
      <c r="AB1608" s="135"/>
      <c r="AC1608" s="135"/>
      <c r="AD1608" s="135"/>
      <c r="AE1608" s="135"/>
      <c r="AF1608" s="127"/>
      <c r="AG1608" s="135"/>
      <c r="AH1608" s="135"/>
      <c r="AI1608" s="135"/>
      <c r="AJ1608" s="135"/>
    </row>
    <row r="1609" spans="11:36" s="3" customFormat="1" ht="15" customHeight="1" x14ac:dyDescent="0.25">
      <c r="K1609" s="11"/>
      <c r="L1609" s="354"/>
      <c r="M1609" s="352"/>
      <c r="AA1609" s="333"/>
      <c r="AB1609" s="135"/>
      <c r="AC1609" s="135"/>
      <c r="AD1609" s="135"/>
      <c r="AE1609" s="135"/>
      <c r="AF1609" s="127"/>
      <c r="AG1609" s="135"/>
      <c r="AH1609" s="135"/>
      <c r="AI1609" s="135"/>
      <c r="AJ1609" s="135"/>
    </row>
    <row r="1610" spans="11:36" s="3" customFormat="1" ht="15" customHeight="1" x14ac:dyDescent="0.25">
      <c r="K1610" s="11"/>
      <c r="L1610" s="354"/>
      <c r="M1610" s="352"/>
      <c r="AA1610" s="333"/>
      <c r="AB1610" s="135"/>
      <c r="AC1610" s="135"/>
      <c r="AD1610" s="135"/>
      <c r="AE1610" s="135"/>
      <c r="AF1610" s="127"/>
      <c r="AG1610" s="135"/>
      <c r="AH1610" s="135"/>
      <c r="AI1610" s="135"/>
      <c r="AJ1610" s="135"/>
    </row>
    <row r="1611" spans="11:36" s="3" customFormat="1" ht="15" customHeight="1" x14ac:dyDescent="0.25">
      <c r="K1611" s="11"/>
      <c r="L1611" s="354"/>
      <c r="M1611" s="352"/>
      <c r="AA1611" s="333"/>
      <c r="AB1611" s="135"/>
      <c r="AC1611" s="135"/>
      <c r="AD1611" s="135"/>
      <c r="AE1611" s="135"/>
      <c r="AF1611" s="127"/>
      <c r="AG1611" s="135"/>
      <c r="AH1611" s="135"/>
      <c r="AI1611" s="135"/>
      <c r="AJ1611" s="135"/>
    </row>
    <row r="1612" spans="11:36" s="3" customFormat="1" ht="15" customHeight="1" x14ac:dyDescent="0.25">
      <c r="K1612" s="11"/>
      <c r="L1612" s="354"/>
      <c r="M1612" s="352"/>
      <c r="AA1612" s="333"/>
      <c r="AB1612" s="135"/>
      <c r="AC1612" s="135"/>
      <c r="AD1612" s="135"/>
      <c r="AE1612" s="135"/>
      <c r="AF1612" s="127"/>
      <c r="AG1612" s="135"/>
      <c r="AH1612" s="135"/>
      <c r="AI1612" s="135"/>
      <c r="AJ1612" s="135"/>
    </row>
    <row r="1613" spans="11:36" s="3" customFormat="1" ht="15" customHeight="1" x14ac:dyDescent="0.25">
      <c r="K1613" s="11"/>
      <c r="L1613" s="354"/>
      <c r="M1613" s="352"/>
      <c r="AA1613" s="333"/>
      <c r="AB1613" s="135"/>
      <c r="AC1613" s="135"/>
      <c r="AD1613" s="135"/>
      <c r="AE1613" s="135"/>
      <c r="AF1613" s="127"/>
      <c r="AG1613" s="135"/>
      <c r="AH1613" s="135"/>
      <c r="AI1613" s="135"/>
      <c r="AJ1613" s="135"/>
    </row>
    <row r="1614" spans="11:36" s="3" customFormat="1" ht="15" customHeight="1" x14ac:dyDescent="0.25">
      <c r="K1614" s="11"/>
      <c r="L1614" s="354"/>
      <c r="M1614" s="352"/>
      <c r="AA1614" s="333"/>
      <c r="AB1614" s="135"/>
      <c r="AC1614" s="135"/>
      <c r="AD1614" s="135"/>
      <c r="AE1614" s="135"/>
      <c r="AF1614" s="127"/>
      <c r="AG1614" s="135"/>
      <c r="AH1614" s="135"/>
      <c r="AI1614" s="135"/>
      <c r="AJ1614" s="135"/>
    </row>
    <row r="1615" spans="11:36" s="3" customFormat="1" ht="15" customHeight="1" x14ac:dyDescent="0.25">
      <c r="K1615" s="11"/>
      <c r="L1615" s="354"/>
      <c r="M1615" s="352"/>
      <c r="AA1615" s="333"/>
      <c r="AB1615" s="135"/>
      <c r="AC1615" s="135"/>
      <c r="AD1615" s="135"/>
      <c r="AE1615" s="135"/>
      <c r="AF1615" s="127"/>
      <c r="AG1615" s="135"/>
      <c r="AH1615" s="135"/>
      <c r="AI1615" s="135"/>
      <c r="AJ1615" s="135"/>
    </row>
    <row r="1616" spans="11:36" s="3" customFormat="1" ht="15" customHeight="1" x14ac:dyDescent="0.25">
      <c r="K1616" s="11"/>
      <c r="L1616" s="354"/>
      <c r="M1616" s="352"/>
      <c r="AA1616" s="333"/>
      <c r="AB1616" s="135"/>
      <c r="AC1616" s="135"/>
      <c r="AD1616" s="135"/>
      <c r="AE1616" s="135"/>
      <c r="AF1616" s="127"/>
      <c r="AG1616" s="135"/>
      <c r="AH1616" s="135"/>
      <c r="AI1616" s="135"/>
      <c r="AJ1616" s="135"/>
    </row>
    <row r="1617" spans="11:36" s="3" customFormat="1" ht="15" customHeight="1" x14ac:dyDescent="0.25">
      <c r="K1617" s="11"/>
      <c r="L1617" s="354"/>
      <c r="M1617" s="352"/>
      <c r="AA1617" s="333"/>
      <c r="AB1617" s="135"/>
      <c r="AC1617" s="135"/>
      <c r="AD1617" s="135"/>
      <c r="AE1617" s="135"/>
      <c r="AF1617" s="127"/>
      <c r="AG1617" s="135"/>
      <c r="AH1617" s="135"/>
      <c r="AI1617" s="135"/>
      <c r="AJ1617" s="135"/>
    </row>
    <row r="1618" spans="11:36" s="3" customFormat="1" ht="15" customHeight="1" x14ac:dyDescent="0.25">
      <c r="K1618" s="11"/>
      <c r="L1618" s="354"/>
      <c r="M1618" s="352"/>
      <c r="AA1618" s="333"/>
      <c r="AB1618" s="135"/>
      <c r="AC1618" s="135"/>
      <c r="AD1618" s="135"/>
      <c r="AE1618" s="135"/>
      <c r="AF1618" s="127"/>
      <c r="AG1618" s="135"/>
      <c r="AH1618" s="135"/>
      <c r="AI1618" s="135"/>
      <c r="AJ1618" s="135"/>
    </row>
    <row r="1619" spans="11:36" s="3" customFormat="1" ht="15" customHeight="1" x14ac:dyDescent="0.25">
      <c r="K1619" s="11"/>
      <c r="L1619" s="354"/>
      <c r="M1619" s="352"/>
      <c r="AA1619" s="333"/>
      <c r="AB1619" s="135"/>
      <c r="AC1619" s="135"/>
      <c r="AD1619" s="135"/>
      <c r="AE1619" s="135"/>
      <c r="AF1619" s="127"/>
      <c r="AG1619" s="135"/>
      <c r="AH1619" s="135"/>
      <c r="AI1619" s="135"/>
      <c r="AJ1619" s="135"/>
    </row>
    <row r="1620" spans="11:36" s="3" customFormat="1" ht="15" customHeight="1" x14ac:dyDescent="0.25">
      <c r="K1620" s="11"/>
      <c r="L1620" s="354"/>
      <c r="M1620" s="352"/>
      <c r="AA1620" s="333"/>
      <c r="AB1620" s="135"/>
      <c r="AC1620" s="135"/>
      <c r="AD1620" s="135"/>
      <c r="AE1620" s="135"/>
      <c r="AF1620" s="127"/>
      <c r="AG1620" s="135"/>
      <c r="AH1620" s="135"/>
      <c r="AI1620" s="135"/>
      <c r="AJ1620" s="135"/>
    </row>
    <row r="1621" spans="11:36" s="3" customFormat="1" ht="15" customHeight="1" x14ac:dyDescent="0.25">
      <c r="K1621" s="11"/>
      <c r="L1621" s="354"/>
      <c r="M1621" s="352"/>
      <c r="AA1621" s="333"/>
      <c r="AB1621" s="135"/>
      <c r="AC1621" s="135"/>
      <c r="AD1621" s="135"/>
      <c r="AE1621" s="135"/>
      <c r="AF1621" s="127"/>
      <c r="AG1621" s="135"/>
      <c r="AH1621" s="135"/>
      <c r="AI1621" s="135"/>
      <c r="AJ1621" s="135"/>
    </row>
    <row r="1622" spans="11:36" s="3" customFormat="1" ht="15" customHeight="1" x14ac:dyDescent="0.25">
      <c r="K1622" s="11"/>
      <c r="L1622" s="354"/>
      <c r="M1622" s="352"/>
      <c r="AA1622" s="333"/>
      <c r="AB1622" s="135"/>
      <c r="AC1622" s="135"/>
      <c r="AD1622" s="135"/>
      <c r="AE1622" s="135"/>
      <c r="AF1622" s="127"/>
      <c r="AG1622" s="135"/>
      <c r="AH1622" s="135"/>
      <c r="AI1622" s="135"/>
      <c r="AJ1622" s="135"/>
    </row>
    <row r="1623" spans="11:36" s="3" customFormat="1" ht="15" customHeight="1" x14ac:dyDescent="0.25">
      <c r="K1623" s="11"/>
      <c r="L1623" s="354"/>
      <c r="M1623" s="352"/>
      <c r="AA1623" s="333"/>
      <c r="AB1623" s="135"/>
      <c r="AC1623" s="135"/>
      <c r="AD1623" s="135"/>
      <c r="AE1623" s="135"/>
      <c r="AF1623" s="127"/>
      <c r="AG1623" s="135"/>
      <c r="AH1623" s="135"/>
      <c r="AI1623" s="135"/>
      <c r="AJ1623" s="135"/>
    </row>
    <row r="1624" spans="11:36" s="3" customFormat="1" ht="15" customHeight="1" x14ac:dyDescent="0.25">
      <c r="K1624" s="11"/>
      <c r="L1624" s="354"/>
      <c r="M1624" s="352"/>
      <c r="AA1624" s="333"/>
      <c r="AB1624" s="135"/>
      <c r="AC1624" s="135"/>
      <c r="AD1624" s="135"/>
      <c r="AE1624" s="135"/>
      <c r="AF1624" s="127"/>
      <c r="AG1624" s="135"/>
      <c r="AH1624" s="135"/>
      <c r="AI1624" s="135"/>
      <c r="AJ1624" s="135"/>
    </row>
    <row r="1625" spans="11:36" s="3" customFormat="1" ht="15" customHeight="1" x14ac:dyDescent="0.25">
      <c r="K1625" s="11"/>
      <c r="L1625" s="354"/>
      <c r="M1625" s="352"/>
      <c r="AA1625" s="333"/>
      <c r="AB1625" s="135"/>
      <c r="AC1625" s="135"/>
      <c r="AD1625" s="135"/>
      <c r="AE1625" s="135"/>
      <c r="AF1625" s="127"/>
      <c r="AG1625" s="135"/>
      <c r="AH1625" s="135"/>
      <c r="AI1625" s="135"/>
      <c r="AJ1625" s="135"/>
    </row>
    <row r="1626" spans="11:36" s="3" customFormat="1" ht="15" customHeight="1" x14ac:dyDescent="0.25">
      <c r="K1626" s="11"/>
      <c r="L1626" s="354"/>
      <c r="M1626" s="352"/>
      <c r="AA1626" s="333"/>
      <c r="AB1626" s="135"/>
      <c r="AC1626" s="135"/>
      <c r="AD1626" s="135"/>
      <c r="AE1626" s="135"/>
      <c r="AF1626" s="127"/>
      <c r="AG1626" s="135"/>
      <c r="AH1626" s="135"/>
      <c r="AI1626" s="135"/>
      <c r="AJ1626" s="135"/>
    </row>
    <row r="1627" spans="11:36" s="3" customFormat="1" ht="15" customHeight="1" x14ac:dyDescent="0.25">
      <c r="K1627" s="11"/>
      <c r="L1627" s="354"/>
      <c r="M1627" s="352"/>
      <c r="AA1627" s="333"/>
      <c r="AB1627" s="135"/>
      <c r="AC1627" s="135"/>
      <c r="AD1627" s="135"/>
      <c r="AE1627" s="135"/>
      <c r="AF1627" s="127"/>
      <c r="AG1627" s="135"/>
      <c r="AH1627" s="135"/>
      <c r="AI1627" s="135"/>
      <c r="AJ1627" s="135"/>
    </row>
    <row r="1628" spans="11:36" s="3" customFormat="1" ht="15" customHeight="1" x14ac:dyDescent="0.25">
      <c r="K1628" s="11"/>
      <c r="L1628" s="354"/>
      <c r="M1628" s="352"/>
      <c r="AA1628" s="333"/>
      <c r="AB1628" s="135"/>
      <c r="AC1628" s="135"/>
      <c r="AD1628" s="135"/>
      <c r="AE1628" s="135"/>
      <c r="AF1628" s="127"/>
      <c r="AG1628" s="135"/>
      <c r="AH1628" s="135"/>
      <c r="AI1628" s="135"/>
      <c r="AJ1628" s="135"/>
    </row>
    <row r="1629" spans="11:36" s="3" customFormat="1" ht="15" customHeight="1" x14ac:dyDescent="0.25">
      <c r="K1629" s="11"/>
      <c r="L1629" s="354"/>
      <c r="M1629" s="352"/>
      <c r="AA1629" s="333"/>
      <c r="AB1629" s="135"/>
      <c r="AC1629" s="135"/>
      <c r="AD1629" s="135"/>
      <c r="AE1629" s="135"/>
      <c r="AF1629" s="127"/>
      <c r="AG1629" s="135"/>
      <c r="AH1629" s="135"/>
      <c r="AI1629" s="135"/>
      <c r="AJ1629" s="135"/>
    </row>
    <row r="1630" spans="11:36" s="3" customFormat="1" ht="15" customHeight="1" x14ac:dyDescent="0.25">
      <c r="K1630" s="11"/>
      <c r="L1630" s="354"/>
      <c r="M1630" s="352"/>
      <c r="AA1630" s="333"/>
      <c r="AB1630" s="135"/>
      <c r="AC1630" s="135"/>
      <c r="AD1630" s="135"/>
      <c r="AE1630" s="135"/>
      <c r="AF1630" s="127"/>
      <c r="AG1630" s="135"/>
      <c r="AH1630" s="135"/>
      <c r="AI1630" s="135"/>
      <c r="AJ1630" s="135"/>
    </row>
    <row r="1631" spans="11:36" s="3" customFormat="1" ht="15" customHeight="1" x14ac:dyDescent="0.25">
      <c r="K1631" s="11"/>
      <c r="L1631" s="354"/>
      <c r="M1631" s="352"/>
      <c r="AA1631" s="333"/>
      <c r="AB1631" s="135"/>
      <c r="AC1631" s="135"/>
      <c r="AD1631" s="135"/>
      <c r="AE1631" s="135"/>
      <c r="AF1631" s="127"/>
      <c r="AG1631" s="135"/>
      <c r="AH1631" s="135"/>
      <c r="AI1631" s="135"/>
      <c r="AJ1631" s="135"/>
    </row>
    <row r="1632" spans="11:36" s="3" customFormat="1" ht="15" customHeight="1" x14ac:dyDescent="0.25">
      <c r="K1632" s="11"/>
      <c r="L1632" s="354"/>
      <c r="M1632" s="352"/>
      <c r="AA1632" s="333"/>
      <c r="AB1632" s="135"/>
      <c r="AC1632" s="135"/>
      <c r="AD1632" s="135"/>
      <c r="AE1632" s="135"/>
      <c r="AF1632" s="127"/>
      <c r="AG1632" s="135"/>
      <c r="AH1632" s="135"/>
      <c r="AI1632" s="135"/>
      <c r="AJ1632" s="135"/>
    </row>
    <row r="1633" spans="11:36" s="3" customFormat="1" ht="15" customHeight="1" x14ac:dyDescent="0.25">
      <c r="K1633" s="11"/>
      <c r="L1633" s="354"/>
      <c r="M1633" s="352"/>
      <c r="AA1633" s="333"/>
      <c r="AB1633" s="135"/>
      <c r="AC1633" s="135"/>
      <c r="AD1633" s="135"/>
      <c r="AE1633" s="135"/>
      <c r="AF1633" s="127"/>
      <c r="AG1633" s="135"/>
      <c r="AH1633" s="135"/>
      <c r="AI1633" s="135"/>
      <c r="AJ1633" s="135"/>
    </row>
    <row r="1634" spans="11:36" s="3" customFormat="1" ht="15" customHeight="1" x14ac:dyDescent="0.25">
      <c r="K1634" s="11"/>
      <c r="L1634" s="354"/>
      <c r="M1634" s="352"/>
      <c r="AA1634" s="333"/>
      <c r="AB1634" s="135"/>
      <c r="AC1634" s="135"/>
      <c r="AD1634" s="135"/>
      <c r="AE1634" s="135"/>
      <c r="AF1634" s="127"/>
      <c r="AG1634" s="135"/>
      <c r="AH1634" s="135"/>
      <c r="AI1634" s="135"/>
      <c r="AJ1634" s="135"/>
    </row>
    <row r="1635" spans="11:36" s="3" customFormat="1" ht="15" customHeight="1" x14ac:dyDescent="0.25">
      <c r="K1635" s="11"/>
      <c r="L1635" s="354"/>
      <c r="M1635" s="352"/>
      <c r="AA1635" s="333"/>
      <c r="AB1635" s="135"/>
      <c r="AC1635" s="135"/>
      <c r="AD1635" s="135"/>
      <c r="AE1635" s="135"/>
      <c r="AF1635" s="127"/>
      <c r="AG1635" s="135"/>
      <c r="AH1635" s="135"/>
      <c r="AI1635" s="135"/>
      <c r="AJ1635" s="135"/>
    </row>
    <row r="1636" spans="11:36" s="3" customFormat="1" ht="15" customHeight="1" x14ac:dyDescent="0.25">
      <c r="K1636" s="11"/>
      <c r="L1636" s="354"/>
      <c r="M1636" s="352"/>
      <c r="AA1636" s="333"/>
      <c r="AB1636" s="135"/>
      <c r="AC1636" s="135"/>
      <c r="AD1636" s="135"/>
      <c r="AE1636" s="135"/>
      <c r="AF1636" s="127"/>
      <c r="AG1636" s="135"/>
      <c r="AH1636" s="135"/>
      <c r="AI1636" s="135"/>
      <c r="AJ1636" s="135"/>
    </row>
    <row r="1637" spans="11:36" s="3" customFormat="1" ht="15" customHeight="1" x14ac:dyDescent="0.25">
      <c r="K1637" s="11"/>
      <c r="L1637" s="354"/>
      <c r="M1637" s="352"/>
      <c r="AA1637" s="333"/>
      <c r="AB1637" s="135"/>
      <c r="AC1637" s="135"/>
      <c r="AD1637" s="135"/>
      <c r="AE1637" s="135"/>
      <c r="AF1637" s="127"/>
      <c r="AG1637" s="135"/>
      <c r="AH1637" s="135"/>
      <c r="AI1637" s="135"/>
      <c r="AJ1637" s="135"/>
    </row>
    <row r="1638" spans="11:36" s="3" customFormat="1" ht="15" customHeight="1" x14ac:dyDescent="0.25">
      <c r="K1638" s="11"/>
      <c r="L1638" s="354"/>
      <c r="M1638" s="352"/>
      <c r="AA1638" s="333"/>
      <c r="AB1638" s="135"/>
      <c r="AC1638" s="135"/>
      <c r="AD1638" s="135"/>
      <c r="AE1638" s="135"/>
      <c r="AF1638" s="127"/>
      <c r="AG1638" s="135"/>
      <c r="AH1638" s="135"/>
      <c r="AI1638" s="135"/>
      <c r="AJ1638" s="135"/>
    </row>
    <row r="1639" spans="11:36" s="3" customFormat="1" ht="15" customHeight="1" x14ac:dyDescent="0.25">
      <c r="K1639" s="11"/>
      <c r="L1639" s="354"/>
      <c r="M1639" s="352"/>
      <c r="AA1639" s="333"/>
      <c r="AB1639" s="135"/>
      <c r="AC1639" s="135"/>
      <c r="AD1639" s="135"/>
      <c r="AE1639" s="135"/>
      <c r="AF1639" s="127"/>
      <c r="AG1639" s="135"/>
      <c r="AH1639" s="135"/>
      <c r="AI1639" s="135"/>
      <c r="AJ1639" s="135"/>
    </row>
    <row r="1640" spans="11:36" s="3" customFormat="1" ht="15" customHeight="1" x14ac:dyDescent="0.25">
      <c r="K1640" s="11"/>
      <c r="L1640" s="354"/>
      <c r="M1640" s="352"/>
      <c r="AA1640" s="333"/>
      <c r="AB1640" s="135"/>
      <c r="AC1640" s="135"/>
      <c r="AD1640" s="135"/>
      <c r="AE1640" s="135"/>
      <c r="AF1640" s="127"/>
      <c r="AG1640" s="135"/>
      <c r="AH1640" s="135"/>
      <c r="AI1640" s="135"/>
      <c r="AJ1640" s="135"/>
    </row>
    <row r="1641" spans="11:36" s="3" customFormat="1" ht="15" customHeight="1" x14ac:dyDescent="0.25">
      <c r="K1641" s="11"/>
      <c r="L1641" s="354"/>
      <c r="M1641" s="352"/>
      <c r="AA1641" s="333"/>
      <c r="AB1641" s="135"/>
      <c r="AC1641" s="135"/>
      <c r="AD1641" s="135"/>
      <c r="AE1641" s="135"/>
      <c r="AF1641" s="127"/>
      <c r="AG1641" s="135"/>
      <c r="AH1641" s="135"/>
      <c r="AI1641" s="135"/>
      <c r="AJ1641" s="135"/>
    </row>
    <row r="1642" spans="11:36" s="3" customFormat="1" ht="15" customHeight="1" x14ac:dyDescent="0.25">
      <c r="K1642" s="11"/>
      <c r="L1642" s="354"/>
      <c r="M1642" s="352"/>
      <c r="AA1642" s="333"/>
      <c r="AB1642" s="135"/>
      <c r="AC1642" s="135"/>
      <c r="AD1642" s="135"/>
      <c r="AE1642" s="135"/>
      <c r="AF1642" s="127"/>
      <c r="AG1642" s="135"/>
      <c r="AH1642" s="135"/>
      <c r="AI1642" s="135"/>
      <c r="AJ1642" s="135"/>
    </row>
    <row r="1643" spans="11:36" s="3" customFormat="1" ht="15" customHeight="1" x14ac:dyDescent="0.25">
      <c r="K1643" s="11"/>
      <c r="L1643" s="354"/>
      <c r="M1643" s="352"/>
      <c r="AA1643" s="333"/>
      <c r="AB1643" s="135"/>
      <c r="AC1643" s="135"/>
      <c r="AD1643" s="135"/>
      <c r="AE1643" s="135"/>
      <c r="AF1643" s="127"/>
      <c r="AG1643" s="135"/>
      <c r="AH1643" s="135"/>
      <c r="AI1643" s="135"/>
      <c r="AJ1643" s="135"/>
    </row>
    <row r="1644" spans="11:36" s="3" customFormat="1" ht="15" customHeight="1" x14ac:dyDescent="0.25">
      <c r="K1644" s="11"/>
      <c r="L1644" s="354"/>
      <c r="M1644" s="352"/>
      <c r="AA1644" s="333"/>
      <c r="AB1644" s="135"/>
      <c r="AC1644" s="135"/>
      <c r="AD1644" s="135"/>
      <c r="AE1644" s="135"/>
      <c r="AF1644" s="127"/>
      <c r="AG1644" s="135"/>
      <c r="AH1644" s="135"/>
      <c r="AI1644" s="135"/>
      <c r="AJ1644" s="135"/>
    </row>
    <row r="1645" spans="11:36" s="3" customFormat="1" ht="15" customHeight="1" x14ac:dyDescent="0.25">
      <c r="K1645" s="11"/>
      <c r="L1645" s="354"/>
      <c r="M1645" s="352"/>
      <c r="AA1645" s="333"/>
      <c r="AB1645" s="135"/>
      <c r="AC1645" s="135"/>
      <c r="AD1645" s="135"/>
      <c r="AE1645" s="135"/>
      <c r="AF1645" s="127"/>
      <c r="AG1645" s="135"/>
      <c r="AH1645" s="135"/>
      <c r="AI1645" s="135"/>
      <c r="AJ1645" s="135"/>
    </row>
    <row r="1646" spans="11:36" s="3" customFormat="1" ht="15" customHeight="1" x14ac:dyDescent="0.25">
      <c r="K1646" s="11"/>
      <c r="L1646" s="354"/>
      <c r="M1646" s="352"/>
      <c r="AA1646" s="333"/>
      <c r="AB1646" s="135"/>
      <c r="AC1646" s="135"/>
      <c r="AD1646" s="135"/>
      <c r="AE1646" s="135"/>
      <c r="AF1646" s="127"/>
      <c r="AG1646" s="135"/>
      <c r="AH1646" s="135"/>
      <c r="AI1646" s="135"/>
      <c r="AJ1646" s="135"/>
    </row>
    <row r="1647" spans="11:36" s="3" customFormat="1" ht="15" customHeight="1" x14ac:dyDescent="0.25">
      <c r="K1647" s="11"/>
      <c r="L1647" s="354"/>
      <c r="M1647" s="352"/>
      <c r="AA1647" s="333"/>
      <c r="AB1647" s="135"/>
      <c r="AC1647" s="135"/>
      <c r="AD1647" s="135"/>
      <c r="AE1647" s="135"/>
      <c r="AF1647" s="127"/>
      <c r="AG1647" s="135"/>
      <c r="AH1647" s="135"/>
      <c r="AI1647" s="135"/>
      <c r="AJ1647" s="135"/>
    </row>
    <row r="1648" spans="11:36" s="3" customFormat="1" ht="15" customHeight="1" x14ac:dyDescent="0.25">
      <c r="K1648" s="11"/>
      <c r="L1648" s="354"/>
      <c r="M1648" s="352"/>
      <c r="AA1648" s="333"/>
      <c r="AB1648" s="135"/>
      <c r="AC1648" s="135"/>
      <c r="AD1648" s="135"/>
      <c r="AE1648" s="135"/>
      <c r="AF1648" s="127"/>
      <c r="AG1648" s="135"/>
      <c r="AH1648" s="135"/>
      <c r="AI1648" s="135"/>
      <c r="AJ1648" s="135"/>
    </row>
    <row r="1649" spans="11:36" s="3" customFormat="1" ht="15" customHeight="1" x14ac:dyDescent="0.25">
      <c r="K1649" s="11"/>
      <c r="L1649" s="354"/>
      <c r="M1649" s="352"/>
      <c r="AA1649" s="333"/>
      <c r="AB1649" s="135"/>
      <c r="AC1649" s="135"/>
      <c r="AD1649" s="135"/>
      <c r="AE1649" s="135"/>
      <c r="AF1649" s="127"/>
      <c r="AG1649" s="135"/>
      <c r="AH1649" s="135"/>
      <c r="AI1649" s="135"/>
      <c r="AJ1649" s="135"/>
    </row>
    <row r="1650" spans="11:36" s="3" customFormat="1" ht="15" customHeight="1" x14ac:dyDescent="0.25">
      <c r="K1650" s="11"/>
      <c r="L1650" s="354"/>
      <c r="M1650" s="352"/>
      <c r="AA1650" s="333"/>
      <c r="AB1650" s="135"/>
      <c r="AC1650" s="135"/>
      <c r="AD1650" s="135"/>
      <c r="AE1650" s="135"/>
      <c r="AF1650" s="127"/>
      <c r="AG1650" s="135"/>
      <c r="AH1650" s="135"/>
      <c r="AI1650" s="135"/>
      <c r="AJ1650" s="135"/>
    </row>
    <row r="1651" spans="11:36" s="3" customFormat="1" ht="15" customHeight="1" x14ac:dyDescent="0.25">
      <c r="K1651" s="11"/>
      <c r="L1651" s="354"/>
      <c r="M1651" s="352"/>
      <c r="AA1651" s="333"/>
      <c r="AB1651" s="135"/>
      <c r="AC1651" s="135"/>
      <c r="AD1651" s="135"/>
      <c r="AE1651" s="135"/>
      <c r="AF1651" s="127"/>
      <c r="AG1651" s="135"/>
      <c r="AH1651" s="135"/>
      <c r="AI1651" s="135"/>
      <c r="AJ1651" s="135"/>
    </row>
    <row r="1652" spans="11:36" s="3" customFormat="1" ht="15" customHeight="1" x14ac:dyDescent="0.25">
      <c r="K1652" s="11"/>
      <c r="L1652" s="354"/>
      <c r="M1652" s="352"/>
      <c r="AA1652" s="333"/>
      <c r="AB1652" s="135"/>
      <c r="AC1652" s="135"/>
      <c r="AD1652" s="135"/>
      <c r="AE1652" s="135"/>
      <c r="AF1652" s="127"/>
      <c r="AG1652" s="135"/>
      <c r="AH1652" s="135"/>
      <c r="AI1652" s="135"/>
      <c r="AJ1652" s="135"/>
    </row>
    <row r="1653" spans="11:36" s="3" customFormat="1" ht="15" customHeight="1" x14ac:dyDescent="0.25">
      <c r="K1653" s="11"/>
      <c r="L1653" s="354"/>
      <c r="M1653" s="352"/>
      <c r="AA1653" s="333"/>
      <c r="AB1653" s="135"/>
      <c r="AC1653" s="135"/>
      <c r="AD1653" s="135"/>
      <c r="AE1653" s="135"/>
      <c r="AF1653" s="127"/>
      <c r="AG1653" s="135"/>
      <c r="AH1653" s="135"/>
      <c r="AI1653" s="135"/>
      <c r="AJ1653" s="135"/>
    </row>
    <row r="1654" spans="11:36" s="3" customFormat="1" ht="15" customHeight="1" x14ac:dyDescent="0.25">
      <c r="K1654" s="11"/>
      <c r="L1654" s="354"/>
      <c r="M1654" s="352"/>
      <c r="AA1654" s="333"/>
      <c r="AB1654" s="135"/>
      <c r="AC1654" s="135"/>
      <c r="AD1654" s="135"/>
      <c r="AE1654" s="135"/>
      <c r="AF1654" s="127"/>
      <c r="AG1654" s="135"/>
      <c r="AH1654" s="135"/>
      <c r="AI1654" s="135"/>
      <c r="AJ1654" s="135"/>
    </row>
    <row r="1655" spans="11:36" s="3" customFormat="1" ht="15" customHeight="1" x14ac:dyDescent="0.25">
      <c r="K1655" s="11"/>
      <c r="L1655" s="354"/>
      <c r="M1655" s="352"/>
      <c r="AA1655" s="333"/>
      <c r="AB1655" s="135"/>
      <c r="AC1655" s="135"/>
      <c r="AD1655" s="135"/>
      <c r="AE1655" s="135"/>
      <c r="AF1655" s="127"/>
      <c r="AG1655" s="135"/>
      <c r="AH1655" s="135"/>
      <c r="AI1655" s="135"/>
      <c r="AJ1655" s="135"/>
    </row>
    <row r="1656" spans="11:36" s="3" customFormat="1" ht="15" customHeight="1" x14ac:dyDescent="0.25">
      <c r="K1656" s="11"/>
      <c r="L1656" s="354"/>
      <c r="M1656" s="352"/>
      <c r="AA1656" s="333"/>
      <c r="AB1656" s="135"/>
      <c r="AC1656" s="135"/>
      <c r="AD1656" s="135"/>
      <c r="AE1656" s="135"/>
      <c r="AF1656" s="127"/>
      <c r="AG1656" s="135"/>
      <c r="AH1656" s="135"/>
      <c r="AI1656" s="135"/>
      <c r="AJ1656" s="135"/>
    </row>
    <row r="1657" spans="11:36" s="3" customFormat="1" ht="15" customHeight="1" x14ac:dyDescent="0.25">
      <c r="K1657" s="11"/>
      <c r="L1657" s="354"/>
      <c r="M1657" s="352"/>
      <c r="AA1657" s="333"/>
      <c r="AB1657" s="135"/>
      <c r="AC1657" s="135"/>
      <c r="AD1657" s="135"/>
      <c r="AE1657" s="135"/>
      <c r="AF1657" s="127"/>
      <c r="AG1657" s="135"/>
      <c r="AH1657" s="135"/>
      <c r="AI1657" s="135"/>
      <c r="AJ1657" s="135"/>
    </row>
    <row r="1658" spans="11:36" s="3" customFormat="1" ht="15" customHeight="1" x14ac:dyDescent="0.25">
      <c r="K1658" s="11"/>
      <c r="L1658" s="354"/>
      <c r="M1658" s="352"/>
      <c r="AA1658" s="333"/>
      <c r="AB1658" s="135"/>
      <c r="AC1658" s="135"/>
      <c r="AD1658" s="135"/>
      <c r="AE1658" s="135"/>
      <c r="AF1658" s="127"/>
      <c r="AG1658" s="135"/>
      <c r="AH1658" s="135"/>
      <c r="AI1658" s="135"/>
      <c r="AJ1658" s="135"/>
    </row>
    <row r="1659" spans="11:36" s="3" customFormat="1" ht="15" customHeight="1" x14ac:dyDescent="0.25">
      <c r="K1659" s="11"/>
      <c r="L1659" s="354"/>
      <c r="M1659" s="352"/>
      <c r="AA1659" s="333"/>
      <c r="AB1659" s="135"/>
      <c r="AC1659" s="135"/>
      <c r="AD1659" s="135"/>
      <c r="AE1659" s="135"/>
      <c r="AF1659" s="127"/>
      <c r="AG1659" s="135"/>
      <c r="AH1659" s="135"/>
      <c r="AI1659" s="135"/>
      <c r="AJ1659" s="135"/>
    </row>
    <row r="1660" spans="11:36" s="3" customFormat="1" ht="15" customHeight="1" x14ac:dyDescent="0.25">
      <c r="K1660" s="11"/>
      <c r="L1660" s="354"/>
      <c r="M1660" s="352"/>
      <c r="AA1660" s="333"/>
      <c r="AB1660" s="135"/>
      <c r="AC1660" s="135"/>
      <c r="AD1660" s="135"/>
      <c r="AE1660" s="135"/>
      <c r="AF1660" s="127"/>
      <c r="AG1660" s="135"/>
      <c r="AH1660" s="135"/>
      <c r="AI1660" s="135"/>
      <c r="AJ1660" s="135"/>
    </row>
    <row r="1661" spans="11:36" s="3" customFormat="1" ht="15" customHeight="1" x14ac:dyDescent="0.25">
      <c r="K1661" s="11"/>
      <c r="L1661" s="354"/>
      <c r="M1661" s="352"/>
      <c r="AA1661" s="333"/>
      <c r="AB1661" s="135"/>
      <c r="AC1661" s="135"/>
      <c r="AD1661" s="135"/>
      <c r="AE1661" s="135"/>
      <c r="AF1661" s="127"/>
      <c r="AG1661" s="135"/>
      <c r="AH1661" s="135"/>
      <c r="AI1661" s="135"/>
      <c r="AJ1661" s="135"/>
    </row>
    <row r="1662" spans="11:36" s="3" customFormat="1" ht="15" customHeight="1" x14ac:dyDescent="0.25">
      <c r="K1662" s="11"/>
      <c r="L1662" s="354"/>
      <c r="M1662" s="352"/>
      <c r="AA1662" s="333"/>
      <c r="AB1662" s="135"/>
      <c r="AC1662" s="135"/>
      <c r="AD1662" s="135"/>
      <c r="AE1662" s="135"/>
      <c r="AF1662" s="127"/>
      <c r="AG1662" s="135"/>
      <c r="AH1662" s="135"/>
      <c r="AI1662" s="135"/>
      <c r="AJ1662" s="135"/>
    </row>
    <row r="1663" spans="11:36" s="3" customFormat="1" ht="15" customHeight="1" x14ac:dyDescent="0.25">
      <c r="K1663" s="11"/>
      <c r="L1663" s="354"/>
      <c r="M1663" s="352"/>
      <c r="AA1663" s="333"/>
      <c r="AB1663" s="135"/>
      <c r="AC1663" s="135"/>
      <c r="AD1663" s="135"/>
      <c r="AE1663" s="135"/>
      <c r="AF1663" s="127"/>
      <c r="AG1663" s="135"/>
      <c r="AH1663" s="135"/>
      <c r="AI1663" s="135"/>
      <c r="AJ1663" s="135"/>
    </row>
    <row r="1664" spans="11:36" s="3" customFormat="1" ht="15" customHeight="1" x14ac:dyDescent="0.25">
      <c r="K1664" s="11"/>
      <c r="L1664" s="354"/>
      <c r="M1664" s="352"/>
      <c r="AA1664" s="333"/>
      <c r="AB1664" s="135"/>
      <c r="AC1664" s="135"/>
      <c r="AD1664" s="135"/>
      <c r="AE1664" s="135"/>
      <c r="AF1664" s="127"/>
      <c r="AG1664" s="135"/>
      <c r="AH1664" s="135"/>
      <c r="AI1664" s="135"/>
      <c r="AJ1664" s="135"/>
    </row>
    <row r="1665" spans="11:36" s="3" customFormat="1" ht="15" customHeight="1" x14ac:dyDescent="0.25">
      <c r="K1665" s="11"/>
      <c r="L1665" s="354"/>
      <c r="M1665" s="352"/>
      <c r="AA1665" s="333"/>
      <c r="AB1665" s="135"/>
      <c r="AC1665" s="135"/>
      <c r="AD1665" s="135"/>
      <c r="AE1665" s="135"/>
      <c r="AF1665" s="127"/>
      <c r="AG1665" s="135"/>
      <c r="AH1665" s="135"/>
      <c r="AI1665" s="135"/>
      <c r="AJ1665" s="135"/>
    </row>
    <row r="1666" spans="11:36" s="3" customFormat="1" ht="15" customHeight="1" x14ac:dyDescent="0.25">
      <c r="K1666" s="11"/>
      <c r="L1666" s="354"/>
      <c r="M1666" s="352"/>
      <c r="AA1666" s="333"/>
      <c r="AB1666" s="135"/>
      <c r="AC1666" s="135"/>
      <c r="AD1666" s="135"/>
      <c r="AE1666" s="135"/>
      <c r="AF1666" s="127"/>
      <c r="AG1666" s="135"/>
      <c r="AH1666" s="135"/>
      <c r="AI1666" s="135"/>
      <c r="AJ1666" s="135"/>
    </row>
    <row r="1667" spans="11:36" s="3" customFormat="1" ht="15" customHeight="1" x14ac:dyDescent="0.25">
      <c r="K1667" s="11"/>
      <c r="L1667" s="354"/>
      <c r="M1667" s="352"/>
      <c r="AA1667" s="333"/>
      <c r="AB1667" s="135"/>
      <c r="AC1667" s="135"/>
      <c r="AD1667" s="135"/>
      <c r="AE1667" s="135"/>
      <c r="AF1667" s="127"/>
      <c r="AG1667" s="135"/>
      <c r="AH1667" s="135"/>
      <c r="AI1667" s="135"/>
      <c r="AJ1667" s="135"/>
    </row>
    <row r="1668" spans="11:36" s="3" customFormat="1" ht="15" customHeight="1" x14ac:dyDescent="0.25">
      <c r="K1668" s="11"/>
      <c r="L1668" s="354"/>
      <c r="M1668" s="352"/>
      <c r="AA1668" s="333"/>
      <c r="AB1668" s="135"/>
      <c r="AC1668" s="135"/>
      <c r="AD1668" s="135"/>
      <c r="AE1668" s="135"/>
      <c r="AF1668" s="127"/>
      <c r="AG1668" s="135"/>
      <c r="AH1668" s="135"/>
      <c r="AI1668" s="135"/>
      <c r="AJ1668" s="135"/>
    </row>
    <row r="1669" spans="11:36" s="3" customFormat="1" ht="15" customHeight="1" x14ac:dyDescent="0.25">
      <c r="K1669" s="11"/>
      <c r="L1669" s="354"/>
      <c r="M1669" s="352"/>
      <c r="AA1669" s="333"/>
      <c r="AB1669" s="135"/>
      <c r="AC1669" s="135"/>
      <c r="AD1669" s="135"/>
      <c r="AE1669" s="135"/>
      <c r="AF1669" s="127"/>
      <c r="AG1669" s="135"/>
      <c r="AH1669" s="135"/>
      <c r="AI1669" s="135"/>
      <c r="AJ1669" s="135"/>
    </row>
    <row r="1670" spans="11:36" s="3" customFormat="1" ht="15" customHeight="1" x14ac:dyDescent="0.25">
      <c r="K1670" s="11"/>
      <c r="L1670" s="354"/>
      <c r="M1670" s="352"/>
      <c r="AA1670" s="333"/>
      <c r="AB1670" s="135"/>
      <c r="AC1670" s="135"/>
      <c r="AD1670" s="135"/>
      <c r="AE1670" s="135"/>
      <c r="AF1670" s="127"/>
      <c r="AG1670" s="135"/>
      <c r="AH1670" s="135"/>
      <c r="AI1670" s="135"/>
      <c r="AJ1670" s="135"/>
    </row>
    <row r="1671" spans="11:36" s="3" customFormat="1" ht="15" customHeight="1" x14ac:dyDescent="0.25">
      <c r="K1671" s="11"/>
      <c r="L1671" s="354"/>
      <c r="M1671" s="352"/>
      <c r="AA1671" s="333"/>
      <c r="AB1671" s="135"/>
      <c r="AC1671" s="135"/>
      <c r="AD1671" s="135"/>
      <c r="AE1671" s="135"/>
      <c r="AF1671" s="127"/>
      <c r="AG1671" s="135"/>
      <c r="AH1671" s="135"/>
      <c r="AI1671" s="135"/>
      <c r="AJ1671" s="135"/>
    </row>
    <row r="1672" spans="11:36" s="3" customFormat="1" ht="15" customHeight="1" x14ac:dyDescent="0.25">
      <c r="K1672" s="11"/>
      <c r="L1672" s="354"/>
      <c r="M1672" s="352"/>
      <c r="AA1672" s="333"/>
      <c r="AB1672" s="135"/>
      <c r="AC1672" s="135"/>
      <c r="AD1672" s="135"/>
      <c r="AE1672" s="135"/>
      <c r="AF1672" s="127"/>
      <c r="AG1672" s="135"/>
      <c r="AH1672" s="135"/>
      <c r="AI1672" s="135"/>
      <c r="AJ1672" s="135"/>
    </row>
    <row r="1673" spans="11:36" s="3" customFormat="1" ht="15" customHeight="1" x14ac:dyDescent="0.25">
      <c r="K1673" s="11"/>
      <c r="L1673" s="354"/>
      <c r="M1673" s="352"/>
      <c r="AA1673" s="333"/>
      <c r="AB1673" s="135"/>
      <c r="AC1673" s="135"/>
      <c r="AD1673" s="135"/>
      <c r="AE1673" s="135"/>
      <c r="AF1673" s="127"/>
      <c r="AG1673" s="135"/>
      <c r="AH1673" s="135"/>
      <c r="AI1673" s="135"/>
      <c r="AJ1673" s="135"/>
    </row>
    <row r="1674" spans="11:36" s="3" customFormat="1" ht="15" customHeight="1" x14ac:dyDescent="0.25">
      <c r="K1674" s="11"/>
      <c r="L1674" s="354"/>
      <c r="M1674" s="352"/>
      <c r="AA1674" s="333"/>
      <c r="AB1674" s="135"/>
      <c r="AC1674" s="135"/>
      <c r="AD1674" s="135"/>
      <c r="AE1674" s="135"/>
      <c r="AF1674" s="127"/>
      <c r="AG1674" s="135"/>
      <c r="AH1674" s="135"/>
      <c r="AI1674" s="135"/>
      <c r="AJ1674" s="135"/>
    </row>
    <row r="1675" spans="11:36" s="3" customFormat="1" ht="15" customHeight="1" x14ac:dyDescent="0.25">
      <c r="K1675" s="11"/>
      <c r="L1675" s="354"/>
      <c r="M1675" s="352"/>
      <c r="AA1675" s="333"/>
      <c r="AB1675" s="135"/>
      <c r="AC1675" s="135"/>
      <c r="AD1675" s="135"/>
      <c r="AE1675" s="135"/>
      <c r="AF1675" s="127"/>
      <c r="AG1675" s="135"/>
      <c r="AH1675" s="135"/>
      <c r="AI1675" s="135"/>
      <c r="AJ1675" s="135"/>
    </row>
    <row r="1676" spans="11:36" s="3" customFormat="1" ht="15" customHeight="1" x14ac:dyDescent="0.25">
      <c r="K1676" s="11"/>
      <c r="L1676" s="354"/>
      <c r="M1676" s="352"/>
      <c r="AA1676" s="333"/>
      <c r="AB1676" s="135"/>
      <c r="AC1676" s="135"/>
      <c r="AD1676" s="135"/>
      <c r="AE1676" s="135"/>
      <c r="AF1676" s="127"/>
      <c r="AG1676" s="135"/>
      <c r="AH1676" s="135"/>
      <c r="AI1676" s="135"/>
      <c r="AJ1676" s="135"/>
    </row>
    <row r="1677" spans="11:36" s="3" customFormat="1" ht="15" customHeight="1" x14ac:dyDescent="0.25">
      <c r="K1677" s="11"/>
      <c r="L1677" s="354"/>
      <c r="M1677" s="352"/>
      <c r="AA1677" s="333"/>
      <c r="AB1677" s="135"/>
      <c r="AC1677" s="135"/>
      <c r="AD1677" s="135"/>
      <c r="AE1677" s="135"/>
      <c r="AF1677" s="127"/>
      <c r="AG1677" s="135"/>
      <c r="AH1677" s="135"/>
      <c r="AI1677" s="135"/>
      <c r="AJ1677" s="135"/>
    </row>
    <row r="1678" spans="11:36" s="3" customFormat="1" ht="15" customHeight="1" x14ac:dyDescent="0.25">
      <c r="K1678" s="11"/>
      <c r="L1678" s="354"/>
      <c r="M1678" s="352"/>
      <c r="AA1678" s="333"/>
      <c r="AB1678" s="135"/>
      <c r="AC1678" s="135"/>
      <c r="AD1678" s="135"/>
      <c r="AE1678" s="135"/>
      <c r="AF1678" s="127"/>
      <c r="AG1678" s="135"/>
      <c r="AH1678" s="135"/>
      <c r="AI1678" s="135"/>
      <c r="AJ1678" s="135"/>
    </row>
    <row r="1679" spans="11:36" s="3" customFormat="1" ht="15" customHeight="1" x14ac:dyDescent="0.25">
      <c r="K1679" s="11"/>
      <c r="L1679" s="354"/>
      <c r="M1679" s="352"/>
      <c r="AA1679" s="333"/>
      <c r="AB1679" s="135"/>
      <c r="AC1679" s="135"/>
      <c r="AD1679" s="135"/>
      <c r="AE1679" s="135"/>
      <c r="AF1679" s="127"/>
      <c r="AG1679" s="135"/>
      <c r="AH1679" s="135"/>
      <c r="AI1679" s="135"/>
      <c r="AJ1679" s="135"/>
    </row>
    <row r="1680" spans="11:36" s="3" customFormat="1" ht="15" customHeight="1" x14ac:dyDescent="0.25">
      <c r="K1680" s="11"/>
      <c r="L1680" s="354"/>
      <c r="M1680" s="352"/>
      <c r="AA1680" s="333"/>
      <c r="AB1680" s="135"/>
      <c r="AC1680" s="135"/>
      <c r="AD1680" s="135"/>
      <c r="AE1680" s="135"/>
      <c r="AF1680" s="127"/>
      <c r="AG1680" s="135"/>
      <c r="AH1680" s="135"/>
      <c r="AI1680" s="135"/>
      <c r="AJ1680" s="135"/>
    </row>
    <row r="1681" spans="11:36" s="3" customFormat="1" ht="15" customHeight="1" x14ac:dyDescent="0.25">
      <c r="K1681" s="11"/>
      <c r="L1681" s="354"/>
      <c r="M1681" s="352"/>
      <c r="AA1681" s="333"/>
      <c r="AB1681" s="135"/>
      <c r="AC1681" s="135"/>
      <c r="AD1681" s="135"/>
      <c r="AE1681" s="135"/>
      <c r="AF1681" s="127"/>
      <c r="AG1681" s="135"/>
      <c r="AH1681" s="135"/>
      <c r="AI1681" s="135"/>
      <c r="AJ1681" s="135"/>
    </row>
    <row r="1682" spans="11:36" s="3" customFormat="1" ht="15" customHeight="1" x14ac:dyDescent="0.25">
      <c r="K1682" s="11"/>
      <c r="L1682" s="354"/>
      <c r="M1682" s="352"/>
      <c r="AA1682" s="333"/>
      <c r="AB1682" s="135"/>
      <c r="AC1682" s="135"/>
      <c r="AD1682" s="135"/>
      <c r="AE1682" s="135"/>
      <c r="AF1682" s="127"/>
      <c r="AG1682" s="135"/>
      <c r="AH1682" s="135"/>
      <c r="AI1682" s="135"/>
      <c r="AJ1682" s="135"/>
    </row>
    <row r="1683" spans="11:36" s="3" customFormat="1" ht="15" customHeight="1" x14ac:dyDescent="0.25">
      <c r="K1683" s="11"/>
      <c r="L1683" s="354"/>
      <c r="M1683" s="352"/>
      <c r="AA1683" s="333"/>
      <c r="AB1683" s="135"/>
      <c r="AC1683" s="135"/>
      <c r="AD1683" s="135"/>
      <c r="AE1683" s="135"/>
      <c r="AF1683" s="127"/>
      <c r="AG1683" s="135"/>
      <c r="AH1683" s="135"/>
      <c r="AI1683" s="135"/>
      <c r="AJ1683" s="135"/>
    </row>
    <row r="1684" spans="11:36" s="3" customFormat="1" ht="15" customHeight="1" x14ac:dyDescent="0.25">
      <c r="K1684" s="11"/>
      <c r="L1684" s="354"/>
      <c r="M1684" s="352"/>
      <c r="AA1684" s="333"/>
      <c r="AB1684" s="135"/>
      <c r="AC1684" s="135"/>
      <c r="AD1684" s="135"/>
      <c r="AE1684" s="135"/>
      <c r="AF1684" s="127"/>
      <c r="AG1684" s="135"/>
      <c r="AH1684" s="135"/>
      <c r="AI1684" s="135"/>
      <c r="AJ1684" s="135"/>
    </row>
    <row r="1685" spans="11:36" s="3" customFormat="1" ht="15" customHeight="1" x14ac:dyDescent="0.25">
      <c r="K1685" s="11"/>
      <c r="L1685" s="354"/>
      <c r="M1685" s="352"/>
      <c r="AA1685" s="333"/>
      <c r="AB1685" s="135"/>
      <c r="AC1685" s="135"/>
      <c r="AD1685" s="135"/>
      <c r="AE1685" s="135"/>
      <c r="AF1685" s="127"/>
      <c r="AG1685" s="135"/>
      <c r="AH1685" s="135"/>
      <c r="AI1685" s="135"/>
      <c r="AJ1685" s="135"/>
    </row>
    <row r="1686" spans="11:36" s="3" customFormat="1" ht="15" customHeight="1" x14ac:dyDescent="0.25">
      <c r="K1686" s="11"/>
      <c r="L1686" s="354"/>
      <c r="M1686" s="352"/>
      <c r="AA1686" s="333"/>
      <c r="AB1686" s="135"/>
      <c r="AC1686" s="135"/>
      <c r="AD1686" s="135"/>
      <c r="AE1686" s="135"/>
      <c r="AF1686" s="127"/>
      <c r="AG1686" s="135"/>
      <c r="AH1686" s="135"/>
      <c r="AI1686" s="135"/>
      <c r="AJ1686" s="135"/>
    </row>
    <row r="1687" spans="11:36" s="3" customFormat="1" ht="15" customHeight="1" x14ac:dyDescent="0.25">
      <c r="K1687" s="11"/>
      <c r="L1687" s="354"/>
      <c r="M1687" s="352"/>
      <c r="AA1687" s="333"/>
      <c r="AB1687" s="135"/>
      <c r="AC1687" s="135"/>
      <c r="AD1687" s="135"/>
      <c r="AE1687" s="135"/>
      <c r="AF1687" s="127"/>
      <c r="AG1687" s="135"/>
      <c r="AH1687" s="135"/>
      <c r="AI1687" s="135"/>
      <c r="AJ1687" s="135"/>
    </row>
    <row r="1688" spans="11:36" s="3" customFormat="1" ht="15" customHeight="1" x14ac:dyDescent="0.25">
      <c r="K1688" s="11"/>
      <c r="L1688" s="354"/>
      <c r="M1688" s="352"/>
      <c r="AA1688" s="333"/>
      <c r="AB1688" s="135"/>
      <c r="AC1688" s="135"/>
      <c r="AD1688" s="135"/>
      <c r="AE1688" s="135"/>
      <c r="AF1688" s="127"/>
      <c r="AG1688" s="135"/>
      <c r="AH1688" s="135"/>
      <c r="AI1688" s="135"/>
      <c r="AJ1688" s="135"/>
    </row>
    <row r="1689" spans="11:36" s="3" customFormat="1" ht="15" customHeight="1" x14ac:dyDescent="0.25">
      <c r="K1689" s="11"/>
      <c r="L1689" s="354"/>
      <c r="M1689" s="352"/>
      <c r="AA1689" s="333"/>
      <c r="AB1689" s="135"/>
      <c r="AC1689" s="135"/>
      <c r="AD1689" s="135"/>
      <c r="AE1689" s="135"/>
      <c r="AF1689" s="127"/>
      <c r="AG1689" s="135"/>
      <c r="AH1689" s="135"/>
      <c r="AI1689" s="135"/>
      <c r="AJ1689" s="135"/>
    </row>
    <row r="1690" spans="11:36" s="3" customFormat="1" ht="15" customHeight="1" x14ac:dyDescent="0.25">
      <c r="K1690" s="11"/>
      <c r="L1690" s="354"/>
      <c r="M1690" s="352"/>
      <c r="AA1690" s="333"/>
      <c r="AB1690" s="135"/>
      <c r="AC1690" s="135"/>
      <c r="AD1690" s="135"/>
      <c r="AE1690" s="135"/>
      <c r="AF1690" s="127"/>
      <c r="AG1690" s="135"/>
      <c r="AH1690" s="135"/>
      <c r="AI1690" s="135"/>
      <c r="AJ1690" s="135"/>
    </row>
    <row r="1691" spans="11:36" s="3" customFormat="1" ht="15" customHeight="1" x14ac:dyDescent="0.25">
      <c r="K1691" s="11"/>
      <c r="L1691" s="354"/>
      <c r="M1691" s="352"/>
      <c r="AA1691" s="333"/>
      <c r="AB1691" s="135"/>
      <c r="AC1691" s="135"/>
      <c r="AD1691" s="135"/>
      <c r="AE1691" s="135"/>
      <c r="AF1691" s="127"/>
      <c r="AG1691" s="135"/>
      <c r="AH1691" s="135"/>
      <c r="AI1691" s="135"/>
      <c r="AJ1691" s="135"/>
    </row>
    <row r="1692" spans="11:36" s="3" customFormat="1" ht="15" customHeight="1" x14ac:dyDescent="0.25">
      <c r="K1692" s="11"/>
      <c r="L1692" s="354"/>
      <c r="M1692" s="352"/>
      <c r="AA1692" s="333"/>
      <c r="AB1692" s="135"/>
      <c r="AC1692" s="135"/>
      <c r="AD1692" s="135"/>
      <c r="AE1692" s="135"/>
      <c r="AF1692" s="127"/>
      <c r="AG1692" s="135"/>
      <c r="AH1692" s="135"/>
      <c r="AI1692" s="135"/>
      <c r="AJ1692" s="135"/>
    </row>
    <row r="1693" spans="11:36" s="3" customFormat="1" ht="15" customHeight="1" x14ac:dyDescent="0.25">
      <c r="K1693" s="11"/>
      <c r="L1693" s="354"/>
      <c r="M1693" s="352"/>
      <c r="AA1693" s="333"/>
      <c r="AB1693" s="135"/>
      <c r="AC1693" s="135"/>
      <c r="AD1693" s="135"/>
      <c r="AE1693" s="135"/>
      <c r="AF1693" s="127"/>
      <c r="AG1693" s="135"/>
      <c r="AH1693" s="135"/>
      <c r="AI1693" s="135"/>
      <c r="AJ1693" s="135"/>
    </row>
    <row r="1694" spans="11:36" s="3" customFormat="1" ht="15" customHeight="1" x14ac:dyDescent="0.25">
      <c r="K1694" s="11"/>
      <c r="L1694" s="354"/>
      <c r="M1694" s="352"/>
      <c r="AA1694" s="333"/>
      <c r="AB1694" s="135"/>
      <c r="AC1694" s="135"/>
      <c r="AD1694" s="135"/>
      <c r="AE1694" s="135"/>
      <c r="AF1694" s="127"/>
      <c r="AG1694" s="135"/>
      <c r="AH1694" s="135"/>
      <c r="AI1694" s="135"/>
      <c r="AJ1694" s="135"/>
    </row>
    <row r="1695" spans="11:36" s="3" customFormat="1" ht="15" customHeight="1" x14ac:dyDescent="0.25">
      <c r="K1695" s="11"/>
      <c r="L1695" s="354"/>
      <c r="M1695" s="352"/>
      <c r="AA1695" s="333"/>
      <c r="AB1695" s="135"/>
      <c r="AC1695" s="135"/>
      <c r="AD1695" s="135"/>
      <c r="AE1695" s="135"/>
      <c r="AF1695" s="127"/>
      <c r="AG1695" s="135"/>
      <c r="AH1695" s="135"/>
      <c r="AI1695" s="135"/>
      <c r="AJ1695" s="135"/>
    </row>
    <row r="1696" spans="11:36" s="3" customFormat="1" ht="15" customHeight="1" x14ac:dyDescent="0.25">
      <c r="K1696" s="11"/>
      <c r="L1696" s="354"/>
      <c r="M1696" s="352"/>
      <c r="AA1696" s="333"/>
      <c r="AB1696" s="135"/>
      <c r="AC1696" s="135"/>
      <c r="AD1696" s="135"/>
      <c r="AE1696" s="135"/>
      <c r="AF1696" s="127"/>
      <c r="AG1696" s="135"/>
      <c r="AH1696" s="135"/>
      <c r="AI1696" s="135"/>
      <c r="AJ1696" s="135"/>
    </row>
    <row r="1697" spans="11:36" s="3" customFormat="1" ht="15" customHeight="1" x14ac:dyDescent="0.25">
      <c r="K1697" s="11"/>
      <c r="L1697" s="354"/>
      <c r="M1697" s="352"/>
      <c r="AA1697" s="333"/>
      <c r="AB1697" s="135"/>
      <c r="AC1697" s="135"/>
      <c r="AD1697" s="135"/>
      <c r="AE1697" s="135"/>
      <c r="AF1697" s="127"/>
      <c r="AG1697" s="135"/>
      <c r="AH1697" s="135"/>
      <c r="AI1697" s="135"/>
      <c r="AJ1697" s="135"/>
    </row>
    <row r="1698" spans="11:36" s="3" customFormat="1" ht="15" customHeight="1" x14ac:dyDescent="0.25">
      <c r="K1698" s="11"/>
      <c r="L1698" s="354"/>
      <c r="M1698" s="352"/>
      <c r="AA1698" s="333"/>
      <c r="AB1698" s="135"/>
      <c r="AC1698" s="135"/>
      <c r="AD1698" s="135"/>
      <c r="AE1698" s="135"/>
      <c r="AF1698" s="127"/>
      <c r="AG1698" s="135"/>
      <c r="AH1698" s="135"/>
      <c r="AI1698" s="135"/>
      <c r="AJ1698" s="135"/>
    </row>
    <row r="1699" spans="11:36" s="3" customFormat="1" ht="15" customHeight="1" x14ac:dyDescent="0.25">
      <c r="K1699" s="11"/>
      <c r="L1699" s="354"/>
      <c r="M1699" s="352"/>
      <c r="AA1699" s="333"/>
      <c r="AB1699" s="135"/>
      <c r="AC1699" s="135"/>
      <c r="AD1699" s="135"/>
      <c r="AE1699" s="135"/>
      <c r="AF1699" s="127"/>
      <c r="AG1699" s="135"/>
      <c r="AH1699" s="135"/>
      <c r="AI1699" s="135"/>
      <c r="AJ1699" s="135"/>
    </row>
    <row r="1700" spans="11:36" s="3" customFormat="1" ht="15" customHeight="1" x14ac:dyDescent="0.25">
      <c r="K1700" s="11"/>
      <c r="L1700" s="354"/>
      <c r="M1700" s="352"/>
      <c r="AA1700" s="333"/>
      <c r="AB1700" s="135"/>
      <c r="AC1700" s="135"/>
      <c r="AD1700" s="135"/>
      <c r="AE1700" s="135"/>
      <c r="AF1700" s="127"/>
      <c r="AG1700" s="135"/>
      <c r="AH1700" s="135"/>
      <c r="AI1700" s="135"/>
      <c r="AJ1700" s="135"/>
    </row>
    <row r="1701" spans="11:36" s="3" customFormat="1" ht="15" customHeight="1" x14ac:dyDescent="0.25">
      <c r="K1701" s="11"/>
      <c r="L1701" s="354"/>
      <c r="M1701" s="352"/>
      <c r="AA1701" s="333"/>
      <c r="AB1701" s="135"/>
      <c r="AC1701" s="135"/>
      <c r="AD1701" s="135"/>
      <c r="AE1701" s="135"/>
      <c r="AF1701" s="127"/>
      <c r="AG1701" s="135"/>
      <c r="AH1701" s="135"/>
      <c r="AI1701" s="135"/>
      <c r="AJ1701" s="135"/>
    </row>
    <row r="1702" spans="11:36" s="3" customFormat="1" ht="15" customHeight="1" x14ac:dyDescent="0.25">
      <c r="K1702" s="11"/>
      <c r="L1702" s="354"/>
      <c r="M1702" s="352"/>
      <c r="AA1702" s="333"/>
      <c r="AB1702" s="135"/>
      <c r="AC1702" s="135"/>
      <c r="AD1702" s="135"/>
      <c r="AE1702" s="135"/>
      <c r="AF1702" s="127"/>
      <c r="AG1702" s="135"/>
      <c r="AH1702" s="135"/>
      <c r="AI1702" s="135"/>
      <c r="AJ1702" s="135"/>
    </row>
    <row r="1703" spans="11:36" s="3" customFormat="1" ht="15" customHeight="1" x14ac:dyDescent="0.25">
      <c r="K1703" s="11"/>
      <c r="L1703" s="354"/>
      <c r="M1703" s="352"/>
      <c r="AA1703" s="333"/>
      <c r="AB1703" s="135"/>
      <c r="AC1703" s="135"/>
      <c r="AD1703" s="135"/>
      <c r="AE1703" s="135"/>
      <c r="AF1703" s="127"/>
      <c r="AG1703" s="135"/>
      <c r="AH1703" s="135"/>
      <c r="AI1703" s="135"/>
      <c r="AJ1703" s="135"/>
    </row>
    <row r="1704" spans="11:36" s="3" customFormat="1" ht="15" customHeight="1" x14ac:dyDescent="0.25">
      <c r="K1704" s="11"/>
      <c r="L1704" s="354"/>
      <c r="M1704" s="352"/>
      <c r="AA1704" s="333"/>
      <c r="AB1704" s="135"/>
      <c r="AC1704" s="135"/>
      <c r="AD1704" s="135"/>
      <c r="AE1704" s="135"/>
      <c r="AF1704" s="127"/>
      <c r="AG1704" s="135"/>
      <c r="AH1704" s="135"/>
      <c r="AI1704" s="135"/>
      <c r="AJ1704" s="135"/>
    </row>
    <row r="1705" spans="11:36" s="3" customFormat="1" ht="15" customHeight="1" x14ac:dyDescent="0.25">
      <c r="K1705" s="11"/>
      <c r="L1705" s="354"/>
      <c r="M1705" s="352"/>
      <c r="AA1705" s="333"/>
      <c r="AB1705" s="135"/>
      <c r="AC1705" s="135"/>
      <c r="AD1705" s="135"/>
      <c r="AE1705" s="135"/>
      <c r="AF1705" s="127"/>
      <c r="AG1705" s="135"/>
      <c r="AH1705" s="135"/>
      <c r="AI1705" s="135"/>
      <c r="AJ1705" s="135"/>
    </row>
    <row r="1706" spans="11:36" s="3" customFormat="1" ht="15" customHeight="1" x14ac:dyDescent="0.25">
      <c r="K1706" s="11"/>
      <c r="L1706" s="354"/>
      <c r="M1706" s="352"/>
      <c r="AA1706" s="333"/>
      <c r="AB1706" s="135"/>
      <c r="AC1706" s="135"/>
      <c r="AD1706" s="135"/>
      <c r="AE1706" s="135"/>
      <c r="AF1706" s="127"/>
      <c r="AG1706" s="135"/>
      <c r="AH1706" s="135"/>
      <c r="AI1706" s="135"/>
      <c r="AJ1706" s="135"/>
    </row>
    <row r="1707" spans="11:36" s="3" customFormat="1" ht="15" customHeight="1" x14ac:dyDescent="0.25">
      <c r="K1707" s="11"/>
      <c r="L1707" s="354"/>
      <c r="M1707" s="352"/>
      <c r="AA1707" s="333"/>
      <c r="AB1707" s="135"/>
      <c r="AC1707" s="135"/>
      <c r="AD1707" s="135"/>
      <c r="AE1707" s="135"/>
      <c r="AF1707" s="127"/>
      <c r="AG1707" s="135"/>
      <c r="AH1707" s="135"/>
      <c r="AI1707" s="135"/>
      <c r="AJ1707" s="135"/>
    </row>
    <row r="1708" spans="11:36" s="3" customFormat="1" ht="15" customHeight="1" x14ac:dyDescent="0.25">
      <c r="K1708" s="11"/>
      <c r="L1708" s="354"/>
      <c r="M1708" s="352"/>
      <c r="AA1708" s="333"/>
      <c r="AB1708" s="135"/>
      <c r="AC1708" s="135"/>
      <c r="AD1708" s="135"/>
      <c r="AE1708" s="135"/>
      <c r="AF1708" s="127"/>
      <c r="AG1708" s="135"/>
      <c r="AH1708" s="135"/>
      <c r="AI1708" s="135"/>
      <c r="AJ1708" s="135"/>
    </row>
    <row r="1709" spans="11:36" s="3" customFormat="1" ht="15" customHeight="1" x14ac:dyDescent="0.25">
      <c r="K1709" s="11"/>
      <c r="L1709" s="354"/>
      <c r="M1709" s="352"/>
      <c r="AA1709" s="333"/>
      <c r="AB1709" s="135"/>
      <c r="AC1709" s="135"/>
      <c r="AD1709" s="135"/>
      <c r="AE1709" s="135"/>
      <c r="AF1709" s="127"/>
      <c r="AG1709" s="135"/>
      <c r="AH1709" s="135"/>
      <c r="AI1709" s="135"/>
      <c r="AJ1709" s="135"/>
    </row>
    <row r="1710" spans="11:36" s="3" customFormat="1" ht="15" customHeight="1" x14ac:dyDescent="0.25">
      <c r="K1710" s="11"/>
      <c r="L1710" s="354"/>
      <c r="M1710" s="352"/>
      <c r="AA1710" s="333"/>
      <c r="AB1710" s="135"/>
      <c r="AC1710" s="135"/>
      <c r="AD1710" s="135"/>
      <c r="AE1710" s="135"/>
      <c r="AF1710" s="127"/>
      <c r="AG1710" s="135"/>
      <c r="AH1710" s="135"/>
      <c r="AI1710" s="135"/>
      <c r="AJ1710" s="135"/>
    </row>
    <row r="1711" spans="11:36" s="3" customFormat="1" ht="15" customHeight="1" x14ac:dyDescent="0.25">
      <c r="K1711" s="11"/>
      <c r="L1711" s="354"/>
      <c r="M1711" s="352"/>
      <c r="AA1711" s="333"/>
      <c r="AB1711" s="135"/>
      <c r="AC1711" s="135"/>
      <c r="AD1711" s="135"/>
      <c r="AE1711" s="135"/>
      <c r="AF1711" s="127"/>
      <c r="AG1711" s="135"/>
      <c r="AH1711" s="135"/>
      <c r="AI1711" s="135"/>
      <c r="AJ1711" s="135"/>
    </row>
    <row r="1712" spans="11:36" s="3" customFormat="1" ht="15" customHeight="1" x14ac:dyDescent="0.25">
      <c r="K1712" s="11"/>
      <c r="L1712" s="354"/>
      <c r="M1712" s="352"/>
      <c r="AA1712" s="333"/>
      <c r="AB1712" s="135"/>
      <c r="AC1712" s="135"/>
      <c r="AD1712" s="135"/>
      <c r="AE1712" s="135"/>
      <c r="AF1712" s="127"/>
      <c r="AG1712" s="135"/>
      <c r="AH1712" s="135"/>
      <c r="AI1712" s="135"/>
      <c r="AJ1712" s="135"/>
    </row>
    <row r="1713" spans="11:36" s="3" customFormat="1" ht="15" customHeight="1" x14ac:dyDescent="0.25">
      <c r="K1713" s="11"/>
      <c r="L1713" s="354"/>
      <c r="M1713" s="352"/>
      <c r="AA1713" s="333"/>
      <c r="AB1713" s="135"/>
      <c r="AC1713" s="135"/>
      <c r="AD1713" s="135"/>
      <c r="AE1713" s="135"/>
      <c r="AF1713" s="127"/>
      <c r="AG1713" s="135"/>
      <c r="AH1713" s="135"/>
      <c r="AI1713" s="135"/>
      <c r="AJ1713" s="135"/>
    </row>
    <row r="1714" spans="11:36" s="3" customFormat="1" ht="15" customHeight="1" x14ac:dyDescent="0.25">
      <c r="K1714" s="11"/>
      <c r="L1714" s="354"/>
      <c r="M1714" s="352"/>
      <c r="AA1714" s="333"/>
      <c r="AB1714" s="135"/>
      <c r="AC1714" s="135"/>
      <c r="AD1714" s="135"/>
      <c r="AE1714" s="135"/>
      <c r="AF1714" s="127"/>
      <c r="AG1714" s="135"/>
      <c r="AH1714" s="135"/>
      <c r="AI1714" s="135"/>
      <c r="AJ1714" s="135"/>
    </row>
    <row r="1715" spans="11:36" s="3" customFormat="1" ht="15" customHeight="1" x14ac:dyDescent="0.25">
      <c r="K1715" s="11"/>
      <c r="L1715" s="354"/>
      <c r="M1715" s="352"/>
      <c r="AA1715" s="333"/>
      <c r="AB1715" s="135"/>
      <c r="AC1715" s="135"/>
      <c r="AD1715" s="135"/>
      <c r="AE1715" s="135"/>
      <c r="AF1715" s="127"/>
      <c r="AG1715" s="135"/>
      <c r="AH1715" s="135"/>
      <c r="AI1715" s="135"/>
      <c r="AJ1715" s="135"/>
    </row>
    <row r="1716" spans="11:36" s="3" customFormat="1" ht="15" customHeight="1" x14ac:dyDescent="0.25">
      <c r="K1716" s="11"/>
      <c r="L1716" s="354"/>
      <c r="M1716" s="352"/>
      <c r="AA1716" s="333"/>
      <c r="AB1716" s="135"/>
      <c r="AC1716" s="135"/>
      <c r="AD1716" s="135"/>
      <c r="AE1716" s="135"/>
      <c r="AF1716" s="127"/>
      <c r="AG1716" s="135"/>
      <c r="AH1716" s="135"/>
      <c r="AI1716" s="135"/>
      <c r="AJ1716" s="135"/>
    </row>
    <row r="1717" spans="11:36" s="3" customFormat="1" ht="15" customHeight="1" x14ac:dyDescent="0.25">
      <c r="K1717" s="11"/>
      <c r="L1717" s="354"/>
      <c r="M1717" s="352"/>
      <c r="AA1717" s="333"/>
      <c r="AB1717" s="135"/>
      <c r="AC1717" s="135"/>
      <c r="AD1717" s="135"/>
      <c r="AE1717" s="135"/>
      <c r="AF1717" s="127"/>
      <c r="AG1717" s="135"/>
      <c r="AH1717" s="135"/>
      <c r="AI1717" s="135"/>
      <c r="AJ1717" s="135"/>
    </row>
    <row r="1718" spans="11:36" s="3" customFormat="1" ht="15" customHeight="1" x14ac:dyDescent="0.25">
      <c r="K1718" s="11"/>
      <c r="L1718" s="354"/>
      <c r="M1718" s="352"/>
      <c r="AA1718" s="333"/>
      <c r="AB1718" s="135"/>
      <c r="AC1718" s="135"/>
      <c r="AD1718" s="135"/>
      <c r="AE1718" s="135"/>
      <c r="AF1718" s="127"/>
      <c r="AG1718" s="135"/>
      <c r="AH1718" s="135"/>
      <c r="AI1718" s="135"/>
      <c r="AJ1718" s="135"/>
    </row>
    <row r="1719" spans="11:36" s="3" customFormat="1" ht="15" customHeight="1" x14ac:dyDescent="0.25">
      <c r="K1719" s="11"/>
      <c r="L1719" s="354"/>
      <c r="M1719" s="352"/>
      <c r="AA1719" s="333"/>
      <c r="AB1719" s="135"/>
      <c r="AC1719" s="135"/>
      <c r="AD1719" s="135"/>
      <c r="AE1719" s="135"/>
      <c r="AF1719" s="127"/>
      <c r="AG1719" s="135"/>
      <c r="AH1719" s="135"/>
      <c r="AI1719" s="135"/>
      <c r="AJ1719" s="135"/>
    </row>
    <row r="1720" spans="11:36" s="3" customFormat="1" ht="15" customHeight="1" x14ac:dyDescent="0.25">
      <c r="K1720" s="11"/>
      <c r="L1720" s="354"/>
      <c r="M1720" s="352"/>
      <c r="AA1720" s="333"/>
      <c r="AB1720" s="135"/>
      <c r="AC1720" s="135"/>
      <c r="AD1720" s="135"/>
      <c r="AE1720" s="135"/>
      <c r="AF1720" s="127"/>
      <c r="AG1720" s="135"/>
      <c r="AH1720" s="135"/>
      <c r="AI1720" s="135"/>
      <c r="AJ1720" s="135"/>
    </row>
    <row r="1721" spans="11:36" s="3" customFormat="1" ht="15" customHeight="1" x14ac:dyDescent="0.25">
      <c r="K1721" s="11"/>
      <c r="L1721" s="354"/>
      <c r="M1721" s="352"/>
      <c r="AA1721" s="333"/>
      <c r="AB1721" s="135"/>
      <c r="AC1721" s="135"/>
      <c r="AD1721" s="135"/>
      <c r="AE1721" s="135"/>
      <c r="AF1721" s="127"/>
      <c r="AG1721" s="135"/>
      <c r="AH1721" s="135"/>
      <c r="AI1721" s="135"/>
      <c r="AJ1721" s="135"/>
    </row>
    <row r="1722" spans="11:36" s="3" customFormat="1" ht="15" customHeight="1" x14ac:dyDescent="0.25">
      <c r="K1722" s="11"/>
      <c r="L1722" s="354"/>
      <c r="M1722" s="352"/>
      <c r="AA1722" s="333"/>
      <c r="AB1722" s="135"/>
      <c r="AC1722" s="135"/>
      <c r="AD1722" s="135"/>
      <c r="AE1722" s="135"/>
      <c r="AF1722" s="127"/>
      <c r="AG1722" s="135"/>
      <c r="AH1722" s="135"/>
      <c r="AI1722" s="135"/>
      <c r="AJ1722" s="135"/>
    </row>
    <row r="1723" spans="11:36" s="3" customFormat="1" ht="15" customHeight="1" x14ac:dyDescent="0.25">
      <c r="K1723" s="11"/>
      <c r="L1723" s="354"/>
      <c r="M1723" s="352"/>
      <c r="AA1723" s="333"/>
      <c r="AB1723" s="135"/>
      <c r="AC1723" s="135"/>
      <c r="AD1723" s="135"/>
      <c r="AE1723" s="135"/>
      <c r="AF1723" s="127"/>
      <c r="AG1723" s="135"/>
      <c r="AH1723" s="135"/>
      <c r="AI1723" s="135"/>
      <c r="AJ1723" s="135"/>
    </row>
    <row r="1724" spans="11:36" s="3" customFormat="1" ht="15" customHeight="1" x14ac:dyDescent="0.25">
      <c r="K1724" s="11"/>
      <c r="L1724" s="354"/>
      <c r="M1724" s="352"/>
      <c r="AA1724" s="333"/>
      <c r="AB1724" s="135"/>
      <c r="AC1724" s="135"/>
      <c r="AD1724" s="135"/>
      <c r="AE1724" s="135"/>
      <c r="AF1724" s="127"/>
      <c r="AG1724" s="135"/>
      <c r="AH1724" s="135"/>
      <c r="AI1724" s="135"/>
      <c r="AJ1724" s="135"/>
    </row>
    <row r="1725" spans="11:36" s="3" customFormat="1" ht="15" customHeight="1" x14ac:dyDescent="0.25">
      <c r="K1725" s="11"/>
      <c r="L1725" s="354"/>
      <c r="M1725" s="352"/>
      <c r="AA1725" s="333"/>
      <c r="AB1725" s="135"/>
      <c r="AC1725" s="135"/>
      <c r="AD1725" s="135"/>
      <c r="AE1725" s="135"/>
      <c r="AF1725" s="127"/>
      <c r="AG1725" s="135"/>
      <c r="AH1725" s="135"/>
      <c r="AI1725" s="135"/>
      <c r="AJ1725" s="135"/>
    </row>
    <row r="1726" spans="11:36" s="3" customFormat="1" ht="15" customHeight="1" x14ac:dyDescent="0.25">
      <c r="K1726" s="11"/>
      <c r="L1726" s="354"/>
      <c r="M1726" s="352"/>
      <c r="AA1726" s="333"/>
      <c r="AB1726" s="135"/>
      <c r="AC1726" s="135"/>
      <c r="AD1726" s="135"/>
      <c r="AE1726" s="135"/>
      <c r="AF1726" s="127"/>
      <c r="AG1726" s="135"/>
      <c r="AH1726" s="135"/>
      <c r="AI1726" s="135"/>
      <c r="AJ1726" s="135"/>
    </row>
    <row r="1727" spans="11:36" s="3" customFormat="1" ht="15" customHeight="1" x14ac:dyDescent="0.25">
      <c r="K1727" s="11"/>
      <c r="L1727" s="354"/>
      <c r="M1727" s="352"/>
      <c r="AA1727" s="333"/>
      <c r="AB1727" s="135"/>
      <c r="AC1727" s="135"/>
      <c r="AD1727" s="135"/>
      <c r="AE1727" s="135"/>
      <c r="AF1727" s="127"/>
      <c r="AG1727" s="135"/>
      <c r="AH1727" s="135"/>
      <c r="AI1727" s="135"/>
      <c r="AJ1727" s="135"/>
    </row>
    <row r="1728" spans="11:36" s="3" customFormat="1" ht="15" customHeight="1" x14ac:dyDescent="0.25">
      <c r="K1728" s="11"/>
      <c r="L1728" s="354"/>
      <c r="M1728" s="352"/>
      <c r="AA1728" s="333"/>
      <c r="AB1728" s="135"/>
      <c r="AC1728" s="135"/>
      <c r="AD1728" s="135"/>
      <c r="AE1728" s="135"/>
      <c r="AF1728" s="127"/>
      <c r="AG1728" s="135"/>
      <c r="AH1728" s="135"/>
      <c r="AI1728" s="135"/>
      <c r="AJ1728" s="135"/>
    </row>
    <row r="1729" spans="11:36" s="3" customFormat="1" ht="15" customHeight="1" x14ac:dyDescent="0.25">
      <c r="K1729" s="11"/>
      <c r="L1729" s="354"/>
      <c r="M1729" s="352"/>
      <c r="AA1729" s="333"/>
      <c r="AB1729" s="135"/>
      <c r="AC1729" s="135"/>
      <c r="AD1729" s="135"/>
      <c r="AE1729" s="135"/>
      <c r="AF1729" s="127"/>
      <c r="AG1729" s="135"/>
      <c r="AH1729" s="135"/>
      <c r="AI1729" s="135"/>
      <c r="AJ1729" s="135"/>
    </row>
    <row r="1730" spans="11:36" s="3" customFormat="1" ht="15" customHeight="1" x14ac:dyDescent="0.25">
      <c r="K1730" s="11"/>
      <c r="L1730" s="354"/>
      <c r="M1730" s="352"/>
      <c r="AA1730" s="333"/>
      <c r="AB1730" s="135"/>
      <c r="AC1730" s="135"/>
      <c r="AD1730" s="135"/>
      <c r="AE1730" s="135"/>
      <c r="AF1730" s="127"/>
      <c r="AG1730" s="135"/>
      <c r="AH1730" s="135"/>
      <c r="AI1730" s="135"/>
      <c r="AJ1730" s="135"/>
    </row>
    <row r="1731" spans="11:36" s="3" customFormat="1" ht="15" customHeight="1" x14ac:dyDescent="0.25">
      <c r="K1731" s="11"/>
      <c r="L1731" s="354"/>
      <c r="M1731" s="352"/>
      <c r="AA1731" s="333"/>
      <c r="AB1731" s="135"/>
      <c r="AC1731" s="135"/>
      <c r="AD1731" s="135"/>
      <c r="AE1731" s="135"/>
      <c r="AF1731" s="127"/>
      <c r="AG1731" s="135"/>
      <c r="AH1731" s="135"/>
      <c r="AI1731" s="135"/>
      <c r="AJ1731" s="135"/>
    </row>
    <row r="1732" spans="11:36" s="3" customFormat="1" ht="15" customHeight="1" x14ac:dyDescent="0.25">
      <c r="K1732" s="11"/>
      <c r="L1732" s="354"/>
      <c r="M1732" s="352"/>
      <c r="AA1732" s="333"/>
      <c r="AB1732" s="135"/>
      <c r="AC1732" s="135"/>
      <c r="AD1732" s="135"/>
      <c r="AE1732" s="135"/>
      <c r="AF1732" s="127"/>
      <c r="AG1732" s="135"/>
      <c r="AH1732" s="135"/>
      <c r="AI1732" s="135"/>
      <c r="AJ1732" s="135"/>
    </row>
    <row r="1733" spans="11:36" s="3" customFormat="1" ht="15" customHeight="1" x14ac:dyDescent="0.25">
      <c r="K1733" s="11"/>
      <c r="L1733" s="354"/>
      <c r="M1733" s="352"/>
      <c r="AA1733" s="333"/>
      <c r="AB1733" s="135"/>
      <c r="AC1733" s="135"/>
      <c r="AD1733" s="135"/>
      <c r="AE1733" s="135"/>
      <c r="AF1733" s="127"/>
      <c r="AG1733" s="135"/>
      <c r="AH1733" s="135"/>
      <c r="AI1733" s="135"/>
      <c r="AJ1733" s="135"/>
    </row>
    <row r="1734" spans="11:36" s="3" customFormat="1" ht="15" customHeight="1" x14ac:dyDescent="0.25">
      <c r="K1734" s="11"/>
      <c r="L1734" s="354"/>
      <c r="M1734" s="352"/>
      <c r="AA1734" s="333"/>
      <c r="AB1734" s="135"/>
      <c r="AC1734" s="135"/>
      <c r="AD1734" s="135"/>
      <c r="AE1734" s="135"/>
      <c r="AF1734" s="127"/>
      <c r="AG1734" s="135"/>
      <c r="AH1734" s="135"/>
      <c r="AI1734" s="135"/>
      <c r="AJ1734" s="135"/>
    </row>
    <row r="1735" spans="11:36" s="3" customFormat="1" ht="15" customHeight="1" x14ac:dyDescent="0.25">
      <c r="K1735" s="11"/>
      <c r="L1735" s="354"/>
      <c r="M1735" s="352"/>
      <c r="AA1735" s="333"/>
      <c r="AB1735" s="135"/>
      <c r="AC1735" s="135"/>
      <c r="AD1735" s="135"/>
      <c r="AE1735" s="135"/>
      <c r="AF1735" s="127"/>
      <c r="AG1735" s="135"/>
      <c r="AH1735" s="135"/>
      <c r="AI1735" s="135"/>
      <c r="AJ1735" s="135"/>
    </row>
    <row r="1736" spans="11:36" s="3" customFormat="1" ht="15" customHeight="1" x14ac:dyDescent="0.25">
      <c r="K1736" s="11"/>
      <c r="L1736" s="354"/>
      <c r="M1736" s="352"/>
      <c r="AA1736" s="333"/>
      <c r="AB1736" s="135"/>
      <c r="AC1736" s="135"/>
      <c r="AD1736" s="135"/>
      <c r="AE1736" s="135"/>
      <c r="AF1736" s="127"/>
      <c r="AG1736" s="135"/>
      <c r="AH1736" s="135"/>
      <c r="AI1736" s="135"/>
      <c r="AJ1736" s="135"/>
    </row>
    <row r="1737" spans="11:36" s="3" customFormat="1" ht="15" customHeight="1" x14ac:dyDescent="0.25">
      <c r="K1737" s="11"/>
      <c r="L1737" s="354"/>
      <c r="M1737" s="352"/>
      <c r="AA1737" s="333"/>
      <c r="AB1737" s="135"/>
      <c r="AC1737" s="135"/>
      <c r="AD1737" s="135"/>
      <c r="AE1737" s="135"/>
      <c r="AF1737" s="127"/>
      <c r="AG1737" s="135"/>
      <c r="AH1737" s="135"/>
      <c r="AI1737" s="135"/>
      <c r="AJ1737" s="135"/>
    </row>
    <row r="1738" spans="11:36" s="3" customFormat="1" ht="15" customHeight="1" x14ac:dyDescent="0.25">
      <c r="K1738" s="11"/>
      <c r="L1738" s="354"/>
      <c r="M1738" s="352"/>
      <c r="AA1738" s="333"/>
      <c r="AB1738" s="135"/>
      <c r="AC1738" s="135"/>
      <c r="AD1738" s="135"/>
      <c r="AE1738" s="135"/>
      <c r="AF1738" s="127"/>
      <c r="AG1738" s="135"/>
      <c r="AH1738" s="135"/>
      <c r="AI1738" s="135"/>
      <c r="AJ1738" s="135"/>
    </row>
    <row r="1739" spans="11:36" s="3" customFormat="1" ht="15" customHeight="1" x14ac:dyDescent="0.25">
      <c r="K1739" s="11"/>
      <c r="L1739" s="354"/>
      <c r="M1739" s="352"/>
      <c r="AA1739" s="333"/>
      <c r="AB1739" s="135"/>
      <c r="AC1739" s="135"/>
      <c r="AD1739" s="135"/>
      <c r="AE1739" s="135"/>
      <c r="AF1739" s="127"/>
      <c r="AG1739" s="135"/>
      <c r="AH1739" s="135"/>
      <c r="AI1739" s="135"/>
      <c r="AJ1739" s="135"/>
    </row>
    <row r="1740" spans="11:36" s="3" customFormat="1" ht="15" customHeight="1" x14ac:dyDescent="0.25">
      <c r="K1740" s="11"/>
      <c r="L1740" s="354"/>
      <c r="M1740" s="352"/>
      <c r="AA1740" s="333"/>
      <c r="AB1740" s="135"/>
      <c r="AC1740" s="135"/>
      <c r="AD1740" s="135"/>
      <c r="AE1740" s="135"/>
      <c r="AF1740" s="127"/>
      <c r="AG1740" s="135"/>
      <c r="AH1740" s="135"/>
      <c r="AI1740" s="135"/>
      <c r="AJ1740" s="135"/>
    </row>
    <row r="1741" spans="11:36" s="3" customFormat="1" ht="15" customHeight="1" x14ac:dyDescent="0.25">
      <c r="K1741" s="11"/>
      <c r="L1741" s="354"/>
      <c r="M1741" s="352"/>
      <c r="AA1741" s="333"/>
      <c r="AB1741" s="135"/>
      <c r="AC1741" s="135"/>
      <c r="AD1741" s="135"/>
      <c r="AE1741" s="135"/>
      <c r="AF1741" s="127"/>
      <c r="AG1741" s="135"/>
      <c r="AH1741" s="135"/>
      <c r="AI1741" s="135"/>
      <c r="AJ1741" s="135"/>
    </row>
    <row r="1742" spans="11:36" s="3" customFormat="1" ht="15" customHeight="1" x14ac:dyDescent="0.25">
      <c r="K1742" s="11"/>
      <c r="L1742" s="354"/>
      <c r="M1742" s="352"/>
      <c r="AA1742" s="333"/>
      <c r="AB1742" s="135"/>
      <c r="AC1742" s="135"/>
      <c r="AD1742" s="135"/>
      <c r="AE1742" s="135"/>
      <c r="AF1742" s="127"/>
      <c r="AG1742" s="135"/>
      <c r="AH1742" s="135"/>
      <c r="AI1742" s="135"/>
      <c r="AJ1742" s="135"/>
    </row>
    <row r="1743" spans="11:36" s="3" customFormat="1" ht="15" customHeight="1" x14ac:dyDescent="0.25">
      <c r="K1743" s="11"/>
      <c r="L1743" s="354"/>
      <c r="M1743" s="352"/>
      <c r="AA1743" s="333"/>
      <c r="AB1743" s="135"/>
      <c r="AC1743" s="135"/>
      <c r="AD1743" s="135"/>
      <c r="AE1743" s="135"/>
      <c r="AF1743" s="127"/>
      <c r="AG1743" s="135"/>
      <c r="AH1743" s="135"/>
      <c r="AI1743" s="135"/>
      <c r="AJ1743" s="135"/>
    </row>
    <row r="1744" spans="11:36" s="3" customFormat="1" ht="15" customHeight="1" x14ac:dyDescent="0.25">
      <c r="K1744" s="11"/>
      <c r="L1744" s="354"/>
      <c r="M1744" s="352"/>
      <c r="AA1744" s="333"/>
      <c r="AB1744" s="135"/>
      <c r="AC1744" s="135"/>
      <c r="AD1744" s="135"/>
      <c r="AE1744" s="135"/>
      <c r="AF1744" s="127"/>
      <c r="AG1744" s="135"/>
      <c r="AH1744" s="135"/>
      <c r="AI1744" s="135"/>
      <c r="AJ1744" s="135"/>
    </row>
    <row r="1745" spans="11:36" s="3" customFormat="1" ht="15" customHeight="1" x14ac:dyDescent="0.25">
      <c r="K1745" s="11"/>
      <c r="L1745" s="354"/>
      <c r="M1745" s="352"/>
      <c r="AA1745" s="333"/>
      <c r="AB1745" s="135"/>
      <c r="AC1745" s="135"/>
      <c r="AD1745" s="135"/>
      <c r="AE1745" s="135"/>
      <c r="AF1745" s="127"/>
      <c r="AG1745" s="135"/>
      <c r="AH1745" s="135"/>
      <c r="AI1745" s="135"/>
      <c r="AJ1745" s="135"/>
    </row>
    <row r="1746" spans="11:36" s="3" customFormat="1" ht="15" customHeight="1" x14ac:dyDescent="0.25">
      <c r="K1746" s="11"/>
      <c r="L1746" s="354"/>
      <c r="M1746" s="352"/>
      <c r="AA1746" s="333"/>
      <c r="AB1746" s="135"/>
      <c r="AC1746" s="135"/>
      <c r="AD1746" s="135"/>
      <c r="AE1746" s="135"/>
      <c r="AF1746" s="127"/>
      <c r="AG1746" s="135"/>
      <c r="AH1746" s="135"/>
      <c r="AI1746" s="135"/>
      <c r="AJ1746" s="135"/>
    </row>
    <row r="1747" spans="11:36" s="3" customFormat="1" ht="15" customHeight="1" x14ac:dyDescent="0.25">
      <c r="K1747" s="11"/>
      <c r="L1747" s="354"/>
      <c r="M1747" s="352"/>
      <c r="AA1747" s="333"/>
      <c r="AB1747" s="135"/>
      <c r="AC1747" s="135"/>
      <c r="AD1747" s="135"/>
      <c r="AE1747" s="135"/>
      <c r="AF1747" s="127"/>
      <c r="AG1747" s="135"/>
      <c r="AH1747" s="135"/>
      <c r="AI1747" s="135"/>
      <c r="AJ1747" s="135"/>
    </row>
    <row r="1748" spans="11:36" s="3" customFormat="1" ht="15" customHeight="1" x14ac:dyDescent="0.25">
      <c r="K1748" s="11"/>
      <c r="L1748" s="354"/>
      <c r="M1748" s="352"/>
      <c r="AA1748" s="333"/>
      <c r="AB1748" s="135"/>
      <c r="AC1748" s="135"/>
      <c r="AD1748" s="135"/>
      <c r="AE1748" s="135"/>
      <c r="AF1748" s="127"/>
      <c r="AG1748" s="135"/>
      <c r="AH1748" s="135"/>
      <c r="AI1748" s="135"/>
      <c r="AJ1748" s="135"/>
    </row>
    <row r="1749" spans="11:36" s="3" customFormat="1" ht="15" customHeight="1" x14ac:dyDescent="0.25">
      <c r="K1749" s="11"/>
      <c r="L1749" s="354"/>
      <c r="M1749" s="352"/>
      <c r="AA1749" s="333"/>
      <c r="AB1749" s="135"/>
      <c r="AC1749" s="135"/>
      <c r="AD1749" s="135"/>
      <c r="AE1749" s="135"/>
      <c r="AF1749" s="127"/>
      <c r="AG1749" s="135"/>
      <c r="AH1749" s="135"/>
      <c r="AI1749" s="135"/>
      <c r="AJ1749" s="135"/>
    </row>
    <row r="1750" spans="11:36" s="3" customFormat="1" ht="15" customHeight="1" x14ac:dyDescent="0.25">
      <c r="K1750" s="11"/>
      <c r="L1750" s="354"/>
      <c r="M1750" s="352"/>
      <c r="AA1750" s="333"/>
      <c r="AB1750" s="135"/>
      <c r="AC1750" s="135"/>
      <c r="AD1750" s="135"/>
      <c r="AE1750" s="135"/>
      <c r="AF1750" s="127"/>
      <c r="AG1750" s="135"/>
      <c r="AH1750" s="135"/>
      <c r="AI1750" s="135"/>
      <c r="AJ1750" s="135"/>
    </row>
    <row r="1751" spans="11:36" s="3" customFormat="1" ht="15" customHeight="1" x14ac:dyDescent="0.25">
      <c r="K1751" s="11"/>
      <c r="L1751" s="354"/>
      <c r="M1751" s="352"/>
      <c r="AA1751" s="333"/>
      <c r="AB1751" s="135"/>
      <c r="AC1751" s="135"/>
      <c r="AD1751" s="135"/>
      <c r="AE1751" s="135"/>
      <c r="AF1751" s="127"/>
      <c r="AG1751" s="135"/>
      <c r="AH1751" s="135"/>
      <c r="AI1751" s="135"/>
      <c r="AJ1751" s="135"/>
    </row>
    <row r="1752" spans="11:36" s="3" customFormat="1" ht="15" customHeight="1" x14ac:dyDescent="0.25">
      <c r="K1752" s="11"/>
      <c r="L1752" s="354"/>
      <c r="M1752" s="352"/>
      <c r="AA1752" s="333"/>
      <c r="AB1752" s="135"/>
      <c r="AC1752" s="135"/>
      <c r="AD1752" s="135"/>
      <c r="AE1752" s="135"/>
      <c r="AF1752" s="127"/>
      <c r="AG1752" s="135"/>
      <c r="AH1752" s="135"/>
      <c r="AI1752" s="135"/>
      <c r="AJ1752" s="135"/>
    </row>
    <row r="1753" spans="11:36" s="3" customFormat="1" ht="15" customHeight="1" x14ac:dyDescent="0.25">
      <c r="K1753" s="11"/>
      <c r="L1753" s="354"/>
      <c r="M1753" s="352"/>
      <c r="AA1753" s="333"/>
      <c r="AB1753" s="135"/>
      <c r="AC1753" s="135"/>
      <c r="AD1753" s="135"/>
      <c r="AE1753" s="135"/>
      <c r="AF1753" s="127"/>
      <c r="AG1753" s="135"/>
      <c r="AH1753" s="135"/>
      <c r="AI1753" s="135"/>
      <c r="AJ1753" s="135"/>
    </row>
    <row r="1754" spans="11:36" s="3" customFormat="1" ht="15" customHeight="1" x14ac:dyDescent="0.25">
      <c r="K1754" s="11"/>
      <c r="L1754" s="354"/>
      <c r="M1754" s="352"/>
      <c r="AA1754" s="333"/>
      <c r="AB1754" s="135"/>
      <c r="AC1754" s="135"/>
      <c r="AD1754" s="135"/>
      <c r="AE1754" s="135"/>
      <c r="AF1754" s="127"/>
      <c r="AG1754" s="135"/>
      <c r="AH1754" s="135"/>
      <c r="AI1754" s="135"/>
      <c r="AJ1754" s="135"/>
    </row>
    <row r="1755" spans="11:36" s="3" customFormat="1" ht="15" customHeight="1" x14ac:dyDescent="0.25">
      <c r="K1755" s="11"/>
      <c r="L1755" s="354"/>
      <c r="M1755" s="352"/>
      <c r="AA1755" s="333"/>
      <c r="AB1755" s="135"/>
      <c r="AC1755" s="135"/>
      <c r="AD1755" s="135"/>
      <c r="AE1755" s="135"/>
      <c r="AF1755" s="127"/>
      <c r="AG1755" s="135"/>
      <c r="AH1755" s="135"/>
      <c r="AI1755" s="135"/>
      <c r="AJ1755" s="135"/>
    </row>
    <row r="1756" spans="11:36" s="3" customFormat="1" ht="15" customHeight="1" x14ac:dyDescent="0.25">
      <c r="K1756" s="11"/>
      <c r="L1756" s="354"/>
      <c r="M1756" s="352"/>
      <c r="AA1756" s="333"/>
      <c r="AB1756" s="135"/>
      <c r="AC1756" s="135"/>
      <c r="AD1756" s="135"/>
      <c r="AE1756" s="135"/>
      <c r="AF1756" s="127"/>
      <c r="AG1756" s="135"/>
      <c r="AH1756" s="135"/>
      <c r="AI1756" s="135"/>
      <c r="AJ1756" s="135"/>
    </row>
    <row r="1757" spans="11:36" s="3" customFormat="1" ht="15" customHeight="1" x14ac:dyDescent="0.25">
      <c r="K1757" s="11"/>
      <c r="L1757" s="354"/>
      <c r="M1757" s="352"/>
      <c r="AA1757" s="333"/>
      <c r="AB1757" s="135"/>
      <c r="AC1757" s="135"/>
      <c r="AD1757" s="135"/>
      <c r="AE1757" s="135"/>
      <c r="AF1757" s="127"/>
      <c r="AG1757" s="135"/>
      <c r="AH1757" s="135"/>
      <c r="AI1757" s="135"/>
      <c r="AJ1757" s="135"/>
    </row>
    <row r="1758" spans="11:36" s="3" customFormat="1" ht="15" customHeight="1" x14ac:dyDescent="0.25">
      <c r="K1758" s="11"/>
      <c r="L1758" s="354"/>
      <c r="M1758" s="352"/>
      <c r="AA1758" s="333"/>
      <c r="AB1758" s="135"/>
      <c r="AC1758" s="135"/>
      <c r="AD1758" s="135"/>
      <c r="AE1758" s="135"/>
      <c r="AF1758" s="127"/>
      <c r="AG1758" s="135"/>
      <c r="AH1758" s="135"/>
      <c r="AI1758" s="135"/>
      <c r="AJ1758" s="135"/>
    </row>
    <row r="1759" spans="11:36" s="3" customFormat="1" ht="15" customHeight="1" x14ac:dyDescent="0.25">
      <c r="K1759" s="11"/>
      <c r="L1759" s="354"/>
      <c r="M1759" s="352"/>
      <c r="AA1759" s="333"/>
      <c r="AB1759" s="135"/>
      <c r="AC1759" s="135"/>
      <c r="AD1759" s="135"/>
      <c r="AE1759" s="135"/>
      <c r="AF1759" s="127"/>
      <c r="AG1759" s="135"/>
      <c r="AH1759" s="135"/>
      <c r="AI1759" s="135"/>
      <c r="AJ1759" s="135"/>
    </row>
    <row r="1760" spans="11:36" s="3" customFormat="1" ht="15" customHeight="1" x14ac:dyDescent="0.25">
      <c r="K1760" s="11"/>
      <c r="L1760" s="354"/>
      <c r="M1760" s="352"/>
      <c r="AA1760" s="333"/>
      <c r="AB1760" s="135"/>
      <c r="AC1760" s="135"/>
      <c r="AD1760" s="135"/>
      <c r="AE1760" s="135"/>
      <c r="AF1760" s="127"/>
      <c r="AG1760" s="135"/>
      <c r="AH1760" s="135"/>
      <c r="AI1760" s="135"/>
      <c r="AJ1760" s="135"/>
    </row>
    <row r="1761" spans="11:36" s="3" customFormat="1" ht="15" customHeight="1" x14ac:dyDescent="0.25">
      <c r="K1761" s="11"/>
      <c r="L1761" s="354"/>
      <c r="M1761" s="352"/>
      <c r="AA1761" s="333"/>
      <c r="AB1761" s="135"/>
      <c r="AC1761" s="135"/>
      <c r="AD1761" s="135"/>
      <c r="AE1761" s="135"/>
      <c r="AF1761" s="127"/>
      <c r="AG1761" s="135"/>
      <c r="AH1761" s="135"/>
      <c r="AI1761" s="135"/>
      <c r="AJ1761" s="135"/>
    </row>
    <row r="1762" spans="11:36" s="3" customFormat="1" ht="15" customHeight="1" x14ac:dyDescent="0.25">
      <c r="K1762" s="11"/>
      <c r="L1762" s="354"/>
      <c r="M1762" s="352"/>
      <c r="AA1762" s="333"/>
      <c r="AB1762" s="135"/>
      <c r="AC1762" s="135"/>
      <c r="AD1762" s="135"/>
      <c r="AE1762" s="135"/>
      <c r="AF1762" s="127"/>
      <c r="AG1762" s="135"/>
      <c r="AH1762" s="135"/>
      <c r="AI1762" s="135"/>
      <c r="AJ1762" s="135"/>
    </row>
    <row r="1763" spans="11:36" s="3" customFormat="1" ht="15" customHeight="1" x14ac:dyDescent="0.25">
      <c r="K1763" s="11"/>
      <c r="L1763" s="354"/>
      <c r="M1763" s="352"/>
      <c r="AA1763" s="333"/>
      <c r="AB1763" s="135"/>
      <c r="AC1763" s="135"/>
      <c r="AD1763" s="135"/>
      <c r="AE1763" s="135"/>
      <c r="AF1763" s="127"/>
      <c r="AG1763" s="135"/>
      <c r="AH1763" s="135"/>
      <c r="AI1763" s="135"/>
      <c r="AJ1763" s="135"/>
    </row>
    <row r="1764" spans="11:36" s="3" customFormat="1" ht="15" customHeight="1" x14ac:dyDescent="0.25">
      <c r="K1764" s="11"/>
      <c r="L1764" s="354"/>
      <c r="M1764" s="352"/>
      <c r="AA1764" s="333"/>
      <c r="AB1764" s="135"/>
      <c r="AC1764" s="135"/>
      <c r="AD1764" s="135"/>
      <c r="AE1764" s="135"/>
      <c r="AF1764" s="127"/>
      <c r="AG1764" s="135"/>
      <c r="AH1764" s="135"/>
      <c r="AI1764" s="135"/>
      <c r="AJ1764" s="135"/>
    </row>
    <row r="1765" spans="11:36" s="3" customFormat="1" ht="15" customHeight="1" x14ac:dyDescent="0.25">
      <c r="K1765" s="11"/>
      <c r="L1765" s="354"/>
      <c r="M1765" s="352"/>
      <c r="AA1765" s="333"/>
      <c r="AB1765" s="135"/>
      <c r="AC1765" s="135"/>
      <c r="AD1765" s="135"/>
      <c r="AE1765" s="135"/>
      <c r="AF1765" s="127"/>
      <c r="AG1765" s="135"/>
      <c r="AH1765" s="135"/>
      <c r="AI1765" s="135"/>
      <c r="AJ1765" s="135"/>
    </row>
    <row r="1766" spans="11:36" s="3" customFormat="1" ht="15" customHeight="1" x14ac:dyDescent="0.25">
      <c r="K1766" s="11"/>
      <c r="L1766" s="354"/>
      <c r="M1766" s="352"/>
      <c r="AA1766" s="333"/>
      <c r="AB1766" s="135"/>
      <c r="AC1766" s="135"/>
      <c r="AD1766" s="135"/>
      <c r="AE1766" s="135"/>
      <c r="AF1766" s="127"/>
      <c r="AG1766" s="135"/>
      <c r="AH1766" s="135"/>
      <c r="AI1766" s="135"/>
      <c r="AJ1766" s="135"/>
    </row>
    <row r="1767" spans="11:36" s="3" customFormat="1" ht="15" customHeight="1" x14ac:dyDescent="0.25">
      <c r="K1767" s="11"/>
      <c r="L1767" s="354"/>
      <c r="M1767" s="352"/>
      <c r="AA1767" s="333"/>
      <c r="AB1767" s="135"/>
      <c r="AC1767" s="135"/>
      <c r="AD1767" s="135"/>
      <c r="AE1767" s="135"/>
      <c r="AF1767" s="127"/>
      <c r="AG1767" s="135"/>
      <c r="AH1767" s="135"/>
      <c r="AI1767" s="135"/>
      <c r="AJ1767" s="135"/>
    </row>
    <row r="1768" spans="11:36" s="3" customFormat="1" ht="15" customHeight="1" x14ac:dyDescent="0.25">
      <c r="K1768" s="11"/>
      <c r="L1768" s="354"/>
      <c r="M1768" s="352"/>
      <c r="AA1768" s="333"/>
      <c r="AB1768" s="135"/>
      <c r="AC1768" s="135"/>
      <c r="AD1768" s="135"/>
      <c r="AE1768" s="135"/>
      <c r="AF1768" s="127"/>
      <c r="AG1768" s="135"/>
      <c r="AH1768" s="135"/>
      <c r="AI1768" s="135"/>
      <c r="AJ1768" s="135"/>
    </row>
    <row r="1769" spans="11:36" s="3" customFormat="1" ht="15" customHeight="1" x14ac:dyDescent="0.25">
      <c r="K1769" s="11"/>
      <c r="L1769" s="354"/>
      <c r="M1769" s="352"/>
      <c r="AA1769" s="333"/>
      <c r="AB1769" s="135"/>
      <c r="AC1769" s="135"/>
      <c r="AD1769" s="135"/>
      <c r="AE1769" s="135"/>
      <c r="AF1769" s="127"/>
      <c r="AG1769" s="135"/>
      <c r="AH1769" s="135"/>
      <c r="AI1769" s="135"/>
      <c r="AJ1769" s="135"/>
    </row>
    <row r="1770" spans="11:36" s="3" customFormat="1" ht="15" customHeight="1" x14ac:dyDescent="0.25">
      <c r="K1770" s="11"/>
      <c r="L1770" s="354"/>
      <c r="M1770" s="352"/>
      <c r="AA1770" s="333"/>
      <c r="AB1770" s="135"/>
      <c r="AC1770" s="135"/>
      <c r="AD1770" s="135"/>
      <c r="AE1770" s="135"/>
      <c r="AF1770" s="127"/>
      <c r="AG1770" s="135"/>
      <c r="AH1770" s="135"/>
      <c r="AI1770" s="135"/>
      <c r="AJ1770" s="135"/>
    </row>
    <row r="1771" spans="11:36" s="3" customFormat="1" ht="15" customHeight="1" x14ac:dyDescent="0.25">
      <c r="K1771" s="11"/>
      <c r="L1771" s="354"/>
      <c r="M1771" s="352"/>
      <c r="AA1771" s="333"/>
      <c r="AB1771" s="135"/>
      <c r="AC1771" s="135"/>
      <c r="AD1771" s="135"/>
      <c r="AE1771" s="135"/>
      <c r="AF1771" s="127"/>
      <c r="AG1771" s="135"/>
      <c r="AH1771" s="135"/>
      <c r="AI1771" s="135"/>
      <c r="AJ1771" s="135"/>
    </row>
    <row r="1772" spans="11:36" s="3" customFormat="1" ht="15" customHeight="1" x14ac:dyDescent="0.25">
      <c r="K1772" s="11"/>
      <c r="L1772" s="354"/>
      <c r="M1772" s="352"/>
      <c r="AA1772" s="333"/>
      <c r="AB1772" s="135"/>
      <c r="AC1772" s="135"/>
      <c r="AD1772" s="135"/>
      <c r="AE1772" s="135"/>
      <c r="AF1772" s="127"/>
      <c r="AG1772" s="135"/>
      <c r="AH1772" s="135"/>
      <c r="AI1772" s="135"/>
      <c r="AJ1772" s="135"/>
    </row>
    <row r="1773" spans="11:36" s="3" customFormat="1" ht="15" customHeight="1" x14ac:dyDescent="0.25">
      <c r="K1773" s="11"/>
      <c r="L1773" s="354"/>
      <c r="M1773" s="352"/>
      <c r="AA1773" s="333"/>
      <c r="AB1773" s="135"/>
      <c r="AC1773" s="135"/>
      <c r="AD1773" s="135"/>
      <c r="AE1773" s="135"/>
      <c r="AF1773" s="127"/>
      <c r="AG1773" s="135"/>
      <c r="AH1773" s="135"/>
      <c r="AI1773" s="135"/>
      <c r="AJ1773" s="135"/>
    </row>
    <row r="1774" spans="11:36" s="3" customFormat="1" ht="15" customHeight="1" x14ac:dyDescent="0.25">
      <c r="K1774" s="11"/>
      <c r="L1774" s="354"/>
      <c r="M1774" s="352"/>
      <c r="AA1774" s="333"/>
      <c r="AB1774" s="135"/>
      <c r="AC1774" s="135"/>
      <c r="AD1774" s="135"/>
      <c r="AE1774" s="135"/>
      <c r="AF1774" s="127"/>
      <c r="AG1774" s="135"/>
      <c r="AH1774" s="135"/>
      <c r="AI1774" s="135"/>
      <c r="AJ1774" s="135"/>
    </row>
    <row r="1775" spans="11:36" s="3" customFormat="1" ht="15" customHeight="1" x14ac:dyDescent="0.25">
      <c r="K1775" s="11"/>
      <c r="L1775" s="354"/>
      <c r="M1775" s="352"/>
      <c r="AA1775" s="333"/>
      <c r="AB1775" s="135"/>
      <c r="AC1775" s="135"/>
      <c r="AD1775" s="135"/>
      <c r="AE1775" s="135"/>
      <c r="AF1775" s="127"/>
      <c r="AG1775" s="135"/>
      <c r="AH1775" s="135"/>
      <c r="AI1775" s="135"/>
      <c r="AJ1775" s="135"/>
    </row>
    <row r="1776" spans="11:36" s="3" customFormat="1" ht="15" customHeight="1" x14ac:dyDescent="0.25">
      <c r="K1776" s="11"/>
      <c r="L1776" s="354"/>
      <c r="M1776" s="352"/>
      <c r="AA1776" s="333"/>
      <c r="AB1776" s="135"/>
      <c r="AC1776" s="135"/>
      <c r="AD1776" s="135"/>
      <c r="AE1776" s="135"/>
      <c r="AF1776" s="127"/>
      <c r="AG1776" s="135"/>
      <c r="AH1776" s="135"/>
      <c r="AI1776" s="135"/>
      <c r="AJ1776" s="135"/>
    </row>
    <row r="1777" spans="11:36" s="3" customFormat="1" ht="15" customHeight="1" x14ac:dyDescent="0.25">
      <c r="K1777" s="11"/>
      <c r="L1777" s="354"/>
      <c r="M1777" s="352"/>
      <c r="AA1777" s="333"/>
      <c r="AB1777" s="135"/>
      <c r="AC1777" s="135"/>
      <c r="AD1777" s="135"/>
      <c r="AE1777" s="135"/>
      <c r="AF1777" s="127"/>
      <c r="AG1777" s="135"/>
      <c r="AH1777" s="135"/>
      <c r="AI1777" s="135"/>
      <c r="AJ1777" s="135"/>
    </row>
    <row r="1778" spans="11:36" s="3" customFormat="1" ht="15" customHeight="1" x14ac:dyDescent="0.25">
      <c r="K1778" s="11"/>
      <c r="L1778" s="354"/>
      <c r="M1778" s="352"/>
      <c r="AA1778" s="333"/>
      <c r="AB1778" s="135"/>
      <c r="AC1778" s="135"/>
      <c r="AD1778" s="135"/>
      <c r="AE1778" s="135"/>
      <c r="AF1778" s="127"/>
      <c r="AG1778" s="135"/>
      <c r="AH1778" s="135"/>
      <c r="AI1778" s="135"/>
      <c r="AJ1778" s="135"/>
    </row>
    <row r="1779" spans="11:36" s="3" customFormat="1" ht="15" customHeight="1" x14ac:dyDescent="0.25">
      <c r="K1779" s="11"/>
      <c r="L1779" s="354"/>
      <c r="M1779" s="352"/>
      <c r="AA1779" s="333"/>
      <c r="AB1779" s="135"/>
      <c r="AC1779" s="135"/>
      <c r="AD1779" s="135"/>
      <c r="AE1779" s="135"/>
      <c r="AF1779" s="127"/>
      <c r="AG1779" s="135"/>
      <c r="AH1779" s="135"/>
      <c r="AI1779" s="135"/>
      <c r="AJ1779" s="135"/>
    </row>
    <row r="1780" spans="11:36" s="3" customFormat="1" ht="15" customHeight="1" x14ac:dyDescent="0.25">
      <c r="K1780" s="11"/>
      <c r="L1780" s="354"/>
      <c r="M1780" s="352"/>
      <c r="AA1780" s="333"/>
      <c r="AB1780" s="135"/>
      <c r="AC1780" s="135"/>
      <c r="AD1780" s="135"/>
      <c r="AE1780" s="135"/>
      <c r="AF1780" s="127"/>
      <c r="AG1780" s="135"/>
      <c r="AH1780" s="135"/>
      <c r="AI1780" s="135"/>
      <c r="AJ1780" s="135"/>
    </row>
    <row r="1781" spans="11:36" s="3" customFormat="1" ht="15" customHeight="1" x14ac:dyDescent="0.25">
      <c r="K1781" s="11"/>
      <c r="L1781" s="354"/>
      <c r="M1781" s="352"/>
      <c r="AA1781" s="333"/>
      <c r="AB1781" s="135"/>
      <c r="AC1781" s="135"/>
      <c r="AD1781" s="135"/>
      <c r="AE1781" s="135"/>
      <c r="AF1781" s="127"/>
      <c r="AG1781" s="135"/>
      <c r="AH1781" s="135"/>
      <c r="AI1781" s="135"/>
      <c r="AJ1781" s="135"/>
    </row>
    <row r="1782" spans="11:36" s="3" customFormat="1" ht="15" customHeight="1" x14ac:dyDescent="0.25">
      <c r="K1782" s="11"/>
      <c r="L1782" s="354"/>
      <c r="M1782" s="352"/>
      <c r="AA1782" s="333"/>
      <c r="AB1782" s="135"/>
      <c r="AC1782" s="135"/>
      <c r="AD1782" s="135"/>
      <c r="AE1782" s="135"/>
      <c r="AF1782" s="127"/>
      <c r="AG1782" s="135"/>
      <c r="AH1782" s="135"/>
      <c r="AI1782" s="135"/>
      <c r="AJ1782" s="135"/>
    </row>
    <row r="1783" spans="11:36" s="3" customFormat="1" ht="15" customHeight="1" x14ac:dyDescent="0.25">
      <c r="K1783" s="11"/>
      <c r="L1783" s="354"/>
      <c r="M1783" s="352"/>
      <c r="AA1783" s="333"/>
      <c r="AB1783" s="135"/>
      <c r="AC1783" s="135"/>
      <c r="AD1783" s="135"/>
      <c r="AE1783" s="135"/>
      <c r="AF1783" s="127"/>
      <c r="AG1783" s="135"/>
      <c r="AH1783" s="135"/>
      <c r="AI1783" s="135"/>
      <c r="AJ1783" s="135"/>
    </row>
    <row r="1784" spans="11:36" s="3" customFormat="1" ht="15" customHeight="1" x14ac:dyDescent="0.25">
      <c r="K1784" s="11"/>
      <c r="L1784" s="354"/>
      <c r="M1784" s="352"/>
      <c r="AA1784" s="333"/>
      <c r="AB1784" s="135"/>
      <c r="AC1784" s="135"/>
      <c r="AD1784" s="135"/>
      <c r="AE1784" s="135"/>
      <c r="AF1784" s="127"/>
      <c r="AG1784" s="135"/>
      <c r="AH1784" s="135"/>
      <c r="AI1784" s="135"/>
      <c r="AJ1784" s="135"/>
    </row>
    <row r="1785" spans="11:36" s="3" customFormat="1" ht="15" customHeight="1" x14ac:dyDescent="0.25">
      <c r="K1785" s="11"/>
      <c r="L1785" s="354"/>
      <c r="M1785" s="352"/>
      <c r="AA1785" s="333"/>
      <c r="AB1785" s="135"/>
      <c r="AC1785" s="135"/>
      <c r="AD1785" s="135"/>
      <c r="AE1785" s="135"/>
      <c r="AF1785" s="127"/>
      <c r="AG1785" s="135"/>
      <c r="AH1785" s="135"/>
      <c r="AI1785" s="135"/>
      <c r="AJ1785" s="135"/>
    </row>
    <row r="1786" spans="11:36" s="3" customFormat="1" ht="15" customHeight="1" x14ac:dyDescent="0.25">
      <c r="K1786" s="11"/>
      <c r="L1786" s="354"/>
      <c r="M1786" s="352"/>
      <c r="AA1786" s="333"/>
      <c r="AB1786" s="135"/>
      <c r="AC1786" s="135"/>
      <c r="AD1786" s="135"/>
      <c r="AE1786" s="135"/>
      <c r="AF1786" s="127"/>
      <c r="AG1786" s="135"/>
      <c r="AH1786" s="135"/>
      <c r="AI1786" s="135"/>
      <c r="AJ1786" s="135"/>
    </row>
    <row r="1787" spans="11:36" s="3" customFormat="1" ht="15" customHeight="1" x14ac:dyDescent="0.25">
      <c r="K1787" s="11"/>
      <c r="L1787" s="354"/>
      <c r="M1787" s="352"/>
      <c r="AA1787" s="333"/>
      <c r="AB1787" s="135"/>
      <c r="AC1787" s="135"/>
      <c r="AD1787" s="135"/>
      <c r="AE1787" s="135"/>
      <c r="AF1787" s="127"/>
      <c r="AG1787" s="135"/>
      <c r="AH1787" s="135"/>
      <c r="AI1787" s="135"/>
      <c r="AJ1787" s="135"/>
    </row>
    <row r="1788" spans="11:36" s="3" customFormat="1" ht="15" customHeight="1" x14ac:dyDescent="0.25">
      <c r="K1788" s="11"/>
      <c r="L1788" s="354"/>
      <c r="M1788" s="352"/>
      <c r="AA1788" s="333"/>
      <c r="AB1788" s="135"/>
      <c r="AC1788" s="135"/>
      <c r="AD1788" s="135"/>
      <c r="AE1788" s="135"/>
      <c r="AF1788" s="127"/>
      <c r="AG1788" s="135"/>
      <c r="AH1788" s="135"/>
      <c r="AI1788" s="135"/>
      <c r="AJ1788" s="135"/>
    </row>
    <row r="1789" spans="11:36" s="3" customFormat="1" ht="15" customHeight="1" x14ac:dyDescent="0.25">
      <c r="K1789" s="11"/>
      <c r="L1789" s="354"/>
      <c r="M1789" s="352"/>
      <c r="AA1789" s="333"/>
      <c r="AB1789" s="135"/>
      <c r="AC1789" s="135"/>
      <c r="AD1789" s="135"/>
      <c r="AE1789" s="135"/>
      <c r="AF1789" s="127"/>
      <c r="AG1789" s="135"/>
      <c r="AH1789" s="135"/>
      <c r="AI1789" s="135"/>
      <c r="AJ1789" s="135"/>
    </row>
    <row r="1790" spans="11:36" s="3" customFormat="1" ht="15" customHeight="1" x14ac:dyDescent="0.25">
      <c r="K1790" s="11"/>
      <c r="L1790" s="354"/>
      <c r="M1790" s="352"/>
      <c r="AA1790" s="333"/>
      <c r="AB1790" s="135"/>
      <c r="AC1790" s="135"/>
      <c r="AD1790" s="135"/>
      <c r="AE1790" s="135"/>
      <c r="AF1790" s="127"/>
      <c r="AG1790" s="135"/>
      <c r="AH1790" s="135"/>
      <c r="AI1790" s="135"/>
      <c r="AJ1790" s="135"/>
    </row>
    <row r="1791" spans="11:36" s="3" customFormat="1" ht="15" customHeight="1" x14ac:dyDescent="0.25">
      <c r="K1791" s="11"/>
      <c r="L1791" s="354"/>
      <c r="M1791" s="352"/>
      <c r="AA1791" s="333"/>
      <c r="AB1791" s="135"/>
      <c r="AC1791" s="135"/>
      <c r="AD1791" s="135"/>
      <c r="AE1791" s="135"/>
      <c r="AF1791" s="127"/>
      <c r="AG1791" s="135"/>
      <c r="AH1791" s="135"/>
      <c r="AI1791" s="135"/>
      <c r="AJ1791" s="135"/>
    </row>
    <row r="1792" spans="11:36" s="3" customFormat="1" ht="15" customHeight="1" x14ac:dyDescent="0.25">
      <c r="K1792" s="11"/>
      <c r="L1792" s="354"/>
      <c r="M1792" s="352"/>
      <c r="AA1792" s="333"/>
      <c r="AB1792" s="135"/>
      <c r="AC1792" s="135"/>
      <c r="AD1792" s="135"/>
      <c r="AE1792" s="135"/>
      <c r="AF1792" s="127"/>
      <c r="AG1792" s="135"/>
      <c r="AH1792" s="135"/>
      <c r="AI1792" s="135"/>
      <c r="AJ1792" s="135"/>
    </row>
    <row r="1793" spans="11:36" s="3" customFormat="1" ht="15" customHeight="1" x14ac:dyDescent="0.25">
      <c r="K1793" s="11"/>
      <c r="L1793" s="354"/>
      <c r="M1793" s="352"/>
      <c r="AA1793" s="333"/>
      <c r="AB1793" s="135"/>
      <c r="AC1793" s="135"/>
      <c r="AD1793" s="135"/>
      <c r="AE1793" s="135"/>
      <c r="AF1793" s="127"/>
      <c r="AG1793" s="135"/>
      <c r="AH1793" s="135"/>
      <c r="AI1793" s="135"/>
      <c r="AJ1793" s="135"/>
    </row>
    <row r="1794" spans="11:36" s="3" customFormat="1" ht="15" customHeight="1" x14ac:dyDescent="0.25">
      <c r="K1794" s="11"/>
      <c r="L1794" s="354"/>
      <c r="M1794" s="352"/>
      <c r="AA1794" s="333"/>
      <c r="AB1794" s="135"/>
      <c r="AC1794" s="135"/>
      <c r="AD1794" s="135"/>
      <c r="AE1794" s="135"/>
      <c r="AF1794" s="127"/>
      <c r="AG1794" s="135"/>
      <c r="AH1794" s="135"/>
      <c r="AI1794" s="135"/>
      <c r="AJ1794" s="135"/>
    </row>
    <row r="1795" spans="11:36" s="3" customFormat="1" ht="15" customHeight="1" x14ac:dyDescent="0.25">
      <c r="K1795" s="11"/>
      <c r="L1795" s="354"/>
      <c r="M1795" s="352"/>
      <c r="AA1795" s="333"/>
      <c r="AB1795" s="135"/>
      <c r="AC1795" s="135"/>
      <c r="AD1795" s="135"/>
      <c r="AE1795" s="135"/>
      <c r="AF1795" s="127"/>
      <c r="AG1795" s="135"/>
      <c r="AH1795" s="135"/>
      <c r="AI1795" s="135"/>
      <c r="AJ1795" s="135"/>
    </row>
    <row r="1796" spans="11:36" s="3" customFormat="1" ht="15" customHeight="1" x14ac:dyDescent="0.25">
      <c r="K1796" s="11"/>
      <c r="L1796" s="354"/>
      <c r="M1796" s="352"/>
      <c r="AA1796" s="333"/>
      <c r="AB1796" s="135"/>
      <c r="AC1796" s="135"/>
      <c r="AD1796" s="135"/>
      <c r="AE1796" s="135"/>
      <c r="AF1796" s="127"/>
      <c r="AG1796" s="135"/>
      <c r="AH1796" s="135"/>
      <c r="AI1796" s="135"/>
      <c r="AJ1796" s="135"/>
    </row>
    <row r="1797" spans="11:36" s="3" customFormat="1" ht="15" customHeight="1" x14ac:dyDescent="0.25">
      <c r="K1797" s="11"/>
      <c r="L1797" s="354"/>
      <c r="M1797" s="352"/>
      <c r="AA1797" s="333"/>
      <c r="AB1797" s="135"/>
      <c r="AC1797" s="135"/>
      <c r="AD1797" s="135"/>
      <c r="AE1797" s="135"/>
      <c r="AF1797" s="127"/>
      <c r="AG1797" s="135"/>
      <c r="AH1797" s="135"/>
      <c r="AI1797" s="135"/>
      <c r="AJ1797" s="135"/>
    </row>
    <row r="1798" spans="11:36" s="3" customFormat="1" ht="15" customHeight="1" x14ac:dyDescent="0.25">
      <c r="K1798" s="11"/>
      <c r="L1798" s="354"/>
      <c r="M1798" s="352"/>
      <c r="AA1798" s="333"/>
      <c r="AB1798" s="135"/>
      <c r="AC1798" s="135"/>
      <c r="AD1798" s="135"/>
      <c r="AE1798" s="135"/>
      <c r="AF1798" s="127"/>
      <c r="AG1798" s="135"/>
      <c r="AH1798" s="135"/>
      <c r="AI1798" s="135"/>
      <c r="AJ1798" s="135"/>
    </row>
    <row r="1799" spans="11:36" s="3" customFormat="1" ht="15" customHeight="1" x14ac:dyDescent="0.25">
      <c r="K1799" s="11"/>
      <c r="L1799" s="354"/>
      <c r="M1799" s="352"/>
      <c r="AA1799" s="333"/>
      <c r="AB1799" s="135"/>
      <c r="AC1799" s="135"/>
      <c r="AD1799" s="135"/>
      <c r="AE1799" s="135"/>
      <c r="AF1799" s="127"/>
      <c r="AG1799" s="135"/>
      <c r="AH1799" s="135"/>
      <c r="AI1799" s="135"/>
      <c r="AJ1799" s="135"/>
    </row>
    <row r="1800" spans="11:36" s="3" customFormat="1" ht="15" customHeight="1" x14ac:dyDescent="0.25">
      <c r="K1800" s="11"/>
      <c r="L1800" s="354"/>
      <c r="M1800" s="352"/>
      <c r="AA1800" s="333"/>
      <c r="AB1800" s="135"/>
      <c r="AC1800" s="135"/>
      <c r="AD1800" s="135"/>
      <c r="AE1800" s="135"/>
      <c r="AF1800" s="127"/>
      <c r="AG1800" s="135"/>
      <c r="AH1800" s="135"/>
      <c r="AI1800" s="135"/>
      <c r="AJ1800" s="135"/>
    </row>
    <row r="1801" spans="11:36" s="3" customFormat="1" ht="15" customHeight="1" x14ac:dyDescent="0.25">
      <c r="K1801" s="11"/>
      <c r="L1801" s="354"/>
      <c r="M1801" s="352"/>
      <c r="AA1801" s="333"/>
      <c r="AB1801" s="135"/>
      <c r="AC1801" s="135"/>
      <c r="AD1801" s="135"/>
      <c r="AE1801" s="135"/>
      <c r="AF1801" s="127"/>
      <c r="AG1801" s="135"/>
      <c r="AH1801" s="135"/>
      <c r="AI1801" s="135"/>
      <c r="AJ1801" s="135"/>
    </row>
    <row r="1802" spans="11:36" s="3" customFormat="1" ht="15" customHeight="1" x14ac:dyDescent="0.25">
      <c r="K1802" s="11"/>
      <c r="L1802" s="354"/>
      <c r="M1802" s="352"/>
      <c r="AA1802" s="333"/>
      <c r="AB1802" s="135"/>
      <c r="AC1802" s="135"/>
      <c r="AD1802" s="135"/>
      <c r="AE1802" s="135"/>
      <c r="AF1802" s="127"/>
      <c r="AG1802" s="135"/>
      <c r="AH1802" s="135"/>
      <c r="AI1802" s="135"/>
      <c r="AJ1802" s="135"/>
    </row>
    <row r="1803" spans="11:36" s="3" customFormat="1" ht="15" customHeight="1" x14ac:dyDescent="0.25">
      <c r="K1803" s="11"/>
      <c r="L1803" s="354"/>
      <c r="M1803" s="352"/>
      <c r="AA1803" s="333"/>
      <c r="AB1803" s="135"/>
      <c r="AC1803" s="135"/>
      <c r="AD1803" s="135"/>
      <c r="AE1803" s="135"/>
      <c r="AF1803" s="127"/>
      <c r="AG1803" s="135"/>
      <c r="AH1803" s="135"/>
      <c r="AI1803" s="135"/>
      <c r="AJ1803" s="135"/>
    </row>
    <row r="1804" spans="11:36" s="3" customFormat="1" ht="15" customHeight="1" x14ac:dyDescent="0.25">
      <c r="K1804" s="11"/>
      <c r="L1804" s="354"/>
      <c r="M1804" s="352"/>
      <c r="AA1804" s="333"/>
      <c r="AB1804" s="135"/>
      <c r="AC1804" s="135"/>
      <c r="AD1804" s="135"/>
      <c r="AE1804" s="135"/>
      <c r="AF1804" s="127"/>
      <c r="AG1804" s="135"/>
      <c r="AH1804" s="135"/>
      <c r="AI1804" s="135"/>
      <c r="AJ1804" s="135"/>
    </row>
    <row r="1805" spans="11:36" s="3" customFormat="1" ht="15" customHeight="1" x14ac:dyDescent="0.25">
      <c r="K1805" s="11"/>
      <c r="L1805" s="354"/>
      <c r="M1805" s="352"/>
      <c r="AA1805" s="333"/>
      <c r="AB1805" s="135"/>
      <c r="AC1805" s="135"/>
      <c r="AD1805" s="135"/>
      <c r="AE1805" s="135"/>
      <c r="AF1805" s="127"/>
      <c r="AG1805" s="135"/>
      <c r="AH1805" s="135"/>
      <c r="AI1805" s="135"/>
      <c r="AJ1805" s="135"/>
    </row>
    <row r="1806" spans="11:36" s="3" customFormat="1" ht="15" customHeight="1" x14ac:dyDescent="0.25">
      <c r="K1806" s="11"/>
      <c r="L1806" s="354"/>
      <c r="M1806" s="352"/>
      <c r="AA1806" s="333"/>
      <c r="AB1806" s="135"/>
      <c r="AC1806" s="135"/>
      <c r="AD1806" s="135"/>
      <c r="AE1806" s="135"/>
      <c r="AF1806" s="127"/>
      <c r="AG1806" s="135"/>
      <c r="AH1806" s="135"/>
      <c r="AI1806" s="135"/>
      <c r="AJ1806" s="135"/>
    </row>
    <row r="1807" spans="11:36" s="3" customFormat="1" ht="15" customHeight="1" x14ac:dyDescent="0.25">
      <c r="K1807" s="11"/>
      <c r="L1807" s="354"/>
      <c r="M1807" s="352"/>
      <c r="AA1807" s="333"/>
      <c r="AB1807" s="135"/>
      <c r="AC1807" s="135"/>
      <c r="AD1807" s="135"/>
      <c r="AE1807" s="135"/>
      <c r="AF1807" s="127"/>
      <c r="AG1807" s="135"/>
      <c r="AH1807" s="135"/>
      <c r="AI1807" s="135"/>
      <c r="AJ1807" s="135"/>
    </row>
    <row r="1808" spans="11:36" s="3" customFormat="1" ht="15" customHeight="1" x14ac:dyDescent="0.25">
      <c r="K1808" s="11"/>
      <c r="L1808" s="354"/>
      <c r="M1808" s="352"/>
      <c r="AA1808" s="333"/>
      <c r="AB1808" s="135"/>
      <c r="AC1808" s="135"/>
      <c r="AD1808" s="135"/>
      <c r="AE1808" s="135"/>
      <c r="AF1808" s="127"/>
      <c r="AG1808" s="135"/>
      <c r="AH1808" s="135"/>
      <c r="AI1808" s="135"/>
      <c r="AJ1808" s="135"/>
    </row>
    <row r="1809" spans="11:36" s="3" customFormat="1" ht="15" customHeight="1" x14ac:dyDescent="0.25">
      <c r="K1809" s="11"/>
      <c r="L1809" s="354"/>
      <c r="M1809" s="352"/>
      <c r="AA1809" s="333"/>
      <c r="AB1809" s="135"/>
      <c r="AC1809" s="135"/>
      <c r="AD1809" s="135"/>
      <c r="AE1809" s="135"/>
      <c r="AF1809" s="127"/>
      <c r="AG1809" s="135"/>
      <c r="AH1809" s="135"/>
      <c r="AI1809" s="135"/>
      <c r="AJ1809" s="135"/>
    </row>
    <row r="1810" spans="11:36" s="3" customFormat="1" ht="15" customHeight="1" x14ac:dyDescent="0.25">
      <c r="K1810" s="11"/>
      <c r="L1810" s="354"/>
      <c r="M1810" s="352"/>
      <c r="AA1810" s="333"/>
      <c r="AB1810" s="135"/>
      <c r="AC1810" s="135"/>
      <c r="AD1810" s="135"/>
      <c r="AE1810" s="135"/>
      <c r="AF1810" s="127"/>
      <c r="AG1810" s="135"/>
      <c r="AH1810" s="135"/>
      <c r="AI1810" s="135"/>
      <c r="AJ1810" s="135"/>
    </row>
    <row r="1811" spans="11:36" s="3" customFormat="1" ht="15" customHeight="1" x14ac:dyDescent="0.25">
      <c r="K1811" s="11"/>
      <c r="L1811" s="354"/>
      <c r="M1811" s="352"/>
      <c r="AA1811" s="333"/>
      <c r="AB1811" s="135"/>
      <c r="AC1811" s="135"/>
      <c r="AD1811" s="135"/>
      <c r="AE1811" s="135"/>
      <c r="AF1811" s="127"/>
      <c r="AG1811" s="135"/>
      <c r="AH1811" s="135"/>
      <c r="AI1811" s="135"/>
      <c r="AJ1811" s="135"/>
    </row>
    <row r="1812" spans="11:36" s="3" customFormat="1" ht="15" customHeight="1" x14ac:dyDescent="0.25">
      <c r="K1812" s="11"/>
      <c r="L1812" s="354"/>
      <c r="M1812" s="352"/>
      <c r="AA1812" s="333"/>
      <c r="AB1812" s="135"/>
      <c r="AC1812" s="135"/>
      <c r="AD1812" s="135"/>
      <c r="AE1812" s="135"/>
      <c r="AF1812" s="127"/>
      <c r="AG1812" s="135"/>
      <c r="AH1812" s="135"/>
      <c r="AI1812" s="135"/>
      <c r="AJ1812" s="135"/>
    </row>
    <row r="1813" spans="11:36" s="3" customFormat="1" ht="15" customHeight="1" x14ac:dyDescent="0.25">
      <c r="K1813" s="11"/>
      <c r="L1813" s="354"/>
      <c r="M1813" s="352"/>
      <c r="AA1813" s="333"/>
      <c r="AB1813" s="135"/>
      <c r="AC1813" s="135"/>
      <c r="AD1813" s="135"/>
      <c r="AE1813" s="135"/>
      <c r="AF1813" s="127"/>
      <c r="AG1813" s="135"/>
      <c r="AH1813" s="135"/>
      <c r="AI1813" s="135"/>
      <c r="AJ1813" s="135"/>
    </row>
    <row r="1814" spans="11:36" s="3" customFormat="1" ht="15" customHeight="1" x14ac:dyDescent="0.25">
      <c r="K1814" s="11"/>
      <c r="L1814" s="354"/>
      <c r="M1814" s="352"/>
      <c r="AA1814" s="333"/>
      <c r="AB1814" s="135"/>
      <c r="AC1814" s="135"/>
      <c r="AD1814" s="135"/>
      <c r="AE1814" s="135"/>
      <c r="AF1814" s="127"/>
      <c r="AG1814" s="135"/>
      <c r="AH1814" s="135"/>
      <c r="AI1814" s="135"/>
      <c r="AJ1814" s="135"/>
    </row>
    <row r="1815" spans="11:36" s="3" customFormat="1" ht="15" customHeight="1" x14ac:dyDescent="0.25">
      <c r="K1815" s="11"/>
      <c r="L1815" s="354"/>
      <c r="M1815" s="352"/>
      <c r="AA1815" s="333"/>
      <c r="AB1815" s="135"/>
      <c r="AC1815" s="135"/>
      <c r="AD1815" s="135"/>
      <c r="AE1815" s="135"/>
      <c r="AF1815" s="127"/>
      <c r="AG1815" s="135"/>
      <c r="AH1815" s="135"/>
      <c r="AI1815" s="135"/>
      <c r="AJ1815" s="135"/>
    </row>
    <row r="1816" spans="11:36" s="3" customFormat="1" ht="15" customHeight="1" x14ac:dyDescent="0.25">
      <c r="K1816" s="11"/>
      <c r="L1816" s="354"/>
      <c r="M1816" s="352"/>
      <c r="AA1816" s="333"/>
      <c r="AB1816" s="135"/>
      <c r="AC1816" s="135"/>
      <c r="AD1816" s="135"/>
      <c r="AE1816" s="135"/>
      <c r="AF1816" s="127"/>
      <c r="AG1816" s="135"/>
      <c r="AH1816" s="135"/>
      <c r="AI1816" s="135"/>
      <c r="AJ1816" s="135"/>
    </row>
    <row r="1817" spans="11:36" s="3" customFormat="1" ht="15" customHeight="1" x14ac:dyDescent="0.25">
      <c r="K1817" s="11"/>
      <c r="L1817" s="354"/>
      <c r="M1817" s="352"/>
      <c r="AA1817" s="333"/>
      <c r="AB1817" s="135"/>
      <c r="AC1817" s="135"/>
      <c r="AD1817" s="135"/>
      <c r="AE1817" s="135"/>
      <c r="AF1817" s="127"/>
      <c r="AG1817" s="135"/>
      <c r="AH1817" s="135"/>
      <c r="AI1817" s="135"/>
      <c r="AJ1817" s="135"/>
    </row>
    <row r="1818" spans="11:36" s="3" customFormat="1" ht="15" customHeight="1" x14ac:dyDescent="0.25">
      <c r="K1818" s="11"/>
      <c r="L1818" s="354"/>
      <c r="M1818" s="352"/>
      <c r="AA1818" s="333"/>
      <c r="AB1818" s="135"/>
      <c r="AC1818" s="135"/>
      <c r="AD1818" s="135"/>
      <c r="AE1818" s="135"/>
      <c r="AF1818" s="127"/>
      <c r="AG1818" s="135"/>
      <c r="AH1818" s="135"/>
      <c r="AI1818" s="135"/>
      <c r="AJ1818" s="135"/>
    </row>
    <row r="1819" spans="11:36" s="3" customFormat="1" ht="15" customHeight="1" x14ac:dyDescent="0.25">
      <c r="K1819" s="11"/>
      <c r="L1819" s="354"/>
      <c r="M1819" s="352"/>
      <c r="AA1819" s="333"/>
      <c r="AB1819" s="135"/>
      <c r="AC1819" s="135"/>
      <c r="AD1819" s="135"/>
      <c r="AE1819" s="135"/>
      <c r="AF1819" s="127"/>
      <c r="AG1819" s="135"/>
      <c r="AH1819" s="135"/>
      <c r="AI1819" s="135"/>
      <c r="AJ1819" s="135"/>
    </row>
    <row r="1820" spans="11:36" s="3" customFormat="1" ht="15" customHeight="1" x14ac:dyDescent="0.25">
      <c r="K1820" s="11"/>
      <c r="L1820" s="354"/>
      <c r="M1820" s="352"/>
      <c r="AA1820" s="333"/>
      <c r="AB1820" s="135"/>
      <c r="AC1820" s="135"/>
      <c r="AD1820" s="135"/>
      <c r="AE1820" s="135"/>
      <c r="AF1820" s="127"/>
      <c r="AG1820" s="135"/>
      <c r="AH1820" s="135"/>
      <c r="AI1820" s="135"/>
      <c r="AJ1820" s="135"/>
    </row>
    <row r="1821" spans="11:36" s="3" customFormat="1" ht="15" customHeight="1" x14ac:dyDescent="0.25">
      <c r="K1821" s="11"/>
      <c r="L1821" s="354"/>
      <c r="M1821" s="352"/>
      <c r="AA1821" s="333"/>
      <c r="AB1821" s="135"/>
      <c r="AC1821" s="135"/>
      <c r="AD1821" s="135"/>
      <c r="AE1821" s="135"/>
      <c r="AF1821" s="127"/>
      <c r="AG1821" s="135"/>
      <c r="AH1821" s="135"/>
      <c r="AI1821" s="135"/>
      <c r="AJ1821" s="135"/>
    </row>
    <row r="1822" spans="11:36" s="3" customFormat="1" ht="15" customHeight="1" x14ac:dyDescent="0.25">
      <c r="K1822" s="11"/>
      <c r="L1822" s="354"/>
      <c r="M1822" s="352"/>
      <c r="AA1822" s="333"/>
      <c r="AB1822" s="135"/>
      <c r="AC1822" s="135"/>
      <c r="AD1822" s="135"/>
      <c r="AE1822" s="135"/>
      <c r="AF1822" s="127"/>
      <c r="AG1822" s="135"/>
      <c r="AH1822" s="135"/>
      <c r="AI1822" s="135"/>
      <c r="AJ1822" s="135"/>
    </row>
    <row r="1823" spans="11:36" s="3" customFormat="1" ht="15" customHeight="1" x14ac:dyDescent="0.25">
      <c r="K1823" s="11"/>
      <c r="L1823" s="354"/>
      <c r="M1823" s="352"/>
      <c r="AA1823" s="333"/>
      <c r="AB1823" s="135"/>
      <c r="AC1823" s="135"/>
      <c r="AD1823" s="135"/>
      <c r="AE1823" s="135"/>
      <c r="AF1823" s="127"/>
      <c r="AG1823" s="135"/>
      <c r="AH1823" s="135"/>
      <c r="AI1823" s="135"/>
      <c r="AJ1823" s="135"/>
    </row>
    <row r="1824" spans="11:36" s="3" customFormat="1" ht="15" customHeight="1" x14ac:dyDescent="0.25">
      <c r="K1824" s="11"/>
      <c r="L1824" s="354"/>
      <c r="M1824" s="352"/>
      <c r="AA1824" s="333"/>
      <c r="AB1824" s="135"/>
      <c r="AC1824" s="135"/>
      <c r="AD1824" s="135"/>
      <c r="AE1824" s="135"/>
      <c r="AF1824" s="127"/>
      <c r="AG1824" s="135"/>
      <c r="AH1824" s="135"/>
      <c r="AI1824" s="135"/>
      <c r="AJ1824" s="135"/>
    </row>
    <row r="1825" spans="11:36" s="3" customFormat="1" ht="15" customHeight="1" x14ac:dyDescent="0.25">
      <c r="K1825" s="11"/>
      <c r="L1825" s="354"/>
      <c r="M1825" s="352"/>
      <c r="AA1825" s="333"/>
      <c r="AB1825" s="135"/>
      <c r="AC1825" s="135"/>
      <c r="AD1825" s="135"/>
      <c r="AE1825" s="135"/>
      <c r="AF1825" s="127"/>
      <c r="AG1825" s="135"/>
      <c r="AH1825" s="135"/>
      <c r="AI1825" s="135"/>
      <c r="AJ1825" s="135"/>
    </row>
    <row r="1826" spans="11:36" s="3" customFormat="1" ht="15" customHeight="1" x14ac:dyDescent="0.25">
      <c r="K1826" s="11"/>
      <c r="L1826" s="354"/>
      <c r="M1826" s="352"/>
      <c r="AA1826" s="333"/>
      <c r="AB1826" s="135"/>
      <c r="AC1826" s="135"/>
      <c r="AD1826" s="135"/>
      <c r="AE1826" s="135"/>
      <c r="AF1826" s="127"/>
      <c r="AG1826" s="135"/>
      <c r="AH1826" s="135"/>
      <c r="AI1826" s="135"/>
      <c r="AJ1826" s="135"/>
    </row>
    <row r="1827" spans="11:36" s="3" customFormat="1" ht="15" customHeight="1" x14ac:dyDescent="0.25">
      <c r="K1827" s="11"/>
      <c r="L1827" s="354"/>
      <c r="M1827" s="352"/>
      <c r="AA1827" s="333"/>
      <c r="AB1827" s="135"/>
      <c r="AC1827" s="135"/>
      <c r="AD1827" s="135"/>
      <c r="AE1827" s="135"/>
      <c r="AF1827" s="127"/>
      <c r="AG1827" s="135"/>
      <c r="AH1827" s="135"/>
      <c r="AI1827" s="135"/>
      <c r="AJ1827" s="135"/>
    </row>
    <row r="1828" spans="11:36" s="3" customFormat="1" ht="15" customHeight="1" x14ac:dyDescent="0.25">
      <c r="K1828" s="11"/>
      <c r="L1828" s="354"/>
      <c r="M1828" s="352"/>
      <c r="AA1828" s="333"/>
      <c r="AB1828" s="135"/>
      <c r="AC1828" s="135"/>
      <c r="AD1828" s="135"/>
      <c r="AE1828" s="135"/>
      <c r="AF1828" s="127"/>
      <c r="AG1828" s="135"/>
      <c r="AH1828" s="135"/>
      <c r="AI1828" s="135"/>
      <c r="AJ1828" s="135"/>
    </row>
    <row r="1829" spans="11:36" s="3" customFormat="1" ht="15" customHeight="1" x14ac:dyDescent="0.25">
      <c r="K1829" s="11"/>
      <c r="L1829" s="354"/>
      <c r="M1829" s="352"/>
      <c r="AA1829" s="333"/>
      <c r="AB1829" s="135"/>
      <c r="AC1829" s="135"/>
      <c r="AD1829" s="135"/>
      <c r="AE1829" s="135"/>
      <c r="AF1829" s="127"/>
      <c r="AG1829" s="135"/>
      <c r="AH1829" s="135"/>
      <c r="AI1829" s="135"/>
      <c r="AJ1829" s="135"/>
    </row>
    <row r="1830" spans="11:36" s="3" customFormat="1" ht="15" customHeight="1" x14ac:dyDescent="0.25">
      <c r="K1830" s="11"/>
      <c r="L1830" s="354"/>
      <c r="M1830" s="352"/>
      <c r="AA1830" s="333"/>
      <c r="AB1830" s="135"/>
      <c r="AC1830" s="135"/>
      <c r="AD1830" s="135"/>
      <c r="AE1830" s="135"/>
      <c r="AF1830" s="127"/>
      <c r="AG1830" s="135"/>
      <c r="AH1830" s="135"/>
      <c r="AI1830" s="135"/>
      <c r="AJ1830" s="135"/>
    </row>
    <row r="1831" spans="11:36" s="3" customFormat="1" ht="15" customHeight="1" x14ac:dyDescent="0.25">
      <c r="K1831" s="11"/>
      <c r="L1831" s="354"/>
      <c r="M1831" s="352"/>
      <c r="AA1831" s="333"/>
      <c r="AB1831" s="135"/>
      <c r="AC1831" s="135"/>
      <c r="AD1831" s="135"/>
      <c r="AE1831" s="135"/>
      <c r="AF1831" s="127"/>
      <c r="AG1831" s="135"/>
      <c r="AH1831" s="135"/>
      <c r="AI1831" s="135"/>
      <c r="AJ1831" s="135"/>
    </row>
    <row r="1832" spans="11:36" s="3" customFormat="1" ht="15" customHeight="1" x14ac:dyDescent="0.25">
      <c r="K1832" s="11"/>
      <c r="L1832" s="354"/>
      <c r="M1832" s="352"/>
      <c r="AA1832" s="333"/>
      <c r="AB1832" s="135"/>
      <c r="AC1832" s="135"/>
      <c r="AD1832" s="135"/>
      <c r="AE1832" s="135"/>
      <c r="AF1832" s="127"/>
      <c r="AG1832" s="135"/>
      <c r="AH1832" s="135"/>
      <c r="AI1832" s="135"/>
      <c r="AJ1832" s="135"/>
    </row>
    <row r="1833" spans="11:36" s="3" customFormat="1" ht="15" customHeight="1" x14ac:dyDescent="0.25">
      <c r="K1833" s="11"/>
      <c r="L1833" s="354"/>
      <c r="M1833" s="352"/>
      <c r="AA1833" s="333"/>
      <c r="AB1833" s="135"/>
      <c r="AC1833" s="135"/>
      <c r="AD1833" s="135"/>
      <c r="AE1833" s="135"/>
      <c r="AF1833" s="127"/>
      <c r="AG1833" s="135"/>
      <c r="AH1833" s="135"/>
      <c r="AI1833" s="135"/>
      <c r="AJ1833" s="135"/>
    </row>
    <row r="1834" spans="11:36" s="3" customFormat="1" ht="15" customHeight="1" x14ac:dyDescent="0.25">
      <c r="K1834" s="11"/>
      <c r="L1834" s="354"/>
      <c r="M1834" s="352"/>
      <c r="AA1834" s="333"/>
      <c r="AB1834" s="135"/>
      <c r="AC1834" s="135"/>
      <c r="AD1834" s="135"/>
      <c r="AE1834" s="135"/>
      <c r="AF1834" s="127"/>
      <c r="AG1834" s="135"/>
      <c r="AH1834" s="135"/>
      <c r="AI1834" s="135"/>
      <c r="AJ1834" s="135"/>
    </row>
    <row r="1835" spans="11:36" s="3" customFormat="1" ht="15" customHeight="1" x14ac:dyDescent="0.25">
      <c r="K1835" s="11"/>
      <c r="L1835" s="354"/>
      <c r="M1835" s="352"/>
      <c r="AA1835" s="333"/>
      <c r="AB1835" s="135"/>
      <c r="AC1835" s="135"/>
      <c r="AD1835" s="135"/>
      <c r="AE1835" s="135"/>
      <c r="AF1835" s="127"/>
      <c r="AG1835" s="135"/>
      <c r="AH1835" s="135"/>
      <c r="AI1835" s="135"/>
      <c r="AJ1835" s="135"/>
    </row>
    <row r="1836" spans="11:36" s="3" customFormat="1" ht="15" customHeight="1" x14ac:dyDescent="0.25">
      <c r="K1836" s="11"/>
      <c r="L1836" s="354"/>
      <c r="M1836" s="352"/>
      <c r="AA1836" s="333"/>
      <c r="AB1836" s="135"/>
      <c r="AC1836" s="135"/>
      <c r="AD1836" s="135"/>
      <c r="AE1836" s="135"/>
      <c r="AF1836" s="127"/>
      <c r="AG1836" s="135"/>
      <c r="AH1836" s="135"/>
      <c r="AI1836" s="135"/>
      <c r="AJ1836" s="135"/>
    </row>
    <row r="1837" spans="11:36" s="3" customFormat="1" ht="15" customHeight="1" x14ac:dyDescent="0.25">
      <c r="K1837" s="11"/>
      <c r="L1837" s="354"/>
      <c r="M1837" s="352"/>
      <c r="AA1837" s="333"/>
      <c r="AB1837" s="135"/>
      <c r="AC1837" s="135"/>
      <c r="AD1837" s="135"/>
      <c r="AE1837" s="135"/>
      <c r="AF1837" s="127"/>
      <c r="AG1837" s="135"/>
      <c r="AH1837" s="135"/>
      <c r="AI1837" s="135"/>
      <c r="AJ1837" s="135"/>
    </row>
    <row r="1838" spans="11:36" s="3" customFormat="1" ht="15" customHeight="1" x14ac:dyDescent="0.25">
      <c r="K1838" s="11"/>
      <c r="L1838" s="354"/>
      <c r="M1838" s="352"/>
      <c r="AA1838" s="333"/>
      <c r="AB1838" s="135"/>
      <c r="AC1838" s="135"/>
      <c r="AD1838" s="135"/>
      <c r="AE1838" s="135"/>
      <c r="AF1838" s="127"/>
      <c r="AG1838" s="135"/>
      <c r="AH1838" s="135"/>
      <c r="AI1838" s="135"/>
      <c r="AJ1838" s="135"/>
    </row>
    <row r="1839" spans="11:36" s="3" customFormat="1" ht="15" customHeight="1" x14ac:dyDescent="0.25">
      <c r="K1839" s="11"/>
      <c r="L1839" s="354"/>
      <c r="M1839" s="352"/>
      <c r="AA1839" s="333"/>
      <c r="AB1839" s="135"/>
      <c r="AC1839" s="135"/>
      <c r="AD1839" s="135"/>
      <c r="AE1839" s="135"/>
      <c r="AF1839" s="127"/>
      <c r="AG1839" s="135"/>
      <c r="AH1839" s="135"/>
      <c r="AI1839" s="135"/>
      <c r="AJ1839" s="135"/>
    </row>
    <row r="1840" spans="11:36" s="3" customFormat="1" ht="15" customHeight="1" x14ac:dyDescent="0.25">
      <c r="K1840" s="11"/>
      <c r="L1840" s="354"/>
      <c r="M1840" s="352"/>
      <c r="AA1840" s="333"/>
      <c r="AB1840" s="135"/>
      <c r="AC1840" s="135"/>
      <c r="AD1840" s="135"/>
      <c r="AE1840" s="135"/>
      <c r="AF1840" s="127"/>
      <c r="AG1840" s="135"/>
      <c r="AH1840" s="135"/>
      <c r="AI1840" s="135"/>
      <c r="AJ1840" s="135"/>
    </row>
    <row r="1841" spans="11:36" s="3" customFormat="1" ht="15" customHeight="1" x14ac:dyDescent="0.25">
      <c r="K1841" s="11"/>
      <c r="L1841" s="354"/>
      <c r="M1841" s="352"/>
      <c r="AA1841" s="333"/>
      <c r="AB1841" s="135"/>
      <c r="AC1841" s="135"/>
      <c r="AD1841" s="135"/>
      <c r="AE1841" s="135"/>
      <c r="AF1841" s="127"/>
      <c r="AG1841" s="135"/>
      <c r="AH1841" s="135"/>
      <c r="AI1841" s="135"/>
      <c r="AJ1841" s="135"/>
    </row>
    <row r="1842" spans="11:36" s="3" customFormat="1" ht="15" customHeight="1" x14ac:dyDescent="0.25">
      <c r="K1842" s="11"/>
      <c r="L1842" s="354"/>
      <c r="M1842" s="352"/>
      <c r="AA1842" s="333"/>
      <c r="AB1842" s="135"/>
      <c r="AC1842" s="135"/>
      <c r="AD1842" s="135"/>
      <c r="AE1842" s="135"/>
      <c r="AF1842" s="127"/>
      <c r="AG1842" s="135"/>
      <c r="AH1842" s="135"/>
      <c r="AI1842" s="135"/>
      <c r="AJ1842" s="135"/>
    </row>
    <row r="1843" spans="11:36" s="3" customFormat="1" ht="15" customHeight="1" x14ac:dyDescent="0.25">
      <c r="K1843" s="11"/>
      <c r="L1843" s="354"/>
      <c r="M1843" s="352"/>
      <c r="AA1843" s="333"/>
      <c r="AB1843" s="135"/>
      <c r="AC1843" s="135"/>
      <c r="AD1843" s="135"/>
      <c r="AE1843" s="135"/>
      <c r="AF1843" s="127"/>
      <c r="AG1843" s="135"/>
      <c r="AH1843" s="135"/>
      <c r="AI1843" s="135"/>
      <c r="AJ1843" s="135"/>
    </row>
    <row r="1844" spans="11:36" s="3" customFormat="1" ht="15" customHeight="1" x14ac:dyDescent="0.25">
      <c r="K1844" s="11"/>
      <c r="L1844" s="354"/>
      <c r="M1844" s="352"/>
      <c r="AA1844" s="333"/>
      <c r="AB1844" s="135"/>
      <c r="AC1844" s="135"/>
      <c r="AD1844" s="135"/>
      <c r="AE1844" s="135"/>
      <c r="AF1844" s="127"/>
      <c r="AG1844" s="135"/>
      <c r="AH1844" s="135"/>
      <c r="AI1844" s="135"/>
      <c r="AJ1844" s="135"/>
    </row>
    <row r="1845" spans="11:36" s="3" customFormat="1" ht="15" customHeight="1" x14ac:dyDescent="0.25">
      <c r="K1845" s="11"/>
      <c r="L1845" s="354"/>
      <c r="M1845" s="352"/>
      <c r="AA1845" s="333"/>
      <c r="AB1845" s="135"/>
      <c r="AC1845" s="135"/>
      <c r="AD1845" s="135"/>
      <c r="AE1845" s="135"/>
      <c r="AF1845" s="127"/>
      <c r="AG1845" s="135"/>
      <c r="AH1845" s="135"/>
      <c r="AI1845" s="135"/>
      <c r="AJ1845" s="135"/>
    </row>
    <row r="1846" spans="11:36" s="3" customFormat="1" ht="15" customHeight="1" x14ac:dyDescent="0.25">
      <c r="K1846" s="11"/>
      <c r="L1846" s="354"/>
      <c r="M1846" s="352"/>
      <c r="AA1846" s="333"/>
      <c r="AB1846" s="135"/>
      <c r="AC1846" s="135"/>
      <c r="AD1846" s="135"/>
      <c r="AE1846" s="135"/>
      <c r="AF1846" s="127"/>
      <c r="AG1846" s="135"/>
      <c r="AH1846" s="135"/>
      <c r="AI1846" s="135"/>
      <c r="AJ1846" s="135"/>
    </row>
    <row r="1847" spans="11:36" s="3" customFormat="1" ht="15" customHeight="1" x14ac:dyDescent="0.25">
      <c r="K1847" s="11"/>
      <c r="L1847" s="354"/>
      <c r="M1847" s="352"/>
      <c r="AA1847" s="333"/>
      <c r="AB1847" s="135"/>
      <c r="AC1847" s="135"/>
      <c r="AD1847" s="135"/>
      <c r="AE1847" s="135"/>
      <c r="AF1847" s="127"/>
      <c r="AG1847" s="135"/>
      <c r="AH1847" s="135"/>
      <c r="AI1847" s="135"/>
      <c r="AJ1847" s="135"/>
    </row>
    <row r="1848" spans="11:36" s="3" customFormat="1" ht="15" customHeight="1" x14ac:dyDescent="0.25">
      <c r="K1848" s="11"/>
      <c r="L1848" s="354"/>
      <c r="M1848" s="352"/>
      <c r="AA1848" s="333"/>
      <c r="AB1848" s="135"/>
      <c r="AC1848" s="135"/>
      <c r="AD1848" s="135"/>
      <c r="AE1848" s="135"/>
      <c r="AF1848" s="127"/>
      <c r="AG1848" s="135"/>
      <c r="AH1848" s="135"/>
      <c r="AI1848" s="135"/>
      <c r="AJ1848" s="135"/>
    </row>
    <row r="1849" spans="11:36" s="3" customFormat="1" ht="15" customHeight="1" x14ac:dyDescent="0.25">
      <c r="K1849" s="11"/>
      <c r="L1849" s="354"/>
      <c r="M1849" s="352"/>
      <c r="AA1849" s="333"/>
      <c r="AB1849" s="135"/>
      <c r="AC1849" s="135"/>
      <c r="AD1849" s="135"/>
      <c r="AE1849" s="135"/>
      <c r="AF1849" s="127"/>
      <c r="AG1849" s="135"/>
      <c r="AH1849" s="135"/>
      <c r="AI1849" s="135"/>
      <c r="AJ1849" s="135"/>
    </row>
    <row r="1850" spans="11:36" s="3" customFormat="1" ht="15" customHeight="1" x14ac:dyDescent="0.25">
      <c r="K1850" s="11"/>
      <c r="L1850" s="354"/>
      <c r="M1850" s="352"/>
      <c r="AA1850" s="333"/>
      <c r="AB1850" s="135"/>
      <c r="AC1850" s="135"/>
      <c r="AD1850" s="135"/>
      <c r="AE1850" s="135"/>
      <c r="AF1850" s="127"/>
      <c r="AG1850" s="135"/>
      <c r="AH1850" s="135"/>
      <c r="AI1850" s="135"/>
      <c r="AJ1850" s="135"/>
    </row>
    <row r="1851" spans="11:36" s="3" customFormat="1" ht="15" customHeight="1" x14ac:dyDescent="0.25">
      <c r="K1851" s="11"/>
      <c r="L1851" s="354"/>
      <c r="M1851" s="352"/>
      <c r="AA1851" s="333"/>
      <c r="AB1851" s="135"/>
      <c r="AC1851" s="135"/>
      <c r="AD1851" s="135"/>
      <c r="AE1851" s="135"/>
      <c r="AF1851" s="127"/>
      <c r="AG1851" s="135"/>
      <c r="AH1851" s="135"/>
      <c r="AI1851" s="135"/>
      <c r="AJ1851" s="135"/>
    </row>
    <row r="1852" spans="11:36" s="3" customFormat="1" ht="15" customHeight="1" x14ac:dyDescent="0.25">
      <c r="K1852" s="11"/>
      <c r="L1852" s="354"/>
      <c r="M1852" s="352"/>
      <c r="AA1852" s="333"/>
      <c r="AB1852" s="135"/>
      <c r="AC1852" s="135"/>
      <c r="AD1852" s="135"/>
      <c r="AE1852" s="135"/>
      <c r="AF1852" s="127"/>
      <c r="AG1852" s="135"/>
      <c r="AH1852" s="135"/>
      <c r="AI1852" s="135"/>
      <c r="AJ1852" s="135"/>
    </row>
    <row r="1853" spans="11:36" s="3" customFormat="1" ht="15" customHeight="1" x14ac:dyDescent="0.25">
      <c r="K1853" s="11"/>
      <c r="L1853" s="354"/>
      <c r="M1853" s="352"/>
      <c r="AA1853" s="333"/>
      <c r="AB1853" s="135"/>
      <c r="AC1853" s="135"/>
      <c r="AD1853" s="135"/>
      <c r="AE1853" s="135"/>
      <c r="AF1853" s="127"/>
      <c r="AG1853" s="135"/>
      <c r="AH1853" s="135"/>
      <c r="AI1853" s="135"/>
      <c r="AJ1853" s="135"/>
    </row>
    <row r="1854" spans="11:36" s="3" customFormat="1" ht="15" customHeight="1" x14ac:dyDescent="0.25">
      <c r="K1854" s="11"/>
      <c r="L1854" s="354"/>
      <c r="M1854" s="352"/>
      <c r="AA1854" s="333"/>
      <c r="AB1854" s="135"/>
      <c r="AC1854" s="135"/>
      <c r="AD1854" s="135"/>
      <c r="AE1854" s="135"/>
      <c r="AF1854" s="127"/>
      <c r="AG1854" s="135"/>
      <c r="AH1854" s="135"/>
      <c r="AI1854" s="135"/>
      <c r="AJ1854" s="135"/>
    </row>
    <row r="1855" spans="11:36" s="3" customFormat="1" ht="15" customHeight="1" x14ac:dyDescent="0.25">
      <c r="K1855" s="11"/>
      <c r="L1855" s="354"/>
      <c r="M1855" s="352"/>
      <c r="AA1855" s="333"/>
      <c r="AB1855" s="135"/>
      <c r="AC1855" s="135"/>
      <c r="AD1855" s="135"/>
      <c r="AE1855" s="135"/>
      <c r="AF1855" s="127"/>
      <c r="AG1855" s="135"/>
      <c r="AH1855" s="135"/>
      <c r="AI1855" s="135"/>
      <c r="AJ1855" s="135"/>
    </row>
    <row r="1856" spans="11:36" s="3" customFormat="1" ht="15" customHeight="1" x14ac:dyDescent="0.25">
      <c r="K1856" s="11"/>
      <c r="L1856" s="354"/>
      <c r="M1856" s="352"/>
      <c r="AA1856" s="333"/>
      <c r="AB1856" s="135"/>
      <c r="AC1856" s="135"/>
      <c r="AD1856" s="135"/>
      <c r="AE1856" s="135"/>
      <c r="AF1856" s="127"/>
      <c r="AG1856" s="135"/>
      <c r="AH1856" s="135"/>
      <c r="AI1856" s="135"/>
      <c r="AJ1856" s="135"/>
    </row>
    <row r="1857" spans="11:36" s="3" customFormat="1" ht="15" customHeight="1" x14ac:dyDescent="0.25">
      <c r="K1857" s="11"/>
      <c r="L1857" s="354"/>
      <c r="M1857" s="352"/>
      <c r="AA1857" s="333"/>
      <c r="AB1857" s="135"/>
      <c r="AC1857" s="135"/>
      <c r="AD1857" s="135"/>
      <c r="AE1857" s="135"/>
      <c r="AF1857" s="127"/>
      <c r="AG1857" s="135"/>
      <c r="AH1857" s="135"/>
      <c r="AI1857" s="135"/>
      <c r="AJ1857" s="135"/>
    </row>
    <row r="1858" spans="11:36" s="3" customFormat="1" ht="15" customHeight="1" x14ac:dyDescent="0.25">
      <c r="K1858" s="11"/>
      <c r="L1858" s="354"/>
      <c r="M1858" s="352"/>
      <c r="AA1858" s="333"/>
      <c r="AB1858" s="135"/>
      <c r="AC1858" s="135"/>
      <c r="AD1858" s="135"/>
      <c r="AE1858" s="135"/>
      <c r="AF1858" s="127"/>
      <c r="AG1858" s="135"/>
      <c r="AH1858" s="135"/>
      <c r="AI1858" s="135"/>
      <c r="AJ1858" s="135"/>
    </row>
    <row r="1859" spans="11:36" s="3" customFormat="1" ht="15" customHeight="1" x14ac:dyDescent="0.25">
      <c r="K1859" s="11"/>
      <c r="L1859" s="354"/>
      <c r="M1859" s="352"/>
      <c r="AA1859" s="333"/>
      <c r="AB1859" s="135"/>
      <c r="AC1859" s="135"/>
      <c r="AD1859" s="135"/>
      <c r="AE1859" s="135"/>
      <c r="AF1859" s="127"/>
      <c r="AG1859" s="135"/>
      <c r="AH1859" s="135"/>
      <c r="AI1859" s="135"/>
      <c r="AJ1859" s="135"/>
    </row>
    <row r="1860" spans="11:36" s="3" customFormat="1" ht="15" customHeight="1" x14ac:dyDescent="0.25">
      <c r="K1860" s="11"/>
      <c r="L1860" s="354"/>
      <c r="M1860" s="352"/>
      <c r="AA1860" s="333"/>
      <c r="AB1860" s="135"/>
      <c r="AC1860" s="135"/>
      <c r="AD1860" s="135"/>
      <c r="AE1860" s="135"/>
      <c r="AF1860" s="127"/>
      <c r="AG1860" s="135"/>
      <c r="AH1860" s="135"/>
      <c r="AI1860" s="135"/>
      <c r="AJ1860" s="135"/>
    </row>
    <row r="1861" spans="11:36" s="3" customFormat="1" ht="15" customHeight="1" x14ac:dyDescent="0.25">
      <c r="K1861" s="11"/>
      <c r="L1861" s="354"/>
      <c r="M1861" s="352"/>
      <c r="AA1861" s="333"/>
      <c r="AB1861" s="135"/>
      <c r="AC1861" s="135"/>
      <c r="AD1861" s="135"/>
      <c r="AE1861" s="135"/>
      <c r="AF1861" s="127"/>
      <c r="AG1861" s="135"/>
      <c r="AH1861" s="135"/>
      <c r="AI1861" s="135"/>
      <c r="AJ1861" s="135"/>
    </row>
    <row r="1862" spans="11:36" s="3" customFormat="1" ht="15" customHeight="1" x14ac:dyDescent="0.25">
      <c r="K1862" s="11"/>
      <c r="L1862" s="354"/>
      <c r="M1862" s="352"/>
      <c r="AA1862" s="333"/>
      <c r="AB1862" s="135"/>
      <c r="AC1862" s="135"/>
      <c r="AD1862" s="135"/>
      <c r="AE1862" s="135"/>
      <c r="AF1862" s="127"/>
      <c r="AG1862" s="135"/>
      <c r="AH1862" s="135"/>
      <c r="AI1862" s="135"/>
      <c r="AJ1862" s="135"/>
    </row>
    <row r="1863" spans="11:36" s="3" customFormat="1" ht="15" customHeight="1" x14ac:dyDescent="0.25">
      <c r="K1863" s="11"/>
      <c r="L1863" s="354"/>
      <c r="M1863" s="352"/>
      <c r="AA1863" s="333"/>
      <c r="AB1863" s="135"/>
      <c r="AC1863" s="135"/>
      <c r="AD1863" s="135"/>
      <c r="AE1863" s="135"/>
      <c r="AF1863" s="127"/>
      <c r="AG1863" s="135"/>
      <c r="AH1863" s="135"/>
      <c r="AI1863" s="135"/>
      <c r="AJ1863" s="135"/>
    </row>
    <row r="1864" spans="11:36" s="3" customFormat="1" ht="15" customHeight="1" x14ac:dyDescent="0.25">
      <c r="K1864" s="11"/>
      <c r="L1864" s="354"/>
      <c r="M1864" s="352"/>
      <c r="AA1864" s="333"/>
      <c r="AB1864" s="135"/>
      <c r="AC1864" s="135"/>
      <c r="AD1864" s="135"/>
      <c r="AE1864" s="135"/>
      <c r="AF1864" s="127"/>
      <c r="AG1864" s="135"/>
      <c r="AH1864" s="135"/>
      <c r="AI1864" s="135"/>
      <c r="AJ1864" s="135"/>
    </row>
    <row r="1865" spans="11:36" s="3" customFormat="1" ht="15" customHeight="1" x14ac:dyDescent="0.25">
      <c r="K1865" s="11"/>
      <c r="L1865" s="354"/>
      <c r="M1865" s="352"/>
      <c r="AA1865" s="333"/>
      <c r="AB1865" s="135"/>
      <c r="AC1865" s="135"/>
      <c r="AD1865" s="135"/>
      <c r="AE1865" s="135"/>
      <c r="AF1865" s="127"/>
      <c r="AG1865" s="135"/>
      <c r="AH1865" s="135"/>
      <c r="AI1865" s="135"/>
      <c r="AJ1865" s="135"/>
    </row>
    <row r="1866" spans="11:36" s="3" customFormat="1" ht="15" customHeight="1" x14ac:dyDescent="0.25">
      <c r="K1866" s="11"/>
      <c r="L1866" s="354"/>
      <c r="M1866" s="352"/>
      <c r="AA1866" s="333"/>
      <c r="AB1866" s="135"/>
      <c r="AC1866" s="135"/>
      <c r="AD1866" s="135"/>
      <c r="AE1866" s="135"/>
      <c r="AF1866" s="127"/>
      <c r="AG1866" s="135"/>
      <c r="AH1866" s="135"/>
      <c r="AI1866" s="135"/>
      <c r="AJ1866" s="135"/>
    </row>
    <row r="1867" spans="11:36" s="3" customFormat="1" ht="15" customHeight="1" x14ac:dyDescent="0.25">
      <c r="K1867" s="11"/>
      <c r="L1867" s="354"/>
      <c r="M1867" s="352"/>
      <c r="AA1867" s="333"/>
      <c r="AB1867" s="135"/>
      <c r="AC1867" s="135"/>
      <c r="AD1867" s="135"/>
      <c r="AE1867" s="135"/>
      <c r="AF1867" s="127"/>
      <c r="AG1867" s="135"/>
      <c r="AH1867" s="135"/>
      <c r="AI1867" s="135"/>
      <c r="AJ1867" s="135"/>
    </row>
    <row r="1868" spans="11:36" s="3" customFormat="1" ht="15" customHeight="1" x14ac:dyDescent="0.25">
      <c r="K1868" s="11"/>
      <c r="L1868" s="354"/>
      <c r="M1868" s="352"/>
      <c r="AA1868" s="333"/>
      <c r="AB1868" s="135"/>
      <c r="AC1868" s="135"/>
      <c r="AD1868" s="135"/>
      <c r="AE1868" s="135"/>
      <c r="AF1868" s="127"/>
      <c r="AG1868" s="135"/>
      <c r="AH1868" s="135"/>
      <c r="AI1868" s="135"/>
      <c r="AJ1868" s="135"/>
    </row>
    <row r="1869" spans="11:36" s="3" customFormat="1" ht="15" customHeight="1" x14ac:dyDescent="0.25">
      <c r="K1869" s="11"/>
      <c r="L1869" s="354"/>
      <c r="M1869" s="352"/>
      <c r="AA1869" s="333"/>
      <c r="AB1869" s="135"/>
      <c r="AC1869" s="135"/>
      <c r="AD1869" s="135"/>
      <c r="AE1869" s="135"/>
      <c r="AF1869" s="127"/>
      <c r="AG1869" s="135"/>
      <c r="AH1869" s="135"/>
      <c r="AI1869" s="135"/>
      <c r="AJ1869" s="135"/>
    </row>
    <row r="1870" spans="11:36" s="3" customFormat="1" ht="15" customHeight="1" x14ac:dyDescent="0.25">
      <c r="K1870" s="11"/>
      <c r="L1870" s="354"/>
      <c r="M1870" s="352"/>
      <c r="AA1870" s="333"/>
      <c r="AB1870" s="135"/>
      <c r="AC1870" s="135"/>
      <c r="AD1870" s="135"/>
      <c r="AE1870" s="135"/>
      <c r="AF1870" s="127"/>
      <c r="AG1870" s="135"/>
      <c r="AH1870" s="135"/>
      <c r="AI1870" s="135"/>
      <c r="AJ1870" s="135"/>
    </row>
    <row r="1871" spans="11:36" s="3" customFormat="1" ht="15" customHeight="1" x14ac:dyDescent="0.25">
      <c r="K1871" s="11"/>
      <c r="L1871" s="354"/>
      <c r="M1871" s="352"/>
      <c r="AA1871" s="333"/>
      <c r="AB1871" s="135"/>
      <c r="AC1871" s="135"/>
      <c r="AD1871" s="135"/>
      <c r="AE1871" s="135"/>
      <c r="AF1871" s="127"/>
      <c r="AG1871" s="135"/>
      <c r="AH1871" s="135"/>
      <c r="AI1871" s="135"/>
      <c r="AJ1871" s="135"/>
    </row>
    <row r="1872" spans="11:36" s="3" customFormat="1" ht="15" customHeight="1" x14ac:dyDescent="0.25">
      <c r="K1872" s="11"/>
      <c r="L1872" s="354"/>
      <c r="M1872" s="352"/>
      <c r="AA1872" s="333"/>
      <c r="AB1872" s="135"/>
      <c r="AC1872" s="135"/>
      <c r="AD1872" s="135"/>
      <c r="AE1872" s="135"/>
      <c r="AF1872" s="127"/>
      <c r="AG1872" s="135"/>
      <c r="AH1872" s="135"/>
      <c r="AI1872" s="135"/>
      <c r="AJ1872" s="135"/>
    </row>
    <row r="1873" spans="11:36" s="3" customFormat="1" ht="15" customHeight="1" x14ac:dyDescent="0.25">
      <c r="K1873" s="11"/>
      <c r="L1873" s="354"/>
      <c r="M1873" s="352"/>
      <c r="AA1873" s="333"/>
      <c r="AB1873" s="135"/>
      <c r="AC1873" s="135"/>
      <c r="AD1873" s="135"/>
      <c r="AE1873" s="135"/>
      <c r="AF1873" s="127"/>
      <c r="AG1873" s="135"/>
      <c r="AH1873" s="135"/>
      <c r="AI1873" s="135"/>
      <c r="AJ1873" s="135"/>
    </row>
    <row r="1874" spans="11:36" s="3" customFormat="1" ht="15" customHeight="1" x14ac:dyDescent="0.25">
      <c r="K1874" s="11"/>
      <c r="L1874" s="354"/>
      <c r="M1874" s="352"/>
      <c r="AA1874" s="333"/>
      <c r="AB1874" s="135"/>
      <c r="AC1874" s="135"/>
      <c r="AD1874" s="135"/>
      <c r="AE1874" s="135"/>
      <c r="AF1874" s="127"/>
      <c r="AG1874" s="135"/>
      <c r="AH1874" s="135"/>
      <c r="AI1874" s="135"/>
      <c r="AJ1874" s="135"/>
    </row>
    <row r="1875" spans="11:36" s="3" customFormat="1" ht="15" customHeight="1" x14ac:dyDescent="0.25">
      <c r="K1875" s="11"/>
      <c r="L1875" s="354"/>
      <c r="M1875" s="352"/>
      <c r="AA1875" s="333"/>
      <c r="AB1875" s="135"/>
      <c r="AC1875" s="135"/>
      <c r="AD1875" s="135"/>
      <c r="AE1875" s="135"/>
      <c r="AF1875" s="127"/>
      <c r="AG1875" s="135"/>
      <c r="AH1875" s="135"/>
      <c r="AI1875" s="135"/>
      <c r="AJ1875" s="135"/>
    </row>
    <row r="1876" spans="11:36" s="3" customFormat="1" ht="15" customHeight="1" x14ac:dyDescent="0.25">
      <c r="K1876" s="11"/>
      <c r="L1876" s="354"/>
      <c r="M1876" s="352"/>
      <c r="AA1876" s="333"/>
      <c r="AB1876" s="135"/>
      <c r="AC1876" s="135"/>
      <c r="AD1876" s="135"/>
      <c r="AE1876" s="135"/>
      <c r="AF1876" s="127"/>
      <c r="AG1876" s="135"/>
      <c r="AH1876" s="135"/>
      <c r="AI1876" s="135"/>
      <c r="AJ1876" s="135"/>
    </row>
    <row r="1877" spans="11:36" s="3" customFormat="1" ht="15" customHeight="1" x14ac:dyDescent="0.25">
      <c r="K1877" s="11"/>
      <c r="L1877" s="354"/>
      <c r="M1877" s="352"/>
      <c r="AA1877" s="333"/>
      <c r="AB1877" s="135"/>
      <c r="AC1877" s="135"/>
      <c r="AD1877" s="135"/>
      <c r="AE1877" s="135"/>
      <c r="AF1877" s="127"/>
      <c r="AG1877" s="135"/>
      <c r="AH1877" s="135"/>
      <c r="AI1877" s="135"/>
      <c r="AJ1877" s="135"/>
    </row>
    <row r="1878" spans="11:36" s="3" customFormat="1" ht="15" customHeight="1" x14ac:dyDescent="0.25">
      <c r="K1878" s="11"/>
      <c r="L1878" s="354"/>
      <c r="M1878" s="352"/>
      <c r="AA1878" s="333"/>
      <c r="AB1878" s="135"/>
      <c r="AC1878" s="135"/>
      <c r="AD1878" s="135"/>
      <c r="AE1878" s="135"/>
      <c r="AF1878" s="127"/>
      <c r="AG1878" s="135"/>
      <c r="AH1878" s="135"/>
      <c r="AI1878" s="135"/>
      <c r="AJ1878" s="135"/>
    </row>
    <row r="1879" spans="11:36" s="3" customFormat="1" ht="15" customHeight="1" x14ac:dyDescent="0.25">
      <c r="K1879" s="11"/>
      <c r="L1879" s="354"/>
      <c r="M1879" s="352"/>
      <c r="AA1879" s="333"/>
      <c r="AB1879" s="135"/>
      <c r="AC1879" s="135"/>
      <c r="AD1879" s="135"/>
      <c r="AE1879" s="135"/>
      <c r="AF1879" s="127"/>
      <c r="AG1879" s="135"/>
      <c r="AH1879" s="135"/>
      <c r="AI1879" s="135"/>
      <c r="AJ1879" s="135"/>
    </row>
    <row r="1880" spans="11:36" s="3" customFormat="1" ht="15" customHeight="1" x14ac:dyDescent="0.25">
      <c r="K1880" s="11"/>
      <c r="L1880" s="354"/>
      <c r="M1880" s="352"/>
      <c r="AA1880" s="333"/>
      <c r="AB1880" s="135"/>
      <c r="AC1880" s="135"/>
      <c r="AD1880" s="135"/>
      <c r="AE1880" s="135"/>
      <c r="AF1880" s="127"/>
      <c r="AG1880" s="135"/>
      <c r="AH1880" s="135"/>
      <c r="AI1880" s="135"/>
      <c r="AJ1880" s="135"/>
    </row>
    <row r="1881" spans="11:36" s="3" customFormat="1" ht="15" customHeight="1" x14ac:dyDescent="0.25">
      <c r="K1881" s="11"/>
      <c r="L1881" s="354"/>
      <c r="M1881" s="352"/>
      <c r="AA1881" s="333"/>
      <c r="AB1881" s="135"/>
      <c r="AC1881" s="135"/>
      <c r="AD1881" s="135"/>
      <c r="AE1881" s="135"/>
      <c r="AF1881" s="127"/>
      <c r="AG1881" s="135"/>
      <c r="AH1881" s="135"/>
      <c r="AI1881" s="135"/>
      <c r="AJ1881" s="135"/>
    </row>
    <row r="1882" spans="11:36" s="3" customFormat="1" ht="15" customHeight="1" x14ac:dyDescent="0.25">
      <c r="K1882" s="11"/>
      <c r="L1882" s="354"/>
      <c r="M1882" s="352"/>
      <c r="AA1882" s="333"/>
      <c r="AB1882" s="135"/>
      <c r="AC1882" s="135"/>
      <c r="AD1882" s="135"/>
      <c r="AE1882" s="135"/>
      <c r="AF1882" s="127"/>
      <c r="AG1882" s="135"/>
      <c r="AH1882" s="135"/>
      <c r="AI1882" s="135"/>
      <c r="AJ1882" s="135"/>
    </row>
    <row r="1883" spans="11:36" s="3" customFormat="1" ht="15" customHeight="1" x14ac:dyDescent="0.25">
      <c r="K1883" s="11"/>
      <c r="L1883" s="354"/>
      <c r="M1883" s="352"/>
      <c r="AA1883" s="333"/>
      <c r="AB1883" s="135"/>
      <c r="AC1883" s="135"/>
      <c r="AD1883" s="135"/>
      <c r="AE1883" s="135"/>
      <c r="AF1883" s="127"/>
      <c r="AG1883" s="135"/>
      <c r="AH1883" s="135"/>
      <c r="AI1883" s="135"/>
      <c r="AJ1883" s="135"/>
    </row>
    <row r="1884" spans="11:36" s="3" customFormat="1" ht="15" customHeight="1" x14ac:dyDescent="0.25">
      <c r="K1884" s="11"/>
      <c r="L1884" s="354"/>
      <c r="M1884" s="352"/>
      <c r="AA1884" s="333"/>
      <c r="AB1884" s="135"/>
      <c r="AC1884" s="135"/>
      <c r="AD1884" s="135"/>
      <c r="AE1884" s="135"/>
      <c r="AF1884" s="127"/>
      <c r="AG1884" s="135"/>
      <c r="AH1884" s="135"/>
      <c r="AI1884" s="135"/>
      <c r="AJ1884" s="135"/>
    </row>
    <row r="1885" spans="11:36" s="3" customFormat="1" ht="15" customHeight="1" x14ac:dyDescent="0.25">
      <c r="K1885" s="11"/>
      <c r="L1885" s="354"/>
      <c r="M1885" s="352"/>
      <c r="AA1885" s="333"/>
      <c r="AB1885" s="135"/>
      <c r="AC1885" s="135"/>
      <c r="AD1885" s="135"/>
      <c r="AE1885" s="135"/>
      <c r="AF1885" s="127"/>
      <c r="AG1885" s="135"/>
      <c r="AH1885" s="135"/>
      <c r="AI1885" s="135"/>
      <c r="AJ1885" s="135"/>
    </row>
    <row r="1886" spans="11:36" s="3" customFormat="1" ht="15" customHeight="1" x14ac:dyDescent="0.25">
      <c r="K1886" s="11"/>
      <c r="L1886" s="354"/>
      <c r="M1886" s="352"/>
      <c r="AA1886" s="333"/>
      <c r="AB1886" s="135"/>
      <c r="AC1886" s="135"/>
      <c r="AD1886" s="135"/>
      <c r="AE1886" s="135"/>
      <c r="AF1886" s="127"/>
      <c r="AG1886" s="135"/>
      <c r="AH1886" s="135"/>
      <c r="AI1886" s="135"/>
      <c r="AJ1886" s="135"/>
    </row>
    <row r="1887" spans="11:36" s="3" customFormat="1" ht="15" customHeight="1" x14ac:dyDescent="0.25">
      <c r="K1887" s="11"/>
      <c r="L1887" s="354"/>
      <c r="M1887" s="352"/>
      <c r="AA1887" s="333"/>
      <c r="AB1887" s="135"/>
      <c r="AC1887" s="135"/>
      <c r="AD1887" s="135"/>
      <c r="AE1887" s="135"/>
      <c r="AF1887" s="127"/>
      <c r="AG1887" s="135"/>
      <c r="AH1887" s="135"/>
      <c r="AI1887" s="135"/>
      <c r="AJ1887" s="135"/>
    </row>
    <row r="1888" spans="11:36" s="3" customFormat="1" ht="15" customHeight="1" x14ac:dyDescent="0.25">
      <c r="K1888" s="11"/>
      <c r="L1888" s="354"/>
      <c r="M1888" s="352"/>
      <c r="AA1888" s="333"/>
      <c r="AB1888" s="135"/>
      <c r="AC1888" s="135"/>
      <c r="AD1888" s="135"/>
      <c r="AE1888" s="135"/>
      <c r="AF1888" s="127"/>
      <c r="AG1888" s="135"/>
      <c r="AH1888" s="135"/>
      <c r="AI1888" s="135"/>
      <c r="AJ1888" s="135"/>
    </row>
    <row r="1889" spans="11:36" s="3" customFormat="1" ht="15" customHeight="1" x14ac:dyDescent="0.25">
      <c r="K1889" s="11"/>
      <c r="L1889" s="354"/>
      <c r="M1889" s="352"/>
      <c r="AA1889" s="333"/>
      <c r="AB1889" s="135"/>
      <c r="AC1889" s="135"/>
      <c r="AD1889" s="135"/>
      <c r="AE1889" s="135"/>
      <c r="AF1889" s="127"/>
      <c r="AG1889" s="135"/>
      <c r="AH1889" s="135"/>
      <c r="AI1889" s="135"/>
      <c r="AJ1889" s="135"/>
    </row>
    <row r="1890" spans="11:36" s="3" customFormat="1" ht="15" customHeight="1" x14ac:dyDescent="0.25">
      <c r="K1890" s="11"/>
      <c r="L1890" s="354"/>
      <c r="M1890" s="352"/>
      <c r="AA1890" s="333"/>
      <c r="AB1890" s="135"/>
      <c r="AC1890" s="135"/>
      <c r="AD1890" s="135"/>
      <c r="AE1890" s="135"/>
      <c r="AF1890" s="127"/>
      <c r="AG1890" s="135"/>
      <c r="AH1890" s="135"/>
      <c r="AI1890" s="135"/>
      <c r="AJ1890" s="135"/>
    </row>
    <row r="1891" spans="11:36" s="3" customFormat="1" ht="15" customHeight="1" x14ac:dyDescent="0.25">
      <c r="K1891" s="11"/>
      <c r="L1891" s="354"/>
      <c r="M1891" s="352"/>
      <c r="AA1891" s="333"/>
      <c r="AB1891" s="135"/>
      <c r="AC1891" s="135"/>
      <c r="AD1891" s="135"/>
      <c r="AE1891" s="135"/>
      <c r="AF1891" s="127"/>
      <c r="AG1891" s="135"/>
      <c r="AH1891" s="135"/>
      <c r="AI1891" s="135"/>
      <c r="AJ1891" s="135"/>
    </row>
    <row r="1892" spans="11:36" s="3" customFormat="1" ht="15" customHeight="1" x14ac:dyDescent="0.25">
      <c r="K1892" s="11"/>
      <c r="L1892" s="354"/>
      <c r="M1892" s="352"/>
      <c r="AA1892" s="333"/>
      <c r="AB1892" s="135"/>
      <c r="AC1892" s="135"/>
      <c r="AD1892" s="135"/>
      <c r="AE1892" s="135"/>
      <c r="AF1892" s="127"/>
      <c r="AG1892" s="135"/>
      <c r="AH1892" s="135"/>
      <c r="AI1892" s="135"/>
      <c r="AJ1892" s="135"/>
    </row>
    <row r="1893" spans="11:36" s="3" customFormat="1" ht="15" customHeight="1" x14ac:dyDescent="0.25">
      <c r="K1893" s="11"/>
      <c r="L1893" s="354"/>
      <c r="M1893" s="352"/>
      <c r="AA1893" s="333"/>
      <c r="AB1893" s="135"/>
      <c r="AC1893" s="135"/>
      <c r="AD1893" s="135"/>
      <c r="AE1893" s="135"/>
      <c r="AF1893" s="127"/>
      <c r="AG1893" s="135"/>
      <c r="AH1893" s="135"/>
      <c r="AI1893" s="135"/>
      <c r="AJ1893" s="135"/>
    </row>
    <row r="1894" spans="11:36" s="3" customFormat="1" ht="15" customHeight="1" x14ac:dyDescent="0.25">
      <c r="K1894" s="11"/>
      <c r="L1894" s="354"/>
      <c r="M1894" s="352"/>
      <c r="AA1894" s="333"/>
      <c r="AB1894" s="135"/>
      <c r="AC1894" s="135"/>
      <c r="AD1894" s="135"/>
      <c r="AE1894" s="135"/>
      <c r="AF1894" s="127"/>
      <c r="AG1894" s="135"/>
      <c r="AH1894" s="135"/>
      <c r="AI1894" s="135"/>
      <c r="AJ1894" s="135"/>
    </row>
    <row r="1895" spans="11:36" s="3" customFormat="1" ht="15" customHeight="1" x14ac:dyDescent="0.25">
      <c r="K1895" s="11"/>
      <c r="L1895" s="354"/>
      <c r="M1895" s="352"/>
      <c r="AA1895" s="333"/>
      <c r="AB1895" s="135"/>
      <c r="AC1895" s="135"/>
      <c r="AD1895" s="135"/>
      <c r="AE1895" s="135"/>
      <c r="AF1895" s="127"/>
      <c r="AG1895" s="135"/>
      <c r="AH1895" s="135"/>
      <c r="AI1895" s="135"/>
      <c r="AJ1895" s="135"/>
    </row>
    <row r="1896" spans="11:36" s="3" customFormat="1" ht="15" customHeight="1" x14ac:dyDescent="0.25">
      <c r="K1896" s="11"/>
      <c r="L1896" s="354"/>
      <c r="M1896" s="352"/>
      <c r="AA1896" s="333"/>
      <c r="AB1896" s="135"/>
      <c r="AC1896" s="135"/>
      <c r="AD1896" s="135"/>
      <c r="AE1896" s="135"/>
      <c r="AF1896" s="127"/>
      <c r="AG1896" s="135"/>
      <c r="AH1896" s="135"/>
      <c r="AI1896" s="135"/>
      <c r="AJ1896" s="135"/>
    </row>
    <row r="1897" spans="11:36" s="3" customFormat="1" ht="15" customHeight="1" x14ac:dyDescent="0.25">
      <c r="K1897" s="11"/>
      <c r="L1897" s="354"/>
      <c r="M1897" s="352"/>
      <c r="AA1897" s="333"/>
      <c r="AB1897" s="135"/>
      <c r="AC1897" s="135"/>
      <c r="AD1897" s="135"/>
      <c r="AE1897" s="135"/>
      <c r="AF1897" s="127"/>
      <c r="AG1897" s="135"/>
      <c r="AH1897" s="135"/>
      <c r="AI1897" s="135"/>
      <c r="AJ1897" s="135"/>
    </row>
    <row r="1898" spans="11:36" s="3" customFormat="1" ht="15" customHeight="1" x14ac:dyDescent="0.25">
      <c r="K1898" s="11"/>
      <c r="L1898" s="354"/>
      <c r="M1898" s="352"/>
      <c r="AA1898" s="333"/>
      <c r="AB1898" s="135"/>
      <c r="AC1898" s="135"/>
      <c r="AD1898" s="135"/>
      <c r="AE1898" s="135"/>
      <c r="AF1898" s="127"/>
      <c r="AG1898" s="135"/>
      <c r="AH1898" s="135"/>
      <c r="AI1898" s="135"/>
      <c r="AJ1898" s="135"/>
    </row>
    <row r="1899" spans="11:36" s="3" customFormat="1" ht="15" customHeight="1" x14ac:dyDescent="0.25">
      <c r="K1899" s="11"/>
      <c r="L1899" s="354"/>
      <c r="M1899" s="352"/>
      <c r="AA1899" s="333"/>
      <c r="AB1899" s="135"/>
      <c r="AC1899" s="135"/>
      <c r="AD1899" s="135"/>
      <c r="AE1899" s="135"/>
      <c r="AF1899" s="127"/>
      <c r="AG1899" s="135"/>
      <c r="AH1899" s="135"/>
      <c r="AI1899" s="135"/>
      <c r="AJ1899" s="135"/>
    </row>
    <row r="1900" spans="11:36" s="3" customFormat="1" ht="15" customHeight="1" x14ac:dyDescent="0.25">
      <c r="K1900" s="11"/>
      <c r="L1900" s="354"/>
      <c r="M1900" s="352"/>
      <c r="AA1900" s="333"/>
      <c r="AB1900" s="135"/>
      <c r="AC1900" s="135"/>
      <c r="AD1900" s="135"/>
      <c r="AE1900" s="135"/>
      <c r="AF1900" s="127"/>
      <c r="AG1900" s="135"/>
      <c r="AH1900" s="135"/>
      <c r="AI1900" s="135"/>
      <c r="AJ1900" s="135"/>
    </row>
    <row r="1901" spans="11:36" s="3" customFormat="1" ht="15" customHeight="1" x14ac:dyDescent="0.25">
      <c r="K1901" s="11"/>
      <c r="L1901" s="354"/>
      <c r="M1901" s="352"/>
      <c r="AA1901" s="333"/>
      <c r="AB1901" s="135"/>
      <c r="AC1901" s="135"/>
      <c r="AD1901" s="135"/>
      <c r="AE1901" s="135"/>
      <c r="AF1901" s="127"/>
      <c r="AG1901" s="135"/>
      <c r="AH1901" s="135"/>
      <c r="AI1901" s="135"/>
      <c r="AJ1901" s="135"/>
    </row>
    <row r="1902" spans="11:36" s="3" customFormat="1" ht="15" customHeight="1" x14ac:dyDescent="0.25">
      <c r="K1902" s="11"/>
      <c r="L1902" s="354"/>
      <c r="M1902" s="352"/>
      <c r="AA1902" s="333"/>
      <c r="AB1902" s="135"/>
      <c r="AC1902" s="135"/>
      <c r="AD1902" s="135"/>
      <c r="AE1902" s="135"/>
      <c r="AF1902" s="127"/>
      <c r="AG1902" s="135"/>
      <c r="AH1902" s="135"/>
      <c r="AI1902" s="135"/>
      <c r="AJ1902" s="135"/>
    </row>
    <row r="1903" spans="11:36" s="3" customFormat="1" ht="15" customHeight="1" x14ac:dyDescent="0.25">
      <c r="K1903" s="11"/>
      <c r="L1903" s="354"/>
      <c r="M1903" s="352"/>
      <c r="AA1903" s="333"/>
      <c r="AB1903" s="135"/>
      <c r="AC1903" s="135"/>
      <c r="AD1903" s="135"/>
      <c r="AE1903" s="135"/>
      <c r="AF1903" s="127"/>
      <c r="AG1903" s="135"/>
      <c r="AH1903" s="135"/>
      <c r="AI1903" s="135"/>
      <c r="AJ1903" s="135"/>
    </row>
    <row r="1904" spans="11:36" s="3" customFormat="1" ht="15" customHeight="1" x14ac:dyDescent="0.25">
      <c r="K1904" s="11"/>
      <c r="L1904" s="354"/>
      <c r="M1904" s="352"/>
      <c r="AA1904" s="333"/>
      <c r="AB1904" s="135"/>
      <c r="AC1904" s="135"/>
      <c r="AD1904" s="135"/>
      <c r="AE1904" s="135"/>
      <c r="AF1904" s="127"/>
      <c r="AG1904" s="135"/>
      <c r="AH1904" s="135"/>
      <c r="AI1904" s="135"/>
      <c r="AJ1904" s="135"/>
    </row>
    <row r="1905" spans="11:36" s="3" customFormat="1" ht="15" customHeight="1" x14ac:dyDescent="0.25">
      <c r="K1905" s="11"/>
      <c r="L1905" s="354"/>
      <c r="M1905" s="352"/>
      <c r="AA1905" s="333"/>
      <c r="AB1905" s="135"/>
      <c r="AC1905" s="135"/>
      <c r="AD1905" s="135"/>
      <c r="AE1905" s="135"/>
      <c r="AF1905" s="127"/>
      <c r="AG1905" s="135"/>
      <c r="AH1905" s="135"/>
      <c r="AI1905" s="135"/>
      <c r="AJ1905" s="135"/>
    </row>
    <row r="1906" spans="11:36" s="3" customFormat="1" ht="15" customHeight="1" x14ac:dyDescent="0.25">
      <c r="K1906" s="11"/>
      <c r="L1906" s="354"/>
      <c r="M1906" s="352"/>
      <c r="AA1906" s="333"/>
      <c r="AB1906" s="135"/>
      <c r="AC1906" s="135"/>
      <c r="AD1906" s="135"/>
      <c r="AE1906" s="135"/>
      <c r="AF1906" s="127"/>
      <c r="AG1906" s="135"/>
      <c r="AH1906" s="135"/>
      <c r="AI1906" s="135"/>
      <c r="AJ1906" s="135"/>
    </row>
    <row r="1907" spans="11:36" s="3" customFormat="1" ht="15" customHeight="1" x14ac:dyDescent="0.25">
      <c r="K1907" s="11"/>
      <c r="L1907" s="354"/>
      <c r="M1907" s="352"/>
      <c r="AA1907" s="333"/>
      <c r="AB1907" s="135"/>
      <c r="AC1907" s="135"/>
      <c r="AD1907" s="135"/>
      <c r="AE1907" s="135"/>
      <c r="AF1907" s="127"/>
      <c r="AG1907" s="135"/>
      <c r="AH1907" s="135"/>
      <c r="AI1907" s="135"/>
      <c r="AJ1907" s="135"/>
    </row>
    <row r="1908" spans="11:36" s="3" customFormat="1" ht="15" customHeight="1" x14ac:dyDescent="0.25">
      <c r="K1908" s="11"/>
      <c r="L1908" s="354"/>
      <c r="M1908" s="352"/>
      <c r="AA1908" s="333"/>
      <c r="AB1908" s="135"/>
      <c r="AC1908" s="135"/>
      <c r="AD1908" s="135"/>
      <c r="AE1908" s="135"/>
      <c r="AF1908" s="127"/>
      <c r="AG1908" s="135"/>
      <c r="AH1908" s="135"/>
      <c r="AI1908" s="135"/>
      <c r="AJ1908" s="135"/>
    </row>
    <row r="1909" spans="11:36" s="3" customFormat="1" ht="15" customHeight="1" x14ac:dyDescent="0.25">
      <c r="K1909" s="11"/>
      <c r="L1909" s="354"/>
      <c r="M1909" s="352"/>
      <c r="AA1909" s="333"/>
      <c r="AB1909" s="135"/>
      <c r="AC1909" s="135"/>
      <c r="AD1909" s="135"/>
      <c r="AE1909" s="135"/>
      <c r="AF1909" s="127"/>
      <c r="AG1909" s="135"/>
      <c r="AH1909" s="135"/>
      <c r="AI1909" s="135"/>
      <c r="AJ1909" s="135"/>
    </row>
    <row r="1910" spans="11:36" s="3" customFormat="1" ht="15" customHeight="1" x14ac:dyDescent="0.25">
      <c r="K1910" s="11"/>
      <c r="L1910" s="354"/>
      <c r="M1910" s="352"/>
      <c r="AA1910" s="333"/>
      <c r="AB1910" s="135"/>
      <c r="AC1910" s="135"/>
      <c r="AD1910" s="135"/>
      <c r="AE1910" s="135"/>
      <c r="AF1910" s="127"/>
      <c r="AG1910" s="135"/>
      <c r="AH1910" s="135"/>
      <c r="AI1910" s="135"/>
      <c r="AJ1910" s="135"/>
    </row>
    <row r="1911" spans="11:36" s="3" customFormat="1" ht="15" customHeight="1" x14ac:dyDescent="0.25">
      <c r="K1911" s="11"/>
      <c r="L1911" s="354"/>
      <c r="M1911" s="352"/>
      <c r="AA1911" s="333"/>
      <c r="AB1911" s="135"/>
      <c r="AC1911" s="135"/>
      <c r="AD1911" s="135"/>
      <c r="AE1911" s="135"/>
      <c r="AF1911" s="127"/>
      <c r="AG1911" s="135"/>
      <c r="AH1911" s="135"/>
      <c r="AI1911" s="135"/>
      <c r="AJ1911" s="135"/>
    </row>
    <row r="1912" spans="11:36" s="3" customFormat="1" ht="15" customHeight="1" x14ac:dyDescent="0.25">
      <c r="K1912" s="11"/>
      <c r="L1912" s="354"/>
      <c r="M1912" s="352"/>
      <c r="AA1912" s="333"/>
      <c r="AB1912" s="135"/>
      <c r="AC1912" s="135"/>
      <c r="AD1912" s="135"/>
      <c r="AE1912" s="135"/>
      <c r="AF1912" s="127"/>
      <c r="AG1912" s="135"/>
      <c r="AH1912" s="135"/>
      <c r="AI1912" s="135"/>
      <c r="AJ1912" s="135"/>
    </row>
    <row r="1913" spans="11:36" s="3" customFormat="1" ht="15" customHeight="1" x14ac:dyDescent="0.25">
      <c r="K1913" s="11"/>
      <c r="L1913" s="354"/>
      <c r="M1913" s="352"/>
      <c r="AA1913" s="333"/>
      <c r="AB1913" s="135"/>
      <c r="AC1913" s="135"/>
      <c r="AD1913" s="135"/>
      <c r="AE1913" s="135"/>
      <c r="AF1913" s="127"/>
      <c r="AG1913" s="135"/>
      <c r="AH1913" s="135"/>
      <c r="AI1913" s="135"/>
      <c r="AJ1913" s="135"/>
    </row>
    <row r="1914" spans="11:36" s="3" customFormat="1" ht="15" customHeight="1" x14ac:dyDescent="0.25">
      <c r="K1914" s="11"/>
      <c r="L1914" s="354"/>
      <c r="M1914" s="352"/>
      <c r="AA1914" s="333"/>
      <c r="AB1914" s="135"/>
      <c r="AC1914" s="135"/>
      <c r="AD1914" s="135"/>
      <c r="AE1914" s="135"/>
      <c r="AF1914" s="127"/>
      <c r="AG1914" s="135"/>
      <c r="AH1914" s="135"/>
      <c r="AI1914" s="135"/>
      <c r="AJ1914" s="135"/>
    </row>
    <row r="1915" spans="11:36" s="3" customFormat="1" ht="15" customHeight="1" x14ac:dyDescent="0.25">
      <c r="K1915" s="11"/>
      <c r="L1915" s="354"/>
      <c r="M1915" s="352"/>
      <c r="AA1915" s="333"/>
      <c r="AB1915" s="135"/>
      <c r="AC1915" s="135"/>
      <c r="AD1915" s="135"/>
      <c r="AE1915" s="135"/>
      <c r="AF1915" s="127"/>
      <c r="AG1915" s="135"/>
      <c r="AH1915" s="135"/>
      <c r="AI1915" s="135"/>
      <c r="AJ1915" s="135"/>
    </row>
    <row r="1916" spans="11:36" s="3" customFormat="1" ht="15" customHeight="1" x14ac:dyDescent="0.25">
      <c r="K1916" s="11"/>
      <c r="L1916" s="354"/>
      <c r="M1916" s="352"/>
      <c r="AA1916" s="333"/>
      <c r="AB1916" s="135"/>
      <c r="AC1916" s="135"/>
      <c r="AD1916" s="135"/>
      <c r="AE1916" s="135"/>
      <c r="AF1916" s="127"/>
      <c r="AG1916" s="135"/>
      <c r="AH1916" s="135"/>
      <c r="AI1916" s="135"/>
      <c r="AJ1916" s="135"/>
    </row>
    <row r="1917" spans="11:36" s="3" customFormat="1" ht="15" customHeight="1" x14ac:dyDescent="0.25">
      <c r="K1917" s="11"/>
      <c r="L1917" s="354"/>
      <c r="M1917" s="352"/>
      <c r="AA1917" s="333"/>
      <c r="AB1917" s="135"/>
      <c r="AC1917" s="135"/>
      <c r="AD1917" s="135"/>
      <c r="AE1917" s="135"/>
      <c r="AF1917" s="127"/>
      <c r="AG1917" s="135"/>
      <c r="AH1917" s="135"/>
      <c r="AI1917" s="135"/>
      <c r="AJ1917" s="135"/>
    </row>
    <row r="1918" spans="11:36" s="3" customFormat="1" ht="15" customHeight="1" x14ac:dyDescent="0.25">
      <c r="K1918" s="11"/>
      <c r="L1918" s="354"/>
      <c r="M1918" s="352"/>
      <c r="AA1918" s="333"/>
      <c r="AB1918" s="135"/>
      <c r="AC1918" s="135"/>
      <c r="AD1918" s="135"/>
      <c r="AE1918" s="135"/>
      <c r="AF1918" s="127"/>
      <c r="AG1918" s="135"/>
      <c r="AH1918" s="135"/>
      <c r="AI1918" s="135"/>
      <c r="AJ1918" s="135"/>
    </row>
    <row r="1919" spans="11:36" s="3" customFormat="1" ht="15" customHeight="1" x14ac:dyDescent="0.25">
      <c r="K1919" s="11"/>
      <c r="L1919" s="354"/>
      <c r="M1919" s="352"/>
      <c r="AA1919" s="333"/>
      <c r="AB1919" s="135"/>
      <c r="AC1919" s="135"/>
      <c r="AD1919" s="135"/>
      <c r="AE1919" s="135"/>
      <c r="AF1919" s="127"/>
      <c r="AG1919" s="135"/>
      <c r="AH1919" s="135"/>
      <c r="AI1919" s="135"/>
      <c r="AJ1919" s="135"/>
    </row>
    <row r="1920" spans="11:36" s="3" customFormat="1" ht="15" customHeight="1" x14ac:dyDescent="0.25">
      <c r="K1920" s="11"/>
      <c r="L1920" s="354"/>
      <c r="M1920" s="352"/>
      <c r="AA1920" s="333"/>
      <c r="AB1920" s="135"/>
      <c r="AC1920" s="135"/>
      <c r="AD1920" s="135"/>
      <c r="AE1920" s="135"/>
      <c r="AF1920" s="127"/>
      <c r="AG1920" s="135"/>
      <c r="AH1920" s="135"/>
      <c r="AI1920" s="135"/>
      <c r="AJ1920" s="135"/>
    </row>
    <row r="1921" spans="11:36" s="3" customFormat="1" ht="15" customHeight="1" x14ac:dyDescent="0.25">
      <c r="K1921" s="11"/>
      <c r="L1921" s="354"/>
      <c r="M1921" s="352"/>
      <c r="AA1921" s="333"/>
      <c r="AB1921" s="135"/>
      <c r="AC1921" s="135"/>
      <c r="AD1921" s="135"/>
      <c r="AE1921" s="135"/>
      <c r="AF1921" s="127"/>
      <c r="AG1921" s="135"/>
      <c r="AH1921" s="135"/>
      <c r="AI1921" s="135"/>
      <c r="AJ1921" s="135"/>
    </row>
    <row r="1922" spans="11:36" s="3" customFormat="1" ht="15" customHeight="1" x14ac:dyDescent="0.25">
      <c r="K1922" s="11"/>
      <c r="L1922" s="354"/>
      <c r="M1922" s="352"/>
      <c r="AA1922" s="333"/>
      <c r="AB1922" s="135"/>
      <c r="AC1922" s="135"/>
      <c r="AD1922" s="135"/>
      <c r="AE1922" s="135"/>
      <c r="AF1922" s="127"/>
      <c r="AG1922" s="135"/>
      <c r="AH1922" s="135"/>
      <c r="AI1922" s="135"/>
      <c r="AJ1922" s="135"/>
    </row>
    <row r="1923" spans="11:36" s="3" customFormat="1" ht="15" customHeight="1" x14ac:dyDescent="0.25">
      <c r="K1923" s="11"/>
      <c r="L1923" s="354"/>
      <c r="M1923" s="352"/>
      <c r="AA1923" s="333"/>
      <c r="AB1923" s="135"/>
      <c r="AC1923" s="135"/>
      <c r="AD1923" s="135"/>
      <c r="AE1923" s="135"/>
      <c r="AF1923" s="127"/>
      <c r="AG1923" s="135"/>
      <c r="AH1923" s="135"/>
      <c r="AI1923" s="135"/>
      <c r="AJ1923" s="135"/>
    </row>
    <row r="1924" spans="11:36" s="3" customFormat="1" ht="15" customHeight="1" x14ac:dyDescent="0.25">
      <c r="K1924" s="11"/>
      <c r="L1924" s="354"/>
      <c r="M1924" s="352"/>
      <c r="AA1924" s="333"/>
      <c r="AB1924" s="135"/>
      <c r="AC1924" s="135"/>
      <c r="AD1924" s="135"/>
      <c r="AE1924" s="135"/>
      <c r="AF1924" s="127"/>
      <c r="AG1924" s="135"/>
      <c r="AH1924" s="135"/>
      <c r="AI1924" s="135"/>
      <c r="AJ1924" s="135"/>
    </row>
    <row r="1925" spans="11:36" s="3" customFormat="1" ht="15" customHeight="1" x14ac:dyDescent="0.25">
      <c r="K1925" s="11"/>
      <c r="L1925" s="354"/>
      <c r="M1925" s="352"/>
      <c r="AA1925" s="333"/>
      <c r="AB1925" s="135"/>
      <c r="AC1925" s="135"/>
      <c r="AD1925" s="135"/>
      <c r="AE1925" s="135"/>
      <c r="AF1925" s="127"/>
      <c r="AG1925" s="135"/>
      <c r="AH1925" s="135"/>
      <c r="AI1925" s="135"/>
      <c r="AJ1925" s="135"/>
    </row>
    <row r="1926" spans="11:36" s="3" customFormat="1" ht="15" customHeight="1" x14ac:dyDescent="0.25">
      <c r="K1926" s="11"/>
      <c r="L1926" s="354"/>
      <c r="M1926" s="352"/>
      <c r="AA1926" s="333"/>
      <c r="AB1926" s="135"/>
      <c r="AC1926" s="135"/>
      <c r="AD1926" s="135"/>
      <c r="AE1926" s="135"/>
      <c r="AF1926" s="127"/>
      <c r="AG1926" s="135"/>
      <c r="AH1926" s="135"/>
      <c r="AI1926" s="135"/>
      <c r="AJ1926" s="135"/>
    </row>
    <row r="1927" spans="11:36" s="3" customFormat="1" ht="15" customHeight="1" x14ac:dyDescent="0.25">
      <c r="K1927" s="11"/>
      <c r="L1927" s="354"/>
      <c r="M1927" s="352"/>
      <c r="AA1927" s="333"/>
      <c r="AB1927" s="135"/>
      <c r="AC1927" s="135"/>
      <c r="AD1927" s="135"/>
      <c r="AE1927" s="135"/>
      <c r="AF1927" s="127"/>
      <c r="AG1927" s="135"/>
      <c r="AH1927" s="135"/>
      <c r="AI1927" s="135"/>
      <c r="AJ1927" s="135"/>
    </row>
    <row r="1928" spans="11:36" s="3" customFormat="1" ht="15" customHeight="1" x14ac:dyDescent="0.25">
      <c r="K1928" s="11"/>
      <c r="L1928" s="354"/>
      <c r="M1928" s="352"/>
      <c r="AA1928" s="333"/>
      <c r="AB1928" s="135"/>
      <c r="AC1928" s="135"/>
      <c r="AD1928" s="135"/>
      <c r="AE1928" s="135"/>
      <c r="AF1928" s="127"/>
      <c r="AG1928" s="135"/>
      <c r="AH1928" s="135"/>
      <c r="AI1928" s="135"/>
      <c r="AJ1928" s="135"/>
    </row>
    <row r="1929" spans="11:36" s="3" customFormat="1" ht="15" customHeight="1" x14ac:dyDescent="0.25">
      <c r="K1929" s="11"/>
      <c r="L1929" s="354"/>
      <c r="M1929" s="352"/>
      <c r="AA1929" s="333"/>
      <c r="AB1929" s="135"/>
      <c r="AC1929" s="135"/>
      <c r="AD1929" s="135"/>
      <c r="AE1929" s="135"/>
      <c r="AF1929" s="127"/>
      <c r="AG1929" s="135"/>
      <c r="AH1929" s="135"/>
      <c r="AI1929" s="135"/>
      <c r="AJ1929" s="135"/>
    </row>
    <row r="1930" spans="11:36" s="3" customFormat="1" ht="15" customHeight="1" x14ac:dyDescent="0.25">
      <c r="K1930" s="11"/>
      <c r="L1930" s="354"/>
      <c r="M1930" s="352"/>
      <c r="AA1930" s="333"/>
      <c r="AB1930" s="135"/>
      <c r="AC1930" s="135"/>
      <c r="AD1930" s="135"/>
      <c r="AE1930" s="135"/>
      <c r="AF1930" s="127"/>
      <c r="AG1930" s="135"/>
      <c r="AH1930" s="135"/>
      <c r="AI1930" s="135"/>
      <c r="AJ1930" s="135"/>
    </row>
    <row r="1931" spans="11:36" s="3" customFormat="1" ht="15" customHeight="1" x14ac:dyDescent="0.25">
      <c r="K1931" s="11"/>
      <c r="L1931" s="354"/>
      <c r="M1931" s="352"/>
      <c r="AA1931" s="333"/>
      <c r="AB1931" s="135"/>
      <c r="AC1931" s="135"/>
      <c r="AD1931" s="135"/>
      <c r="AE1931" s="135"/>
      <c r="AF1931" s="127"/>
      <c r="AG1931" s="135"/>
      <c r="AH1931" s="135"/>
      <c r="AI1931" s="135"/>
      <c r="AJ1931" s="135"/>
    </row>
    <row r="1932" spans="11:36" s="3" customFormat="1" ht="15" customHeight="1" x14ac:dyDescent="0.25">
      <c r="K1932" s="11"/>
      <c r="L1932" s="354"/>
      <c r="M1932" s="352"/>
      <c r="AA1932" s="333"/>
      <c r="AB1932" s="135"/>
      <c r="AC1932" s="135"/>
      <c r="AD1932" s="135"/>
      <c r="AE1932" s="135"/>
      <c r="AF1932" s="127"/>
      <c r="AG1932" s="135"/>
      <c r="AH1932" s="135"/>
      <c r="AI1932" s="135"/>
      <c r="AJ1932" s="135"/>
    </row>
    <row r="1933" spans="11:36" s="3" customFormat="1" ht="15" customHeight="1" x14ac:dyDescent="0.25">
      <c r="K1933" s="11"/>
      <c r="L1933" s="354"/>
      <c r="M1933" s="352"/>
      <c r="AA1933" s="333"/>
      <c r="AB1933" s="135"/>
      <c r="AC1933" s="135"/>
      <c r="AD1933" s="135"/>
      <c r="AE1933" s="135"/>
      <c r="AF1933" s="127"/>
      <c r="AG1933" s="135"/>
      <c r="AH1933" s="135"/>
      <c r="AI1933" s="135"/>
      <c r="AJ1933" s="135"/>
    </row>
    <row r="1934" spans="11:36" s="3" customFormat="1" ht="15" customHeight="1" x14ac:dyDescent="0.25">
      <c r="K1934" s="11"/>
      <c r="L1934" s="354"/>
      <c r="M1934" s="352"/>
      <c r="AA1934" s="333"/>
      <c r="AB1934" s="135"/>
      <c r="AC1934" s="135"/>
      <c r="AD1934" s="135"/>
      <c r="AE1934" s="135"/>
      <c r="AF1934" s="127"/>
      <c r="AG1934" s="135"/>
      <c r="AH1934" s="135"/>
      <c r="AI1934" s="135"/>
      <c r="AJ1934" s="135"/>
    </row>
    <row r="1935" spans="11:36" s="3" customFormat="1" ht="15" customHeight="1" x14ac:dyDescent="0.25">
      <c r="K1935" s="11"/>
      <c r="L1935" s="354"/>
      <c r="M1935" s="352"/>
      <c r="AA1935" s="333"/>
      <c r="AB1935" s="135"/>
      <c r="AC1935" s="135"/>
      <c r="AD1935" s="135"/>
      <c r="AE1935" s="135"/>
      <c r="AF1935" s="127"/>
      <c r="AG1935" s="135"/>
      <c r="AH1935" s="135"/>
      <c r="AI1935" s="135"/>
      <c r="AJ1935" s="135"/>
    </row>
    <row r="1936" spans="11:36" s="3" customFormat="1" ht="15" customHeight="1" x14ac:dyDescent="0.25">
      <c r="K1936" s="11"/>
      <c r="L1936" s="354"/>
      <c r="M1936" s="352"/>
      <c r="AA1936" s="333"/>
      <c r="AB1936" s="135"/>
      <c r="AC1936" s="135"/>
      <c r="AD1936" s="135"/>
      <c r="AE1936" s="135"/>
      <c r="AF1936" s="127"/>
      <c r="AG1936" s="135"/>
      <c r="AH1936" s="135"/>
      <c r="AI1936" s="135"/>
      <c r="AJ1936" s="135"/>
    </row>
    <row r="1937" spans="11:36" s="3" customFormat="1" ht="15" customHeight="1" x14ac:dyDescent="0.25">
      <c r="K1937" s="11"/>
      <c r="L1937" s="354"/>
      <c r="M1937" s="352"/>
      <c r="AA1937" s="333"/>
      <c r="AB1937" s="135"/>
      <c r="AC1937" s="135"/>
      <c r="AD1937" s="135"/>
      <c r="AE1937" s="135"/>
      <c r="AF1937" s="127"/>
      <c r="AG1937" s="135"/>
      <c r="AH1937" s="135"/>
      <c r="AI1937" s="135"/>
      <c r="AJ1937" s="135"/>
    </row>
    <row r="1938" spans="11:36" s="3" customFormat="1" ht="15" customHeight="1" x14ac:dyDescent="0.25">
      <c r="K1938" s="11"/>
      <c r="L1938" s="354"/>
      <c r="M1938" s="352"/>
      <c r="AA1938" s="333"/>
      <c r="AB1938" s="135"/>
      <c r="AC1938" s="135"/>
      <c r="AD1938" s="135"/>
      <c r="AE1938" s="135"/>
      <c r="AF1938" s="127"/>
      <c r="AG1938" s="135"/>
      <c r="AH1938" s="135"/>
      <c r="AI1938" s="135"/>
      <c r="AJ1938" s="135"/>
    </row>
    <row r="1939" spans="11:36" s="3" customFormat="1" ht="15" customHeight="1" x14ac:dyDescent="0.25">
      <c r="K1939" s="11"/>
      <c r="L1939" s="354"/>
      <c r="M1939" s="352"/>
      <c r="AA1939" s="333"/>
      <c r="AB1939" s="135"/>
      <c r="AC1939" s="135"/>
      <c r="AD1939" s="135"/>
      <c r="AE1939" s="135"/>
      <c r="AF1939" s="127"/>
      <c r="AG1939" s="135"/>
      <c r="AH1939" s="135"/>
      <c r="AI1939" s="135"/>
      <c r="AJ1939" s="135"/>
    </row>
    <row r="1940" spans="11:36" s="3" customFormat="1" ht="15" customHeight="1" x14ac:dyDescent="0.25">
      <c r="K1940" s="11"/>
      <c r="L1940" s="354"/>
      <c r="M1940" s="352"/>
      <c r="AA1940" s="333"/>
      <c r="AB1940" s="135"/>
      <c r="AC1940" s="135"/>
      <c r="AD1940" s="135"/>
      <c r="AE1940" s="135"/>
      <c r="AF1940" s="127"/>
      <c r="AG1940" s="135"/>
      <c r="AH1940" s="135"/>
      <c r="AI1940" s="135"/>
      <c r="AJ1940" s="135"/>
    </row>
    <row r="1941" spans="11:36" s="3" customFormat="1" ht="15" customHeight="1" x14ac:dyDescent="0.25">
      <c r="K1941" s="11"/>
      <c r="L1941" s="354"/>
      <c r="M1941" s="352"/>
      <c r="AA1941" s="333"/>
      <c r="AB1941" s="135"/>
      <c r="AC1941" s="135"/>
      <c r="AD1941" s="135"/>
      <c r="AE1941" s="135"/>
      <c r="AF1941" s="127"/>
      <c r="AG1941" s="135"/>
      <c r="AH1941" s="135"/>
      <c r="AI1941" s="135"/>
      <c r="AJ1941" s="135"/>
    </row>
    <row r="1942" spans="11:36" s="3" customFormat="1" ht="15" customHeight="1" x14ac:dyDescent="0.25">
      <c r="K1942" s="11"/>
      <c r="L1942" s="354"/>
      <c r="M1942" s="352"/>
      <c r="AA1942" s="333"/>
      <c r="AB1942" s="135"/>
      <c r="AC1942" s="135"/>
      <c r="AD1942" s="135"/>
      <c r="AE1942" s="135"/>
      <c r="AF1942" s="127"/>
      <c r="AG1942" s="135"/>
      <c r="AH1942" s="135"/>
      <c r="AI1942" s="135"/>
      <c r="AJ1942" s="135"/>
    </row>
    <row r="1943" spans="11:36" s="3" customFormat="1" ht="15" customHeight="1" x14ac:dyDescent="0.25">
      <c r="K1943" s="11"/>
      <c r="L1943" s="354"/>
      <c r="M1943" s="352"/>
      <c r="AA1943" s="333"/>
      <c r="AB1943" s="135"/>
      <c r="AC1943" s="135"/>
      <c r="AD1943" s="135"/>
      <c r="AE1943" s="135"/>
      <c r="AF1943" s="127"/>
      <c r="AG1943" s="135"/>
      <c r="AH1943" s="135"/>
      <c r="AI1943" s="135"/>
      <c r="AJ1943" s="135"/>
    </row>
    <row r="1944" spans="11:36" s="3" customFormat="1" ht="15" customHeight="1" x14ac:dyDescent="0.25">
      <c r="K1944" s="11"/>
      <c r="L1944" s="354"/>
      <c r="M1944" s="352"/>
      <c r="AA1944" s="333"/>
      <c r="AB1944" s="135"/>
      <c r="AC1944" s="135"/>
      <c r="AD1944" s="135"/>
      <c r="AE1944" s="135"/>
      <c r="AF1944" s="127"/>
      <c r="AG1944" s="135"/>
      <c r="AH1944" s="135"/>
      <c r="AI1944" s="135"/>
      <c r="AJ1944" s="135"/>
    </row>
    <row r="1945" spans="11:36" s="3" customFormat="1" ht="15" customHeight="1" x14ac:dyDescent="0.25">
      <c r="K1945" s="11"/>
      <c r="L1945" s="354"/>
      <c r="M1945" s="352"/>
      <c r="AA1945" s="333"/>
      <c r="AB1945" s="135"/>
      <c r="AC1945" s="135"/>
      <c r="AD1945" s="135"/>
      <c r="AE1945" s="135"/>
      <c r="AF1945" s="127"/>
      <c r="AG1945" s="135"/>
      <c r="AH1945" s="135"/>
      <c r="AI1945" s="135"/>
      <c r="AJ1945" s="135"/>
    </row>
    <row r="1946" spans="11:36" s="3" customFormat="1" ht="15" customHeight="1" x14ac:dyDescent="0.25">
      <c r="K1946" s="11"/>
      <c r="L1946" s="354"/>
      <c r="M1946" s="352"/>
      <c r="AA1946" s="333"/>
      <c r="AB1946" s="135"/>
      <c r="AC1946" s="135"/>
      <c r="AD1946" s="135"/>
      <c r="AE1946" s="135"/>
      <c r="AF1946" s="127"/>
      <c r="AG1946" s="135"/>
      <c r="AH1946" s="135"/>
      <c r="AI1946" s="135"/>
      <c r="AJ1946" s="135"/>
    </row>
    <row r="1947" spans="11:36" s="3" customFormat="1" ht="15" customHeight="1" x14ac:dyDescent="0.25">
      <c r="K1947" s="11"/>
      <c r="L1947" s="354"/>
      <c r="M1947" s="352"/>
      <c r="AA1947" s="333"/>
      <c r="AB1947" s="135"/>
      <c r="AC1947" s="135"/>
      <c r="AD1947" s="135"/>
      <c r="AE1947" s="135"/>
      <c r="AF1947" s="127"/>
      <c r="AG1947" s="135"/>
      <c r="AH1947" s="135"/>
      <c r="AI1947" s="135"/>
      <c r="AJ1947" s="135"/>
    </row>
    <row r="1948" spans="11:36" s="3" customFormat="1" ht="15" customHeight="1" x14ac:dyDescent="0.25">
      <c r="K1948" s="11"/>
      <c r="L1948" s="354"/>
      <c r="M1948" s="352"/>
      <c r="AA1948" s="333"/>
      <c r="AB1948" s="135"/>
      <c r="AC1948" s="135"/>
      <c r="AD1948" s="135"/>
      <c r="AE1948" s="135"/>
      <c r="AF1948" s="127"/>
      <c r="AG1948" s="135"/>
      <c r="AH1948" s="135"/>
      <c r="AI1948" s="135"/>
      <c r="AJ1948" s="135"/>
    </row>
    <row r="1949" spans="11:36" s="3" customFormat="1" ht="15" customHeight="1" x14ac:dyDescent="0.25">
      <c r="K1949" s="11"/>
      <c r="L1949" s="354"/>
      <c r="M1949" s="352"/>
      <c r="AA1949" s="333"/>
      <c r="AB1949" s="135"/>
      <c r="AC1949" s="135"/>
      <c r="AD1949" s="135"/>
      <c r="AE1949" s="135"/>
      <c r="AF1949" s="127"/>
      <c r="AG1949" s="135"/>
      <c r="AH1949" s="135"/>
      <c r="AI1949" s="135"/>
      <c r="AJ1949" s="135"/>
    </row>
    <row r="1950" spans="11:36" s="3" customFormat="1" ht="15" customHeight="1" x14ac:dyDescent="0.25">
      <c r="K1950" s="11"/>
      <c r="L1950" s="354"/>
      <c r="M1950" s="352"/>
      <c r="AA1950" s="333"/>
      <c r="AB1950" s="135"/>
      <c r="AC1950" s="135"/>
      <c r="AD1950" s="135"/>
      <c r="AE1950" s="135"/>
      <c r="AF1950" s="127"/>
      <c r="AG1950" s="135"/>
      <c r="AH1950" s="135"/>
      <c r="AI1950" s="135"/>
      <c r="AJ1950" s="135"/>
    </row>
    <row r="1951" spans="11:36" s="3" customFormat="1" ht="15" customHeight="1" x14ac:dyDescent="0.25">
      <c r="K1951" s="11"/>
      <c r="L1951" s="354"/>
      <c r="M1951" s="352"/>
      <c r="AA1951" s="333"/>
      <c r="AB1951" s="135"/>
      <c r="AC1951" s="135"/>
      <c r="AD1951" s="135"/>
      <c r="AE1951" s="135"/>
      <c r="AF1951" s="127"/>
      <c r="AG1951" s="135"/>
      <c r="AH1951" s="135"/>
      <c r="AI1951" s="135"/>
      <c r="AJ1951" s="135"/>
    </row>
    <row r="1952" spans="11:36" s="3" customFormat="1" ht="15" customHeight="1" x14ac:dyDescent="0.25">
      <c r="K1952" s="11"/>
      <c r="L1952" s="354"/>
      <c r="M1952" s="352"/>
      <c r="AA1952" s="333"/>
      <c r="AB1952" s="135"/>
      <c r="AC1952" s="135"/>
      <c r="AD1952" s="135"/>
      <c r="AE1952" s="135"/>
      <c r="AF1952" s="127"/>
      <c r="AG1952" s="135"/>
      <c r="AH1952" s="135"/>
      <c r="AI1952" s="135"/>
      <c r="AJ1952" s="135"/>
    </row>
    <row r="1953" spans="11:36" s="3" customFormat="1" ht="15" customHeight="1" x14ac:dyDescent="0.25">
      <c r="K1953" s="11"/>
      <c r="L1953" s="354"/>
      <c r="M1953" s="352"/>
      <c r="AA1953" s="333"/>
      <c r="AB1953" s="135"/>
      <c r="AC1953" s="135"/>
      <c r="AD1953" s="135"/>
      <c r="AE1953" s="135"/>
      <c r="AF1953" s="127"/>
      <c r="AG1953" s="135"/>
      <c r="AH1953" s="135"/>
      <c r="AI1953" s="135"/>
      <c r="AJ1953" s="135"/>
    </row>
    <row r="1954" spans="11:36" s="3" customFormat="1" ht="15" customHeight="1" x14ac:dyDescent="0.25">
      <c r="K1954" s="11"/>
      <c r="L1954" s="354"/>
      <c r="M1954" s="352"/>
      <c r="AA1954" s="333"/>
      <c r="AB1954" s="135"/>
      <c r="AC1954" s="135"/>
      <c r="AD1954" s="135"/>
      <c r="AE1954" s="135"/>
      <c r="AF1954" s="127"/>
      <c r="AG1954" s="135"/>
      <c r="AH1954" s="135"/>
      <c r="AI1954" s="135"/>
      <c r="AJ1954" s="135"/>
    </row>
    <row r="1955" spans="11:36" s="3" customFormat="1" ht="15" customHeight="1" x14ac:dyDescent="0.25">
      <c r="K1955" s="11"/>
      <c r="L1955" s="354"/>
      <c r="M1955" s="352"/>
      <c r="AA1955" s="333"/>
      <c r="AB1955" s="135"/>
      <c r="AC1955" s="135"/>
      <c r="AD1955" s="135"/>
      <c r="AE1955" s="135"/>
      <c r="AF1955" s="127"/>
      <c r="AG1955" s="135"/>
      <c r="AH1955" s="135"/>
      <c r="AI1955" s="135"/>
      <c r="AJ1955" s="135"/>
    </row>
    <row r="1956" spans="11:36" s="3" customFormat="1" ht="15" customHeight="1" x14ac:dyDescent="0.25">
      <c r="K1956" s="11"/>
      <c r="L1956" s="354"/>
      <c r="M1956" s="352"/>
      <c r="AA1956" s="333"/>
      <c r="AB1956" s="135"/>
      <c r="AC1956" s="135"/>
      <c r="AD1956" s="135"/>
      <c r="AE1956" s="135"/>
      <c r="AF1956" s="127"/>
      <c r="AG1956" s="135"/>
      <c r="AH1956" s="135"/>
      <c r="AI1956" s="135"/>
      <c r="AJ1956" s="135"/>
    </row>
    <row r="1957" spans="11:36" s="3" customFormat="1" ht="15" customHeight="1" x14ac:dyDescent="0.25">
      <c r="K1957" s="11"/>
      <c r="L1957" s="354"/>
      <c r="M1957" s="352"/>
      <c r="AA1957" s="333"/>
      <c r="AB1957" s="135"/>
      <c r="AC1957" s="135"/>
      <c r="AD1957" s="135"/>
      <c r="AE1957" s="135"/>
      <c r="AF1957" s="127"/>
      <c r="AG1957" s="135"/>
      <c r="AH1957" s="135"/>
      <c r="AI1957" s="135"/>
      <c r="AJ1957" s="135"/>
    </row>
    <row r="1958" spans="11:36" s="3" customFormat="1" ht="15" customHeight="1" x14ac:dyDescent="0.25">
      <c r="K1958" s="11"/>
      <c r="L1958" s="354"/>
      <c r="M1958" s="352"/>
      <c r="AA1958" s="333"/>
      <c r="AB1958" s="135"/>
      <c r="AC1958" s="135"/>
      <c r="AD1958" s="135"/>
      <c r="AE1958" s="135"/>
      <c r="AF1958" s="127"/>
      <c r="AG1958" s="135"/>
      <c r="AH1958" s="135"/>
      <c r="AI1958" s="135"/>
      <c r="AJ1958" s="135"/>
    </row>
    <row r="1959" spans="11:36" s="3" customFormat="1" ht="15" customHeight="1" x14ac:dyDescent="0.25">
      <c r="K1959" s="11"/>
      <c r="L1959" s="354"/>
      <c r="M1959" s="352"/>
      <c r="AA1959" s="333"/>
      <c r="AB1959" s="135"/>
      <c r="AC1959" s="135"/>
      <c r="AD1959" s="135"/>
      <c r="AE1959" s="135"/>
      <c r="AF1959" s="127"/>
      <c r="AG1959" s="135"/>
      <c r="AH1959" s="135"/>
      <c r="AI1959" s="135"/>
      <c r="AJ1959" s="135"/>
    </row>
    <row r="1960" spans="11:36" s="3" customFormat="1" ht="15" customHeight="1" x14ac:dyDescent="0.25">
      <c r="K1960" s="11"/>
      <c r="L1960" s="354"/>
      <c r="M1960" s="352"/>
      <c r="AA1960" s="333"/>
      <c r="AB1960" s="135"/>
      <c r="AC1960" s="135"/>
      <c r="AD1960" s="135"/>
      <c r="AE1960" s="135"/>
      <c r="AF1960" s="127"/>
      <c r="AG1960" s="135"/>
      <c r="AH1960" s="135"/>
      <c r="AI1960" s="135"/>
      <c r="AJ1960" s="135"/>
    </row>
    <row r="1961" spans="11:36" s="3" customFormat="1" ht="15" customHeight="1" x14ac:dyDescent="0.25">
      <c r="K1961" s="11"/>
      <c r="L1961" s="354"/>
      <c r="M1961" s="352"/>
      <c r="AA1961" s="333"/>
      <c r="AB1961" s="135"/>
      <c r="AC1961" s="135"/>
      <c r="AD1961" s="135"/>
      <c r="AE1961" s="135"/>
      <c r="AF1961" s="127"/>
      <c r="AG1961" s="135"/>
      <c r="AH1961" s="135"/>
      <c r="AI1961" s="135"/>
      <c r="AJ1961" s="135"/>
    </row>
    <row r="1962" spans="11:36" s="3" customFormat="1" ht="15" customHeight="1" x14ac:dyDescent="0.25">
      <c r="K1962" s="11"/>
      <c r="L1962" s="354"/>
      <c r="M1962" s="352"/>
      <c r="AA1962" s="333"/>
      <c r="AB1962" s="135"/>
      <c r="AC1962" s="135"/>
      <c r="AD1962" s="135"/>
      <c r="AE1962" s="135"/>
      <c r="AF1962" s="127"/>
      <c r="AG1962" s="135"/>
      <c r="AH1962" s="135"/>
      <c r="AI1962" s="135"/>
      <c r="AJ1962" s="135"/>
    </row>
    <row r="1963" spans="11:36" s="3" customFormat="1" ht="15" customHeight="1" x14ac:dyDescent="0.25">
      <c r="K1963" s="11"/>
      <c r="L1963" s="354"/>
      <c r="M1963" s="352"/>
      <c r="AA1963" s="333"/>
      <c r="AB1963" s="135"/>
      <c r="AC1963" s="135"/>
      <c r="AD1963" s="135"/>
      <c r="AE1963" s="135"/>
      <c r="AF1963" s="127"/>
      <c r="AG1963" s="135"/>
      <c r="AH1963" s="135"/>
      <c r="AI1963" s="135"/>
      <c r="AJ1963" s="135"/>
    </row>
    <row r="1964" spans="11:36" s="3" customFormat="1" ht="15" customHeight="1" x14ac:dyDescent="0.25">
      <c r="K1964" s="11"/>
      <c r="L1964" s="354"/>
      <c r="M1964" s="352"/>
      <c r="AA1964" s="333"/>
      <c r="AB1964" s="135"/>
      <c r="AC1964" s="135"/>
      <c r="AD1964" s="135"/>
      <c r="AE1964" s="135"/>
      <c r="AF1964" s="127"/>
      <c r="AG1964" s="135"/>
      <c r="AH1964" s="135"/>
      <c r="AI1964" s="135"/>
      <c r="AJ1964" s="135"/>
    </row>
    <row r="1965" spans="11:36" s="3" customFormat="1" ht="15" customHeight="1" x14ac:dyDescent="0.25">
      <c r="K1965" s="11"/>
      <c r="L1965" s="354"/>
      <c r="M1965" s="352"/>
      <c r="AA1965" s="333"/>
      <c r="AB1965" s="135"/>
      <c r="AC1965" s="135"/>
      <c r="AD1965" s="135"/>
      <c r="AE1965" s="135"/>
      <c r="AF1965" s="127"/>
      <c r="AG1965" s="135"/>
      <c r="AH1965" s="135"/>
      <c r="AI1965" s="135"/>
      <c r="AJ1965" s="135"/>
    </row>
    <row r="1966" spans="11:36" s="3" customFormat="1" ht="15" customHeight="1" x14ac:dyDescent="0.25">
      <c r="K1966" s="11"/>
      <c r="L1966" s="354"/>
      <c r="M1966" s="352"/>
      <c r="AA1966" s="333"/>
      <c r="AB1966" s="135"/>
      <c r="AC1966" s="135"/>
      <c r="AD1966" s="135"/>
      <c r="AE1966" s="135"/>
      <c r="AF1966" s="127"/>
      <c r="AG1966" s="135"/>
      <c r="AH1966" s="135"/>
      <c r="AI1966" s="135"/>
      <c r="AJ1966" s="135"/>
    </row>
    <row r="1967" spans="11:36" s="3" customFormat="1" ht="15" customHeight="1" x14ac:dyDescent="0.25">
      <c r="K1967" s="11"/>
      <c r="L1967" s="354"/>
      <c r="M1967" s="352"/>
      <c r="AA1967" s="333"/>
      <c r="AB1967" s="135"/>
      <c r="AC1967" s="135"/>
      <c r="AD1967" s="135"/>
      <c r="AE1967" s="135"/>
      <c r="AF1967" s="127"/>
      <c r="AG1967" s="135"/>
      <c r="AH1967" s="135"/>
      <c r="AI1967" s="135"/>
      <c r="AJ1967" s="135"/>
    </row>
    <row r="1968" spans="11:36" s="3" customFormat="1" ht="15" customHeight="1" x14ac:dyDescent="0.25">
      <c r="K1968" s="11"/>
      <c r="L1968" s="354"/>
      <c r="M1968" s="352"/>
      <c r="AA1968" s="333"/>
      <c r="AB1968" s="135"/>
      <c r="AC1968" s="135"/>
      <c r="AD1968" s="135"/>
      <c r="AE1968" s="135"/>
      <c r="AF1968" s="127"/>
      <c r="AG1968" s="135"/>
      <c r="AH1968" s="135"/>
      <c r="AI1968" s="135"/>
      <c r="AJ1968" s="135"/>
    </row>
    <row r="1969" spans="11:36" s="3" customFormat="1" ht="15" customHeight="1" x14ac:dyDescent="0.25">
      <c r="K1969" s="11"/>
      <c r="L1969" s="354"/>
      <c r="M1969" s="352"/>
      <c r="AA1969" s="333"/>
      <c r="AB1969" s="135"/>
      <c r="AC1969" s="135"/>
      <c r="AD1969" s="135"/>
      <c r="AE1969" s="135"/>
      <c r="AF1969" s="127"/>
      <c r="AG1969" s="135"/>
      <c r="AH1969" s="135"/>
      <c r="AI1969" s="135"/>
      <c r="AJ1969" s="135"/>
    </row>
    <row r="1970" spans="11:36" s="3" customFormat="1" ht="15" customHeight="1" x14ac:dyDescent="0.25">
      <c r="K1970" s="11"/>
      <c r="L1970" s="354"/>
      <c r="M1970" s="352"/>
      <c r="AA1970" s="333"/>
      <c r="AB1970" s="135"/>
      <c r="AC1970" s="135"/>
      <c r="AD1970" s="135"/>
      <c r="AE1970" s="135"/>
      <c r="AF1970" s="127"/>
      <c r="AG1970" s="135"/>
      <c r="AH1970" s="135"/>
      <c r="AI1970" s="135"/>
      <c r="AJ1970" s="135"/>
    </row>
    <row r="1971" spans="11:36" s="3" customFormat="1" ht="15" customHeight="1" x14ac:dyDescent="0.25">
      <c r="K1971" s="11"/>
      <c r="L1971" s="354"/>
      <c r="M1971" s="352"/>
      <c r="AA1971" s="333"/>
      <c r="AB1971" s="135"/>
      <c r="AC1971" s="135"/>
      <c r="AD1971" s="135"/>
      <c r="AE1971" s="135"/>
      <c r="AF1971" s="127"/>
      <c r="AG1971" s="135"/>
      <c r="AH1971" s="135"/>
      <c r="AI1971" s="135"/>
      <c r="AJ1971" s="135"/>
    </row>
    <row r="1972" spans="11:36" s="3" customFormat="1" ht="15" customHeight="1" x14ac:dyDescent="0.25">
      <c r="K1972" s="11"/>
      <c r="L1972" s="354"/>
      <c r="M1972" s="352"/>
      <c r="AA1972" s="333"/>
      <c r="AB1972" s="135"/>
      <c r="AC1972" s="135"/>
      <c r="AD1972" s="135"/>
      <c r="AE1972" s="135"/>
      <c r="AF1972" s="127"/>
      <c r="AG1972" s="135"/>
      <c r="AH1972" s="135"/>
      <c r="AI1972" s="135"/>
      <c r="AJ1972" s="135"/>
    </row>
    <row r="1973" spans="11:36" s="3" customFormat="1" ht="15" customHeight="1" x14ac:dyDescent="0.25">
      <c r="K1973" s="11"/>
      <c r="L1973" s="354"/>
      <c r="M1973" s="352"/>
      <c r="AA1973" s="333"/>
      <c r="AB1973" s="135"/>
      <c r="AC1973" s="135"/>
      <c r="AD1973" s="135"/>
      <c r="AE1973" s="135"/>
      <c r="AF1973" s="127"/>
      <c r="AG1973" s="135"/>
      <c r="AH1973" s="135"/>
      <c r="AI1973" s="135"/>
      <c r="AJ1973" s="135"/>
    </row>
    <row r="1974" spans="11:36" s="3" customFormat="1" ht="15" customHeight="1" x14ac:dyDescent="0.25">
      <c r="K1974" s="11"/>
      <c r="L1974" s="354"/>
      <c r="M1974" s="352"/>
      <c r="AA1974" s="333"/>
      <c r="AB1974" s="135"/>
      <c r="AC1974" s="135"/>
      <c r="AD1974" s="135"/>
      <c r="AE1974" s="135"/>
      <c r="AF1974" s="127"/>
      <c r="AG1974" s="135"/>
      <c r="AH1974" s="135"/>
      <c r="AI1974" s="135"/>
      <c r="AJ1974" s="135"/>
    </row>
    <row r="1975" spans="11:36" s="3" customFormat="1" ht="15" customHeight="1" x14ac:dyDescent="0.25">
      <c r="K1975" s="11"/>
      <c r="L1975" s="354"/>
      <c r="M1975" s="352"/>
      <c r="AA1975" s="333"/>
      <c r="AB1975" s="135"/>
      <c r="AC1975" s="135"/>
      <c r="AD1975" s="135"/>
      <c r="AE1975" s="135"/>
      <c r="AF1975" s="127"/>
      <c r="AG1975" s="135"/>
      <c r="AH1975" s="135"/>
      <c r="AI1975" s="135"/>
      <c r="AJ1975" s="135"/>
    </row>
    <row r="1976" spans="11:36" s="3" customFormat="1" ht="15" customHeight="1" x14ac:dyDescent="0.25">
      <c r="K1976" s="11"/>
      <c r="L1976" s="354"/>
      <c r="M1976" s="352"/>
      <c r="AA1976" s="333"/>
      <c r="AB1976" s="135"/>
      <c r="AC1976" s="135"/>
      <c r="AD1976" s="135"/>
      <c r="AE1976" s="135"/>
      <c r="AF1976" s="127"/>
      <c r="AG1976" s="135"/>
      <c r="AH1976" s="135"/>
      <c r="AI1976" s="135"/>
      <c r="AJ1976" s="135"/>
    </row>
    <row r="1977" spans="11:36" s="3" customFormat="1" ht="15" customHeight="1" x14ac:dyDescent="0.25">
      <c r="K1977" s="11"/>
      <c r="L1977" s="354"/>
      <c r="M1977" s="352"/>
      <c r="AA1977" s="333"/>
      <c r="AB1977" s="135"/>
      <c r="AC1977" s="135"/>
      <c r="AD1977" s="135"/>
      <c r="AE1977" s="135"/>
      <c r="AF1977" s="127"/>
      <c r="AG1977" s="135"/>
      <c r="AH1977" s="135"/>
      <c r="AI1977" s="135"/>
      <c r="AJ1977" s="135"/>
    </row>
    <row r="1978" spans="11:36" s="3" customFormat="1" ht="15" customHeight="1" x14ac:dyDescent="0.25">
      <c r="K1978" s="11"/>
      <c r="L1978" s="354"/>
      <c r="M1978" s="352"/>
      <c r="AA1978" s="333"/>
      <c r="AB1978" s="135"/>
      <c r="AC1978" s="135"/>
      <c r="AD1978" s="135"/>
      <c r="AE1978" s="135"/>
      <c r="AF1978" s="127"/>
      <c r="AG1978" s="135"/>
      <c r="AH1978" s="135"/>
      <c r="AI1978" s="135"/>
      <c r="AJ1978" s="135"/>
    </row>
    <row r="1979" spans="11:36" s="3" customFormat="1" ht="15" customHeight="1" x14ac:dyDescent="0.25">
      <c r="K1979" s="11"/>
      <c r="L1979" s="354"/>
      <c r="M1979" s="352"/>
      <c r="AA1979" s="333"/>
      <c r="AB1979" s="135"/>
      <c r="AC1979" s="135"/>
      <c r="AD1979" s="135"/>
      <c r="AE1979" s="135"/>
      <c r="AF1979" s="127"/>
      <c r="AG1979" s="135"/>
      <c r="AH1979" s="135"/>
      <c r="AI1979" s="135"/>
      <c r="AJ1979" s="135"/>
    </row>
    <row r="1980" spans="11:36" s="3" customFormat="1" ht="15" customHeight="1" x14ac:dyDescent="0.25">
      <c r="K1980" s="11"/>
      <c r="L1980" s="354"/>
      <c r="M1980" s="352"/>
      <c r="AA1980" s="333"/>
      <c r="AB1980" s="135"/>
      <c r="AC1980" s="135"/>
      <c r="AD1980" s="135"/>
      <c r="AE1980" s="135"/>
      <c r="AF1980" s="127"/>
      <c r="AG1980" s="135"/>
      <c r="AH1980" s="135"/>
      <c r="AI1980" s="135"/>
      <c r="AJ1980" s="135"/>
    </row>
    <row r="1981" spans="11:36" s="3" customFormat="1" ht="15" customHeight="1" x14ac:dyDescent="0.25">
      <c r="K1981" s="11"/>
      <c r="L1981" s="354"/>
      <c r="M1981" s="352"/>
      <c r="AA1981" s="333"/>
      <c r="AB1981" s="135"/>
      <c r="AC1981" s="135"/>
      <c r="AD1981" s="135"/>
      <c r="AE1981" s="135"/>
      <c r="AF1981" s="127"/>
      <c r="AG1981" s="135"/>
      <c r="AH1981" s="135"/>
      <c r="AI1981" s="135"/>
      <c r="AJ1981" s="135"/>
    </row>
    <row r="1982" spans="11:36" s="3" customFormat="1" ht="15" customHeight="1" x14ac:dyDescent="0.25">
      <c r="K1982" s="11"/>
      <c r="L1982" s="354"/>
      <c r="M1982" s="352"/>
      <c r="AA1982" s="333"/>
      <c r="AB1982" s="135"/>
      <c r="AC1982" s="135"/>
      <c r="AD1982" s="135"/>
      <c r="AE1982" s="135"/>
      <c r="AF1982" s="127"/>
      <c r="AG1982" s="135"/>
      <c r="AH1982" s="135"/>
      <c r="AI1982" s="135"/>
      <c r="AJ1982" s="135"/>
    </row>
    <row r="1983" spans="11:36" s="3" customFormat="1" ht="15" customHeight="1" x14ac:dyDescent="0.25">
      <c r="K1983" s="11"/>
      <c r="L1983" s="354"/>
      <c r="M1983" s="352"/>
      <c r="AA1983" s="333"/>
      <c r="AB1983" s="135"/>
      <c r="AC1983" s="135"/>
      <c r="AD1983" s="135"/>
      <c r="AE1983" s="135"/>
      <c r="AF1983" s="127"/>
      <c r="AG1983" s="135"/>
      <c r="AH1983" s="135"/>
      <c r="AI1983" s="135"/>
      <c r="AJ1983" s="135"/>
    </row>
    <row r="1984" spans="11:36" s="3" customFormat="1" ht="15" customHeight="1" x14ac:dyDescent="0.25">
      <c r="K1984" s="11"/>
      <c r="L1984" s="354"/>
      <c r="M1984" s="352"/>
      <c r="AA1984" s="333"/>
      <c r="AB1984" s="135"/>
      <c r="AC1984" s="135"/>
      <c r="AD1984" s="135"/>
      <c r="AE1984" s="135"/>
      <c r="AF1984" s="127"/>
      <c r="AG1984" s="135"/>
      <c r="AH1984" s="135"/>
      <c r="AI1984" s="135"/>
      <c r="AJ1984" s="135"/>
    </row>
    <row r="1985" spans="11:36" s="3" customFormat="1" ht="15" customHeight="1" x14ac:dyDescent="0.25">
      <c r="K1985" s="11"/>
      <c r="L1985" s="354"/>
      <c r="M1985" s="352"/>
      <c r="AA1985" s="333"/>
      <c r="AB1985" s="135"/>
      <c r="AC1985" s="135"/>
      <c r="AD1985" s="135"/>
      <c r="AE1985" s="135"/>
      <c r="AF1985" s="127"/>
      <c r="AG1985" s="135"/>
      <c r="AH1985" s="135"/>
      <c r="AI1985" s="135"/>
      <c r="AJ1985" s="135"/>
    </row>
    <row r="1986" spans="11:36" s="3" customFormat="1" ht="15" customHeight="1" x14ac:dyDescent="0.25">
      <c r="K1986" s="11"/>
      <c r="L1986" s="354"/>
      <c r="M1986" s="352"/>
      <c r="AA1986" s="333"/>
      <c r="AB1986" s="135"/>
      <c r="AC1986" s="135"/>
      <c r="AD1986" s="135"/>
      <c r="AE1986" s="135"/>
      <c r="AF1986" s="127"/>
      <c r="AG1986" s="135"/>
      <c r="AH1986" s="135"/>
      <c r="AI1986" s="135"/>
      <c r="AJ1986" s="135"/>
    </row>
    <row r="1987" spans="11:36" s="3" customFormat="1" ht="15" customHeight="1" x14ac:dyDescent="0.25">
      <c r="K1987" s="11"/>
      <c r="L1987" s="354"/>
      <c r="M1987" s="352"/>
      <c r="AA1987" s="333"/>
      <c r="AB1987" s="135"/>
      <c r="AC1987" s="135"/>
      <c r="AD1987" s="135"/>
      <c r="AE1987" s="135"/>
      <c r="AF1987" s="127"/>
      <c r="AG1987" s="135"/>
      <c r="AH1987" s="135"/>
      <c r="AI1987" s="135"/>
      <c r="AJ1987" s="135"/>
    </row>
    <row r="1988" spans="11:36" s="3" customFormat="1" ht="15" customHeight="1" x14ac:dyDescent="0.25">
      <c r="K1988" s="11"/>
      <c r="L1988" s="354"/>
      <c r="M1988" s="352"/>
      <c r="AA1988" s="333"/>
      <c r="AB1988" s="135"/>
      <c r="AC1988" s="135"/>
      <c r="AD1988" s="135"/>
      <c r="AE1988" s="135"/>
      <c r="AF1988" s="127"/>
      <c r="AG1988" s="135"/>
      <c r="AH1988" s="135"/>
      <c r="AI1988" s="135"/>
      <c r="AJ1988" s="135"/>
    </row>
    <row r="1989" spans="11:36" s="3" customFormat="1" ht="15" customHeight="1" x14ac:dyDescent="0.25">
      <c r="K1989" s="11"/>
      <c r="L1989" s="354"/>
      <c r="M1989" s="352"/>
      <c r="AA1989" s="333"/>
      <c r="AB1989" s="135"/>
      <c r="AC1989" s="135"/>
      <c r="AD1989" s="135"/>
      <c r="AE1989" s="135"/>
      <c r="AF1989" s="127"/>
      <c r="AG1989" s="135"/>
      <c r="AH1989" s="135"/>
      <c r="AI1989" s="135"/>
      <c r="AJ1989" s="135"/>
    </row>
    <row r="1990" spans="11:36" s="3" customFormat="1" ht="15" customHeight="1" x14ac:dyDescent="0.25">
      <c r="K1990" s="11"/>
      <c r="L1990" s="354"/>
      <c r="M1990" s="352"/>
      <c r="AA1990" s="333"/>
      <c r="AB1990" s="135"/>
      <c r="AC1990" s="135"/>
      <c r="AD1990" s="135"/>
      <c r="AE1990" s="135"/>
      <c r="AF1990" s="127"/>
      <c r="AG1990" s="135"/>
      <c r="AH1990" s="135"/>
      <c r="AI1990" s="135"/>
      <c r="AJ1990" s="135"/>
    </row>
    <row r="1991" spans="11:36" s="3" customFormat="1" ht="15" customHeight="1" x14ac:dyDescent="0.25">
      <c r="K1991" s="11"/>
      <c r="L1991" s="354"/>
      <c r="M1991" s="352"/>
      <c r="AA1991" s="333"/>
      <c r="AB1991" s="135"/>
      <c r="AC1991" s="135"/>
      <c r="AD1991" s="135"/>
      <c r="AE1991" s="135"/>
      <c r="AF1991" s="127"/>
      <c r="AG1991" s="135"/>
      <c r="AH1991" s="135"/>
      <c r="AI1991" s="135"/>
      <c r="AJ1991" s="135"/>
    </row>
    <row r="1992" spans="11:36" s="3" customFormat="1" ht="15" customHeight="1" x14ac:dyDescent="0.25">
      <c r="K1992" s="11"/>
      <c r="L1992" s="354"/>
      <c r="M1992" s="352"/>
      <c r="AA1992" s="333"/>
      <c r="AB1992" s="135"/>
      <c r="AC1992" s="135"/>
      <c r="AD1992" s="135"/>
      <c r="AE1992" s="135"/>
      <c r="AF1992" s="127"/>
      <c r="AG1992" s="135"/>
      <c r="AH1992" s="135"/>
      <c r="AI1992" s="135"/>
      <c r="AJ1992" s="135"/>
    </row>
    <row r="1993" spans="11:36" s="3" customFormat="1" ht="15" customHeight="1" x14ac:dyDescent="0.25">
      <c r="K1993" s="11"/>
      <c r="L1993" s="354"/>
      <c r="M1993" s="352"/>
      <c r="AA1993" s="333"/>
      <c r="AB1993" s="135"/>
      <c r="AC1993" s="135"/>
      <c r="AD1993" s="135"/>
      <c r="AE1993" s="135"/>
      <c r="AF1993" s="127"/>
      <c r="AG1993" s="135"/>
      <c r="AH1993" s="135"/>
      <c r="AI1993" s="135"/>
      <c r="AJ1993" s="135"/>
    </row>
    <row r="1994" spans="11:36" s="3" customFormat="1" ht="15" customHeight="1" x14ac:dyDescent="0.25">
      <c r="K1994" s="11"/>
      <c r="L1994" s="354"/>
      <c r="M1994" s="352"/>
      <c r="AA1994" s="333"/>
      <c r="AB1994" s="135"/>
      <c r="AC1994" s="135"/>
      <c r="AD1994" s="135"/>
      <c r="AE1994" s="135"/>
      <c r="AF1994" s="127"/>
      <c r="AG1994" s="135"/>
      <c r="AH1994" s="135"/>
      <c r="AI1994" s="135"/>
      <c r="AJ1994" s="135"/>
    </row>
    <row r="1995" spans="11:36" s="3" customFormat="1" ht="15" customHeight="1" x14ac:dyDescent="0.25">
      <c r="K1995" s="11"/>
      <c r="L1995" s="354"/>
      <c r="M1995" s="352"/>
      <c r="AA1995" s="333"/>
      <c r="AB1995" s="135"/>
      <c r="AC1995" s="135"/>
      <c r="AD1995" s="135"/>
      <c r="AE1995" s="135"/>
      <c r="AF1995" s="127"/>
      <c r="AG1995" s="135"/>
      <c r="AH1995" s="135"/>
      <c r="AI1995" s="135"/>
      <c r="AJ1995" s="135"/>
    </row>
    <row r="1996" spans="11:36" s="3" customFormat="1" ht="15" customHeight="1" x14ac:dyDescent="0.25">
      <c r="K1996" s="11"/>
      <c r="L1996" s="354"/>
      <c r="M1996" s="352"/>
      <c r="AA1996" s="333"/>
      <c r="AB1996" s="135"/>
      <c r="AC1996" s="135"/>
      <c r="AD1996" s="135"/>
      <c r="AE1996" s="135"/>
      <c r="AF1996" s="127"/>
      <c r="AG1996" s="135"/>
      <c r="AH1996" s="135"/>
      <c r="AI1996" s="135"/>
      <c r="AJ1996" s="135"/>
    </row>
    <row r="1997" spans="11:36" s="3" customFormat="1" ht="15" customHeight="1" x14ac:dyDescent="0.25">
      <c r="K1997" s="11"/>
      <c r="L1997" s="354"/>
      <c r="M1997" s="352"/>
      <c r="AA1997" s="333"/>
      <c r="AB1997" s="135"/>
      <c r="AC1997" s="135"/>
      <c r="AD1997" s="135"/>
      <c r="AE1997" s="135"/>
      <c r="AF1997" s="127"/>
      <c r="AG1997" s="135"/>
      <c r="AH1997" s="135"/>
      <c r="AI1997" s="135"/>
      <c r="AJ1997" s="135"/>
    </row>
    <row r="1998" spans="11:36" s="3" customFormat="1" ht="15" customHeight="1" x14ac:dyDescent="0.25">
      <c r="K1998" s="11"/>
      <c r="L1998" s="354"/>
      <c r="M1998" s="352"/>
      <c r="AA1998" s="333"/>
      <c r="AB1998" s="135"/>
      <c r="AC1998" s="135"/>
      <c r="AD1998" s="135"/>
      <c r="AE1998" s="135"/>
      <c r="AF1998" s="127"/>
      <c r="AG1998" s="135"/>
      <c r="AH1998" s="135"/>
      <c r="AI1998" s="135"/>
      <c r="AJ1998" s="135"/>
    </row>
    <row r="1999" spans="11:36" s="3" customFormat="1" ht="15" customHeight="1" x14ac:dyDescent="0.25">
      <c r="K1999" s="11"/>
      <c r="L1999" s="354"/>
      <c r="M1999" s="352"/>
      <c r="AA1999" s="333"/>
      <c r="AB1999" s="135"/>
      <c r="AC1999" s="135"/>
      <c r="AD1999" s="135"/>
      <c r="AE1999" s="135"/>
      <c r="AF1999" s="127"/>
      <c r="AG1999" s="135"/>
      <c r="AH1999" s="135"/>
      <c r="AI1999" s="135"/>
      <c r="AJ1999" s="135"/>
    </row>
    <row r="2000" spans="11:36" s="3" customFormat="1" ht="15" customHeight="1" x14ac:dyDescent="0.25">
      <c r="K2000" s="11"/>
      <c r="L2000" s="354"/>
      <c r="M2000" s="352"/>
      <c r="AA2000" s="333"/>
      <c r="AB2000" s="135"/>
      <c r="AC2000" s="135"/>
      <c r="AD2000" s="135"/>
      <c r="AE2000" s="135"/>
      <c r="AF2000" s="127"/>
      <c r="AG2000" s="135"/>
      <c r="AH2000" s="135"/>
      <c r="AI2000" s="135"/>
      <c r="AJ2000" s="135"/>
    </row>
    <row r="2001" spans="11:36" s="3" customFormat="1" ht="15" customHeight="1" x14ac:dyDescent="0.25">
      <c r="K2001" s="11"/>
      <c r="L2001" s="354"/>
      <c r="M2001" s="352"/>
      <c r="AA2001" s="333"/>
      <c r="AB2001" s="135"/>
      <c r="AC2001" s="135"/>
      <c r="AD2001" s="135"/>
      <c r="AE2001" s="135"/>
      <c r="AF2001" s="127"/>
      <c r="AG2001" s="135"/>
      <c r="AH2001" s="135"/>
      <c r="AI2001" s="135"/>
      <c r="AJ2001" s="135"/>
    </row>
    <row r="2002" spans="11:36" s="3" customFormat="1" ht="15" customHeight="1" x14ac:dyDescent="0.25">
      <c r="K2002" s="11"/>
      <c r="L2002" s="354"/>
      <c r="M2002" s="352"/>
      <c r="AA2002" s="333"/>
      <c r="AB2002" s="135"/>
      <c r="AC2002" s="135"/>
      <c r="AD2002" s="135"/>
      <c r="AE2002" s="135"/>
      <c r="AF2002" s="127"/>
      <c r="AG2002" s="135"/>
      <c r="AH2002" s="135"/>
      <c r="AI2002" s="135"/>
      <c r="AJ2002" s="135"/>
    </row>
    <row r="2003" spans="11:36" s="3" customFormat="1" ht="15" customHeight="1" x14ac:dyDescent="0.25">
      <c r="K2003" s="11"/>
      <c r="L2003" s="354"/>
      <c r="M2003" s="352"/>
      <c r="AA2003" s="333"/>
      <c r="AB2003" s="135"/>
      <c r="AC2003" s="135"/>
      <c r="AD2003" s="135"/>
      <c r="AE2003" s="135"/>
      <c r="AF2003" s="127"/>
      <c r="AG2003" s="135"/>
      <c r="AH2003" s="135"/>
      <c r="AI2003" s="135"/>
      <c r="AJ2003" s="135"/>
    </row>
    <row r="2004" spans="11:36" s="3" customFormat="1" ht="15" customHeight="1" x14ac:dyDescent="0.25">
      <c r="K2004" s="11"/>
      <c r="L2004" s="354"/>
      <c r="M2004" s="352"/>
      <c r="AA2004" s="333"/>
      <c r="AB2004" s="135"/>
      <c r="AC2004" s="135"/>
      <c r="AD2004" s="135"/>
      <c r="AE2004" s="135"/>
      <c r="AF2004" s="127"/>
      <c r="AG2004" s="135"/>
      <c r="AH2004" s="135"/>
      <c r="AI2004" s="135"/>
      <c r="AJ2004" s="135"/>
    </row>
    <row r="2005" spans="11:36" s="3" customFormat="1" ht="15" customHeight="1" x14ac:dyDescent="0.25">
      <c r="K2005" s="11"/>
      <c r="L2005" s="354"/>
      <c r="M2005" s="352"/>
      <c r="AA2005" s="333"/>
      <c r="AB2005" s="135"/>
      <c r="AC2005" s="135"/>
      <c r="AD2005" s="135"/>
      <c r="AE2005" s="135"/>
      <c r="AF2005" s="127"/>
      <c r="AG2005" s="135"/>
      <c r="AH2005" s="135"/>
      <c r="AI2005" s="135"/>
      <c r="AJ2005" s="135"/>
    </row>
    <row r="2006" spans="11:36" s="3" customFormat="1" ht="15" customHeight="1" x14ac:dyDescent="0.25">
      <c r="K2006" s="11"/>
      <c r="L2006" s="354"/>
      <c r="M2006" s="352"/>
      <c r="AA2006" s="333"/>
      <c r="AB2006" s="135"/>
      <c r="AC2006" s="135"/>
      <c r="AD2006" s="135"/>
      <c r="AE2006" s="135"/>
      <c r="AF2006" s="127"/>
      <c r="AG2006" s="135"/>
      <c r="AH2006" s="135"/>
      <c r="AI2006" s="135"/>
      <c r="AJ2006" s="135"/>
    </row>
    <row r="2007" spans="11:36" s="3" customFormat="1" ht="15" customHeight="1" x14ac:dyDescent="0.25">
      <c r="K2007" s="11"/>
      <c r="L2007" s="354"/>
      <c r="M2007" s="352"/>
      <c r="AA2007" s="333"/>
      <c r="AB2007" s="135"/>
      <c r="AC2007" s="135"/>
      <c r="AD2007" s="135"/>
      <c r="AE2007" s="135"/>
      <c r="AF2007" s="127"/>
      <c r="AG2007" s="135"/>
      <c r="AH2007" s="135"/>
      <c r="AI2007" s="135"/>
      <c r="AJ2007" s="135"/>
    </row>
    <row r="2008" spans="11:36" s="3" customFormat="1" ht="15" customHeight="1" x14ac:dyDescent="0.25">
      <c r="K2008" s="11"/>
      <c r="L2008" s="354"/>
      <c r="M2008" s="352"/>
      <c r="AA2008" s="333"/>
      <c r="AB2008" s="135"/>
      <c r="AC2008" s="135"/>
      <c r="AD2008" s="135"/>
      <c r="AE2008" s="135"/>
      <c r="AF2008" s="127"/>
      <c r="AG2008" s="135"/>
      <c r="AH2008" s="135"/>
      <c r="AI2008" s="135"/>
      <c r="AJ2008" s="135"/>
    </row>
    <row r="2009" spans="11:36" s="3" customFormat="1" ht="15" customHeight="1" x14ac:dyDescent="0.25">
      <c r="K2009" s="11"/>
      <c r="L2009" s="354"/>
      <c r="M2009" s="352"/>
      <c r="AA2009" s="333"/>
      <c r="AB2009" s="135"/>
      <c r="AC2009" s="135"/>
      <c r="AD2009" s="135"/>
      <c r="AE2009" s="135"/>
      <c r="AF2009" s="127"/>
      <c r="AG2009" s="135"/>
      <c r="AH2009" s="135"/>
      <c r="AI2009" s="135"/>
      <c r="AJ2009" s="135"/>
    </row>
    <row r="2010" spans="11:36" s="3" customFormat="1" ht="15" customHeight="1" x14ac:dyDescent="0.25">
      <c r="K2010" s="11"/>
      <c r="L2010" s="354"/>
      <c r="M2010" s="352"/>
      <c r="AA2010" s="333"/>
      <c r="AB2010" s="135"/>
      <c r="AC2010" s="135"/>
      <c r="AD2010" s="135"/>
      <c r="AE2010" s="135"/>
      <c r="AF2010" s="127"/>
      <c r="AG2010" s="135"/>
      <c r="AH2010" s="135"/>
      <c r="AI2010" s="135"/>
      <c r="AJ2010" s="135"/>
    </row>
    <row r="2011" spans="11:36" s="3" customFormat="1" ht="15" customHeight="1" x14ac:dyDescent="0.25">
      <c r="K2011" s="11"/>
      <c r="L2011" s="354"/>
      <c r="M2011" s="352"/>
      <c r="AA2011" s="333"/>
      <c r="AB2011" s="135"/>
      <c r="AC2011" s="135"/>
      <c r="AD2011" s="135"/>
      <c r="AE2011" s="135"/>
      <c r="AF2011" s="127"/>
      <c r="AG2011" s="135"/>
      <c r="AH2011" s="135"/>
      <c r="AI2011" s="135"/>
      <c r="AJ2011" s="135"/>
    </row>
    <row r="2012" spans="11:36" s="3" customFormat="1" ht="15" customHeight="1" x14ac:dyDescent="0.25">
      <c r="K2012" s="11"/>
      <c r="L2012" s="354"/>
      <c r="M2012" s="352"/>
      <c r="AA2012" s="333"/>
      <c r="AB2012" s="135"/>
      <c r="AC2012" s="135"/>
      <c r="AD2012" s="135"/>
      <c r="AE2012" s="135"/>
      <c r="AF2012" s="127"/>
      <c r="AG2012" s="135"/>
      <c r="AH2012" s="135"/>
      <c r="AI2012" s="135"/>
      <c r="AJ2012" s="135"/>
    </row>
    <row r="2013" spans="11:36" s="3" customFormat="1" ht="15" customHeight="1" x14ac:dyDescent="0.25">
      <c r="K2013" s="11"/>
      <c r="L2013" s="354"/>
      <c r="M2013" s="352"/>
      <c r="AA2013" s="333"/>
      <c r="AB2013" s="135"/>
      <c r="AC2013" s="135"/>
      <c r="AD2013" s="135"/>
      <c r="AE2013" s="135"/>
      <c r="AF2013" s="127"/>
      <c r="AG2013" s="135"/>
      <c r="AH2013" s="135"/>
      <c r="AI2013" s="135"/>
      <c r="AJ2013" s="135"/>
    </row>
    <row r="2014" spans="11:36" s="3" customFormat="1" ht="15" customHeight="1" x14ac:dyDescent="0.25">
      <c r="K2014" s="11"/>
      <c r="L2014" s="354"/>
      <c r="M2014" s="352"/>
      <c r="AA2014" s="333"/>
      <c r="AB2014" s="135"/>
      <c r="AC2014" s="135"/>
      <c r="AD2014" s="135"/>
      <c r="AE2014" s="135"/>
      <c r="AF2014" s="127"/>
      <c r="AG2014" s="135"/>
      <c r="AH2014" s="135"/>
      <c r="AI2014" s="135"/>
      <c r="AJ2014" s="135"/>
    </row>
    <row r="2015" spans="11:36" s="3" customFormat="1" ht="15" customHeight="1" x14ac:dyDescent="0.25">
      <c r="K2015" s="11"/>
      <c r="L2015" s="354"/>
      <c r="M2015" s="352"/>
      <c r="AA2015" s="333"/>
      <c r="AB2015" s="135"/>
      <c r="AC2015" s="135"/>
      <c r="AD2015" s="135"/>
      <c r="AE2015" s="135"/>
      <c r="AF2015" s="127"/>
      <c r="AG2015" s="135"/>
      <c r="AH2015" s="135"/>
      <c r="AI2015" s="135"/>
      <c r="AJ2015" s="135"/>
    </row>
    <row r="2016" spans="11:36" s="3" customFormat="1" ht="15" customHeight="1" x14ac:dyDescent="0.25">
      <c r="K2016" s="11"/>
      <c r="L2016" s="354"/>
      <c r="M2016" s="352"/>
      <c r="AA2016" s="333"/>
      <c r="AB2016" s="135"/>
      <c r="AC2016" s="135"/>
      <c r="AD2016" s="135"/>
      <c r="AE2016" s="135"/>
      <c r="AF2016" s="127"/>
      <c r="AG2016" s="135"/>
      <c r="AH2016" s="135"/>
      <c r="AI2016" s="135"/>
      <c r="AJ2016" s="135"/>
    </row>
    <row r="2017" spans="11:36" s="3" customFormat="1" ht="15" customHeight="1" x14ac:dyDescent="0.25">
      <c r="K2017" s="11"/>
      <c r="L2017" s="354"/>
      <c r="M2017" s="352"/>
      <c r="AA2017" s="333"/>
      <c r="AB2017" s="135"/>
      <c r="AC2017" s="135"/>
      <c r="AD2017" s="135"/>
      <c r="AE2017" s="135"/>
      <c r="AF2017" s="127"/>
      <c r="AG2017" s="135"/>
      <c r="AH2017" s="135"/>
      <c r="AI2017" s="135"/>
      <c r="AJ2017" s="135"/>
    </row>
    <row r="2018" spans="11:36" s="3" customFormat="1" ht="15" customHeight="1" x14ac:dyDescent="0.25">
      <c r="K2018" s="11"/>
      <c r="L2018" s="354"/>
      <c r="M2018" s="352"/>
      <c r="AA2018" s="333"/>
      <c r="AB2018" s="135"/>
      <c r="AC2018" s="135"/>
      <c r="AD2018" s="135"/>
      <c r="AE2018" s="135"/>
      <c r="AF2018" s="127"/>
      <c r="AG2018" s="135"/>
      <c r="AH2018" s="135"/>
      <c r="AI2018" s="135"/>
      <c r="AJ2018" s="135"/>
    </row>
    <row r="2019" spans="11:36" s="3" customFormat="1" ht="15" customHeight="1" x14ac:dyDescent="0.25">
      <c r="K2019" s="11"/>
      <c r="L2019" s="354"/>
      <c r="M2019" s="352"/>
      <c r="AA2019" s="333"/>
      <c r="AB2019" s="135"/>
      <c r="AC2019" s="135"/>
      <c r="AD2019" s="135"/>
      <c r="AE2019" s="135"/>
      <c r="AF2019" s="127"/>
      <c r="AG2019" s="135"/>
      <c r="AH2019" s="135"/>
      <c r="AI2019" s="135"/>
      <c r="AJ2019" s="135"/>
    </row>
    <row r="2020" spans="11:36" s="3" customFormat="1" ht="15" customHeight="1" x14ac:dyDescent="0.25">
      <c r="K2020" s="11"/>
      <c r="L2020" s="354"/>
      <c r="M2020" s="352"/>
      <c r="AA2020" s="333"/>
      <c r="AB2020" s="135"/>
      <c r="AC2020" s="135"/>
      <c r="AD2020" s="135"/>
      <c r="AE2020" s="135"/>
      <c r="AF2020" s="127"/>
      <c r="AG2020" s="135"/>
      <c r="AH2020" s="135"/>
      <c r="AI2020" s="135"/>
      <c r="AJ2020" s="135"/>
    </row>
    <row r="2021" spans="11:36" s="3" customFormat="1" ht="15" customHeight="1" x14ac:dyDescent="0.25">
      <c r="K2021" s="11"/>
      <c r="L2021" s="354"/>
      <c r="M2021" s="352"/>
      <c r="AA2021" s="333"/>
      <c r="AB2021" s="135"/>
      <c r="AC2021" s="135"/>
      <c r="AD2021" s="135"/>
      <c r="AE2021" s="135"/>
      <c r="AF2021" s="127"/>
      <c r="AG2021" s="135"/>
      <c r="AH2021" s="135"/>
      <c r="AI2021" s="135"/>
      <c r="AJ2021" s="135"/>
    </row>
    <row r="2022" spans="11:36" s="3" customFormat="1" ht="15" customHeight="1" x14ac:dyDescent="0.25">
      <c r="K2022" s="11"/>
      <c r="L2022" s="354"/>
      <c r="M2022" s="352"/>
      <c r="AA2022" s="333"/>
      <c r="AB2022" s="135"/>
      <c r="AC2022" s="135"/>
      <c r="AD2022" s="135"/>
      <c r="AE2022" s="135"/>
      <c r="AF2022" s="127"/>
      <c r="AG2022" s="135"/>
      <c r="AH2022" s="135"/>
      <c r="AI2022" s="135"/>
      <c r="AJ2022" s="135"/>
    </row>
    <row r="2023" spans="11:36" s="3" customFormat="1" ht="15" customHeight="1" x14ac:dyDescent="0.25">
      <c r="K2023" s="11"/>
      <c r="L2023" s="354"/>
      <c r="M2023" s="352"/>
      <c r="AA2023" s="333"/>
      <c r="AB2023" s="135"/>
      <c r="AC2023" s="135"/>
      <c r="AD2023" s="135"/>
      <c r="AE2023" s="135"/>
      <c r="AF2023" s="127"/>
      <c r="AG2023" s="135"/>
      <c r="AH2023" s="135"/>
      <c r="AI2023" s="135"/>
      <c r="AJ2023" s="135"/>
    </row>
    <row r="2024" spans="11:36" s="3" customFormat="1" ht="15" customHeight="1" x14ac:dyDescent="0.25">
      <c r="K2024" s="11"/>
      <c r="L2024" s="354"/>
      <c r="M2024" s="352"/>
      <c r="AA2024" s="333"/>
      <c r="AB2024" s="135"/>
      <c r="AC2024" s="135"/>
      <c r="AD2024" s="135"/>
      <c r="AE2024" s="135"/>
      <c r="AF2024" s="127"/>
      <c r="AG2024" s="135"/>
      <c r="AH2024" s="135"/>
      <c r="AI2024" s="135"/>
      <c r="AJ2024" s="135"/>
    </row>
    <row r="2025" spans="11:36" s="3" customFormat="1" ht="15" customHeight="1" x14ac:dyDescent="0.25">
      <c r="K2025" s="11"/>
      <c r="L2025" s="354"/>
      <c r="M2025" s="352"/>
      <c r="AA2025" s="333"/>
      <c r="AB2025" s="135"/>
      <c r="AC2025" s="135"/>
      <c r="AD2025" s="135"/>
      <c r="AE2025" s="135"/>
      <c r="AF2025" s="127"/>
      <c r="AG2025" s="135"/>
      <c r="AH2025" s="135"/>
      <c r="AI2025" s="135"/>
      <c r="AJ2025" s="135"/>
    </row>
    <row r="2026" spans="11:36" s="3" customFormat="1" ht="15" customHeight="1" x14ac:dyDescent="0.25">
      <c r="K2026" s="11"/>
      <c r="L2026" s="354"/>
      <c r="M2026" s="352"/>
      <c r="AA2026" s="333"/>
      <c r="AB2026" s="135"/>
      <c r="AC2026" s="135"/>
      <c r="AD2026" s="135"/>
      <c r="AE2026" s="135"/>
      <c r="AF2026" s="127"/>
      <c r="AG2026" s="135"/>
      <c r="AH2026" s="135"/>
      <c r="AI2026" s="135"/>
      <c r="AJ2026" s="135"/>
    </row>
    <row r="2027" spans="11:36" s="3" customFormat="1" ht="15" customHeight="1" x14ac:dyDescent="0.25">
      <c r="K2027" s="11"/>
      <c r="L2027" s="354"/>
      <c r="M2027" s="352"/>
      <c r="AA2027" s="333"/>
      <c r="AB2027" s="135"/>
      <c r="AC2027" s="135"/>
      <c r="AD2027" s="135"/>
      <c r="AE2027" s="135"/>
      <c r="AF2027" s="127"/>
      <c r="AG2027" s="135"/>
      <c r="AH2027" s="135"/>
      <c r="AI2027" s="135"/>
      <c r="AJ2027" s="135"/>
    </row>
    <row r="2028" spans="11:36" s="3" customFormat="1" ht="15" customHeight="1" x14ac:dyDescent="0.25">
      <c r="K2028" s="11"/>
      <c r="L2028" s="354"/>
      <c r="M2028" s="352"/>
      <c r="AA2028" s="333"/>
      <c r="AB2028" s="135"/>
      <c r="AC2028" s="135"/>
      <c r="AD2028" s="135"/>
      <c r="AE2028" s="135"/>
      <c r="AF2028" s="127"/>
      <c r="AG2028" s="135"/>
      <c r="AH2028" s="135"/>
      <c r="AI2028" s="135"/>
      <c r="AJ2028" s="135"/>
    </row>
    <row r="2029" spans="11:36" s="3" customFormat="1" ht="15" customHeight="1" x14ac:dyDescent="0.25">
      <c r="K2029" s="11"/>
      <c r="L2029" s="354"/>
      <c r="M2029" s="352"/>
      <c r="AA2029" s="333"/>
      <c r="AB2029" s="135"/>
      <c r="AC2029" s="135"/>
      <c r="AD2029" s="135"/>
      <c r="AE2029" s="135"/>
      <c r="AF2029" s="127"/>
      <c r="AG2029" s="135"/>
      <c r="AH2029" s="135"/>
      <c r="AI2029" s="135"/>
      <c r="AJ2029" s="135"/>
    </row>
    <row r="2030" spans="11:36" s="3" customFormat="1" ht="15" customHeight="1" x14ac:dyDescent="0.25">
      <c r="K2030" s="11"/>
      <c r="L2030" s="354"/>
      <c r="M2030" s="352"/>
      <c r="AA2030" s="333"/>
      <c r="AB2030" s="135"/>
      <c r="AC2030" s="135"/>
      <c r="AD2030" s="135"/>
      <c r="AE2030" s="135"/>
      <c r="AF2030" s="127"/>
      <c r="AG2030" s="135"/>
      <c r="AH2030" s="135"/>
      <c r="AI2030" s="135"/>
      <c r="AJ2030" s="135"/>
    </row>
    <row r="2031" spans="11:36" s="3" customFormat="1" ht="15" customHeight="1" x14ac:dyDescent="0.25">
      <c r="K2031" s="11"/>
      <c r="L2031" s="354"/>
      <c r="M2031" s="352"/>
      <c r="AA2031" s="333"/>
      <c r="AB2031" s="135"/>
      <c r="AC2031" s="135"/>
      <c r="AD2031" s="135"/>
      <c r="AE2031" s="135"/>
      <c r="AF2031" s="127"/>
      <c r="AG2031" s="135"/>
      <c r="AH2031" s="135"/>
      <c r="AI2031" s="135"/>
      <c r="AJ2031" s="135"/>
    </row>
    <row r="2032" spans="11:36" s="3" customFormat="1" ht="15" customHeight="1" x14ac:dyDescent="0.25">
      <c r="K2032" s="11"/>
      <c r="L2032" s="354"/>
      <c r="M2032" s="352"/>
      <c r="AA2032" s="333"/>
      <c r="AB2032" s="135"/>
      <c r="AC2032" s="135"/>
      <c r="AD2032" s="135"/>
      <c r="AE2032" s="135"/>
      <c r="AF2032" s="127"/>
      <c r="AG2032" s="135"/>
      <c r="AH2032" s="135"/>
      <c r="AI2032" s="135"/>
      <c r="AJ2032" s="135"/>
    </row>
    <row r="2033" spans="11:36" s="3" customFormat="1" ht="15" customHeight="1" x14ac:dyDescent="0.25">
      <c r="K2033" s="11"/>
      <c r="L2033" s="354"/>
      <c r="M2033" s="352"/>
      <c r="AA2033" s="333"/>
      <c r="AB2033" s="135"/>
      <c r="AC2033" s="135"/>
      <c r="AD2033" s="135"/>
      <c r="AE2033" s="135"/>
      <c r="AF2033" s="127"/>
      <c r="AG2033" s="135"/>
      <c r="AH2033" s="135"/>
      <c r="AI2033" s="135"/>
      <c r="AJ2033" s="135"/>
    </row>
    <row r="2034" spans="11:36" s="3" customFormat="1" ht="15" customHeight="1" x14ac:dyDescent="0.25">
      <c r="K2034" s="11"/>
      <c r="L2034" s="354"/>
      <c r="M2034" s="352"/>
      <c r="AA2034" s="333"/>
      <c r="AB2034" s="135"/>
      <c r="AC2034" s="135"/>
      <c r="AD2034" s="135"/>
      <c r="AE2034" s="135"/>
      <c r="AF2034" s="127"/>
      <c r="AG2034" s="135"/>
      <c r="AH2034" s="135"/>
      <c r="AI2034" s="135"/>
      <c r="AJ2034" s="135"/>
    </row>
    <row r="2035" spans="11:36" s="3" customFormat="1" ht="15" customHeight="1" x14ac:dyDescent="0.25">
      <c r="K2035" s="11"/>
      <c r="L2035" s="354"/>
      <c r="M2035" s="352"/>
      <c r="AA2035" s="333"/>
      <c r="AB2035" s="135"/>
      <c r="AC2035" s="135"/>
      <c r="AD2035" s="135"/>
      <c r="AE2035" s="135"/>
      <c r="AF2035" s="127"/>
      <c r="AG2035" s="135"/>
      <c r="AH2035" s="135"/>
      <c r="AI2035" s="135"/>
      <c r="AJ2035" s="135"/>
    </row>
    <row r="2036" spans="11:36" s="3" customFormat="1" ht="15" customHeight="1" x14ac:dyDescent="0.25">
      <c r="K2036" s="11"/>
      <c r="L2036" s="354"/>
      <c r="M2036" s="352"/>
      <c r="AA2036" s="333"/>
      <c r="AB2036" s="135"/>
      <c r="AC2036" s="135"/>
      <c r="AD2036" s="135"/>
      <c r="AE2036" s="135"/>
      <c r="AF2036" s="127"/>
      <c r="AG2036" s="135"/>
      <c r="AH2036" s="135"/>
      <c r="AI2036" s="135"/>
      <c r="AJ2036" s="135"/>
    </row>
    <row r="2037" spans="11:36" s="3" customFormat="1" ht="15" customHeight="1" x14ac:dyDescent="0.25">
      <c r="K2037" s="11"/>
      <c r="L2037" s="354"/>
      <c r="M2037" s="352"/>
      <c r="AA2037" s="333"/>
      <c r="AB2037" s="135"/>
      <c r="AC2037" s="135"/>
      <c r="AD2037" s="135"/>
      <c r="AE2037" s="135"/>
      <c r="AF2037" s="127"/>
      <c r="AG2037" s="135"/>
      <c r="AH2037" s="135"/>
      <c r="AI2037" s="135"/>
      <c r="AJ2037" s="135"/>
    </row>
    <row r="2038" spans="11:36" s="3" customFormat="1" ht="15" customHeight="1" x14ac:dyDescent="0.25">
      <c r="K2038" s="11"/>
      <c r="L2038" s="354"/>
      <c r="M2038" s="352"/>
      <c r="AA2038" s="333"/>
      <c r="AB2038" s="135"/>
      <c r="AC2038" s="135"/>
      <c r="AD2038" s="135"/>
      <c r="AE2038" s="135"/>
      <c r="AF2038" s="127"/>
      <c r="AG2038" s="135"/>
      <c r="AH2038" s="135"/>
      <c r="AI2038" s="135"/>
      <c r="AJ2038" s="135"/>
    </row>
    <row r="2039" spans="11:36" s="3" customFormat="1" ht="15" customHeight="1" x14ac:dyDescent="0.25">
      <c r="K2039" s="11"/>
      <c r="L2039" s="354"/>
      <c r="M2039" s="352"/>
      <c r="AA2039" s="333"/>
      <c r="AB2039" s="135"/>
      <c r="AC2039" s="135"/>
      <c r="AD2039" s="135"/>
      <c r="AE2039" s="135"/>
      <c r="AF2039" s="127"/>
      <c r="AG2039" s="135"/>
      <c r="AH2039" s="135"/>
      <c r="AI2039" s="135"/>
      <c r="AJ2039" s="135"/>
    </row>
    <row r="2040" spans="11:36" s="3" customFormat="1" ht="15" customHeight="1" x14ac:dyDescent="0.25">
      <c r="K2040" s="11"/>
      <c r="L2040" s="354"/>
      <c r="M2040" s="352"/>
      <c r="AA2040" s="333"/>
      <c r="AB2040" s="135"/>
      <c r="AC2040" s="135"/>
      <c r="AD2040" s="135"/>
      <c r="AE2040" s="135"/>
      <c r="AF2040" s="127"/>
      <c r="AG2040" s="135"/>
      <c r="AH2040" s="135"/>
      <c r="AI2040" s="135"/>
      <c r="AJ2040" s="135"/>
    </row>
    <row r="2041" spans="11:36" s="3" customFormat="1" ht="15" customHeight="1" x14ac:dyDescent="0.25">
      <c r="K2041" s="11"/>
      <c r="L2041" s="354"/>
      <c r="M2041" s="352"/>
      <c r="AA2041" s="333"/>
      <c r="AB2041" s="135"/>
      <c r="AC2041" s="135"/>
      <c r="AD2041" s="135"/>
      <c r="AE2041" s="135"/>
      <c r="AF2041" s="127"/>
      <c r="AG2041" s="135"/>
      <c r="AH2041" s="135"/>
      <c r="AI2041" s="135"/>
      <c r="AJ2041" s="135"/>
    </row>
    <row r="2042" spans="11:36" s="3" customFormat="1" ht="15" customHeight="1" x14ac:dyDescent="0.25">
      <c r="K2042" s="11"/>
      <c r="L2042" s="354"/>
      <c r="M2042" s="352"/>
      <c r="AA2042" s="333"/>
      <c r="AB2042" s="135"/>
      <c r="AC2042" s="135"/>
      <c r="AD2042" s="135"/>
      <c r="AE2042" s="135"/>
      <c r="AF2042" s="127"/>
      <c r="AG2042" s="135"/>
      <c r="AH2042" s="135"/>
      <c r="AI2042" s="135"/>
      <c r="AJ2042" s="135"/>
    </row>
    <row r="2043" spans="11:36" s="3" customFormat="1" ht="15" customHeight="1" x14ac:dyDescent="0.25">
      <c r="K2043" s="11"/>
      <c r="L2043" s="354"/>
      <c r="M2043" s="352"/>
      <c r="AA2043" s="333"/>
      <c r="AB2043" s="135"/>
      <c r="AC2043" s="135"/>
      <c r="AD2043" s="135"/>
      <c r="AE2043" s="135"/>
      <c r="AF2043" s="127"/>
      <c r="AG2043" s="135"/>
      <c r="AH2043" s="135"/>
      <c r="AI2043" s="135"/>
      <c r="AJ2043" s="135"/>
    </row>
    <row r="2044" spans="11:36" s="3" customFormat="1" ht="15" customHeight="1" x14ac:dyDescent="0.25">
      <c r="K2044" s="11"/>
      <c r="L2044" s="354"/>
      <c r="M2044" s="352"/>
      <c r="AA2044" s="333"/>
      <c r="AB2044" s="135"/>
      <c r="AC2044" s="135"/>
      <c r="AD2044" s="135"/>
      <c r="AE2044" s="135"/>
      <c r="AF2044" s="127"/>
      <c r="AG2044" s="135"/>
      <c r="AH2044" s="135"/>
      <c r="AI2044" s="135"/>
      <c r="AJ2044" s="135"/>
    </row>
    <row r="2045" spans="11:36" s="3" customFormat="1" ht="15" customHeight="1" x14ac:dyDescent="0.25">
      <c r="K2045" s="11"/>
      <c r="L2045" s="354"/>
      <c r="M2045" s="352"/>
      <c r="AA2045" s="333"/>
      <c r="AB2045" s="135"/>
      <c r="AC2045" s="135"/>
      <c r="AD2045" s="135"/>
      <c r="AE2045" s="135"/>
      <c r="AF2045" s="127"/>
      <c r="AG2045" s="135"/>
      <c r="AH2045" s="135"/>
      <c r="AI2045" s="135"/>
      <c r="AJ2045" s="135"/>
    </row>
    <row r="2046" spans="11:36" s="3" customFormat="1" ht="15" customHeight="1" x14ac:dyDescent="0.25">
      <c r="K2046" s="11"/>
      <c r="L2046" s="354"/>
      <c r="M2046" s="352"/>
      <c r="AA2046" s="333"/>
      <c r="AB2046" s="135"/>
      <c r="AC2046" s="135"/>
      <c r="AD2046" s="135"/>
      <c r="AE2046" s="135"/>
      <c r="AF2046" s="127"/>
      <c r="AG2046" s="135"/>
      <c r="AH2046" s="135"/>
      <c r="AI2046" s="135"/>
      <c r="AJ2046" s="135"/>
    </row>
    <row r="2047" spans="11:36" s="3" customFormat="1" ht="15" customHeight="1" x14ac:dyDescent="0.25">
      <c r="K2047" s="11"/>
      <c r="L2047" s="354"/>
      <c r="M2047" s="352"/>
      <c r="AA2047" s="333"/>
      <c r="AB2047" s="135"/>
      <c r="AC2047" s="135"/>
      <c r="AD2047" s="135"/>
      <c r="AE2047" s="135"/>
      <c r="AF2047" s="127"/>
      <c r="AG2047" s="135"/>
      <c r="AH2047" s="135"/>
      <c r="AI2047" s="135"/>
      <c r="AJ2047" s="135"/>
    </row>
    <row r="2048" spans="11:36" s="3" customFormat="1" ht="15" customHeight="1" x14ac:dyDescent="0.25">
      <c r="K2048" s="11"/>
      <c r="L2048" s="354"/>
      <c r="M2048" s="352"/>
      <c r="AA2048" s="333"/>
      <c r="AB2048" s="135"/>
      <c r="AC2048" s="135"/>
      <c r="AD2048" s="135"/>
      <c r="AE2048" s="135"/>
      <c r="AF2048" s="127"/>
      <c r="AG2048" s="135"/>
      <c r="AH2048" s="135"/>
      <c r="AI2048" s="135"/>
      <c r="AJ2048" s="135"/>
    </row>
    <row r="2049" spans="11:36" s="3" customFormat="1" ht="15" customHeight="1" x14ac:dyDescent="0.25">
      <c r="K2049" s="11"/>
      <c r="L2049" s="354"/>
      <c r="M2049" s="352"/>
      <c r="AA2049" s="333"/>
      <c r="AB2049" s="135"/>
      <c r="AC2049" s="135"/>
      <c r="AD2049" s="135"/>
      <c r="AE2049" s="135"/>
      <c r="AF2049" s="127"/>
      <c r="AG2049" s="135"/>
      <c r="AH2049" s="135"/>
      <c r="AI2049" s="135"/>
      <c r="AJ2049" s="135"/>
    </row>
    <row r="2050" spans="11:36" s="3" customFormat="1" ht="15" customHeight="1" x14ac:dyDescent="0.25">
      <c r="K2050" s="11"/>
      <c r="L2050" s="354"/>
      <c r="M2050" s="352"/>
      <c r="AA2050" s="333"/>
      <c r="AB2050" s="135"/>
      <c r="AC2050" s="135"/>
      <c r="AD2050" s="135"/>
      <c r="AE2050" s="135"/>
      <c r="AF2050" s="127"/>
      <c r="AG2050" s="135"/>
      <c r="AH2050" s="135"/>
      <c r="AI2050" s="135"/>
      <c r="AJ2050" s="135"/>
    </row>
    <row r="2051" spans="11:36" s="3" customFormat="1" ht="15" customHeight="1" x14ac:dyDescent="0.25">
      <c r="K2051" s="11"/>
      <c r="L2051" s="354"/>
      <c r="M2051" s="352"/>
      <c r="AA2051" s="333"/>
      <c r="AB2051" s="135"/>
      <c r="AC2051" s="135"/>
      <c r="AD2051" s="135"/>
      <c r="AE2051" s="135"/>
      <c r="AF2051" s="127"/>
      <c r="AG2051" s="135"/>
      <c r="AH2051" s="135"/>
      <c r="AI2051" s="135"/>
      <c r="AJ2051" s="135"/>
    </row>
    <row r="2052" spans="11:36" s="3" customFormat="1" ht="15" customHeight="1" x14ac:dyDescent="0.25">
      <c r="K2052" s="11"/>
      <c r="L2052" s="354"/>
      <c r="M2052" s="352"/>
      <c r="AA2052" s="333"/>
      <c r="AB2052" s="135"/>
      <c r="AC2052" s="135"/>
      <c r="AD2052" s="135"/>
      <c r="AE2052" s="135"/>
      <c r="AF2052" s="127"/>
      <c r="AG2052" s="135"/>
      <c r="AH2052" s="135"/>
      <c r="AI2052" s="135"/>
      <c r="AJ2052" s="135"/>
    </row>
    <row r="2053" spans="11:36" s="3" customFormat="1" ht="15" customHeight="1" x14ac:dyDescent="0.25">
      <c r="K2053" s="11"/>
      <c r="L2053" s="354"/>
      <c r="M2053" s="352"/>
      <c r="AA2053" s="333"/>
      <c r="AB2053" s="135"/>
      <c r="AC2053" s="135"/>
      <c r="AD2053" s="135"/>
      <c r="AE2053" s="135"/>
      <c r="AF2053" s="127"/>
      <c r="AG2053" s="135"/>
      <c r="AH2053" s="135"/>
      <c r="AI2053" s="135"/>
      <c r="AJ2053" s="135"/>
    </row>
    <row r="2054" spans="11:36" s="3" customFormat="1" ht="15" customHeight="1" x14ac:dyDescent="0.25">
      <c r="K2054" s="11"/>
      <c r="L2054" s="354"/>
      <c r="M2054" s="352"/>
      <c r="AA2054" s="333"/>
      <c r="AB2054" s="135"/>
      <c r="AC2054" s="135"/>
      <c r="AD2054" s="135"/>
      <c r="AE2054" s="135"/>
      <c r="AF2054" s="127"/>
      <c r="AG2054" s="135"/>
      <c r="AH2054" s="135"/>
      <c r="AI2054" s="135"/>
      <c r="AJ2054" s="135"/>
    </row>
    <row r="2055" spans="11:36" s="3" customFormat="1" ht="15" customHeight="1" x14ac:dyDescent="0.25">
      <c r="K2055" s="11"/>
      <c r="L2055" s="354"/>
      <c r="M2055" s="352"/>
      <c r="AA2055" s="333"/>
      <c r="AB2055" s="135"/>
      <c r="AC2055" s="135"/>
      <c r="AD2055" s="135"/>
      <c r="AE2055" s="135"/>
      <c r="AF2055" s="127"/>
      <c r="AG2055" s="135"/>
      <c r="AH2055" s="135"/>
      <c r="AI2055" s="135"/>
      <c r="AJ2055" s="135"/>
    </row>
    <row r="2056" spans="11:36" s="3" customFormat="1" ht="15" customHeight="1" x14ac:dyDescent="0.25">
      <c r="K2056" s="11"/>
      <c r="L2056" s="354"/>
      <c r="M2056" s="352"/>
      <c r="AA2056" s="333"/>
      <c r="AB2056" s="135"/>
      <c r="AC2056" s="135"/>
      <c r="AD2056" s="135"/>
      <c r="AE2056" s="135"/>
      <c r="AF2056" s="127"/>
      <c r="AG2056" s="135"/>
      <c r="AH2056" s="135"/>
      <c r="AI2056" s="135"/>
      <c r="AJ2056" s="135"/>
    </row>
    <row r="2057" spans="11:36" s="3" customFormat="1" ht="15" customHeight="1" x14ac:dyDescent="0.25">
      <c r="K2057" s="11"/>
      <c r="L2057" s="354"/>
      <c r="M2057" s="352"/>
      <c r="AA2057" s="333"/>
      <c r="AB2057" s="135"/>
      <c r="AC2057" s="135"/>
      <c r="AD2057" s="135"/>
      <c r="AE2057" s="135"/>
      <c r="AF2057" s="127"/>
      <c r="AG2057" s="135"/>
      <c r="AH2057" s="135"/>
      <c r="AI2057" s="135"/>
      <c r="AJ2057" s="135"/>
    </row>
    <row r="2058" spans="11:36" s="3" customFormat="1" ht="15" customHeight="1" x14ac:dyDescent="0.25">
      <c r="K2058" s="11"/>
      <c r="L2058" s="354"/>
      <c r="M2058" s="352"/>
      <c r="AA2058" s="333"/>
      <c r="AB2058" s="135"/>
      <c r="AC2058" s="135"/>
      <c r="AD2058" s="135"/>
      <c r="AE2058" s="135"/>
      <c r="AF2058" s="127"/>
      <c r="AG2058" s="135"/>
      <c r="AH2058" s="135"/>
      <c r="AI2058" s="135"/>
      <c r="AJ2058" s="135"/>
    </row>
    <row r="2059" spans="11:36" s="3" customFormat="1" ht="15" customHeight="1" x14ac:dyDescent="0.25">
      <c r="K2059" s="11"/>
      <c r="L2059" s="354"/>
      <c r="M2059" s="352"/>
      <c r="AA2059" s="333"/>
      <c r="AB2059" s="135"/>
      <c r="AC2059" s="135"/>
      <c r="AD2059" s="135"/>
      <c r="AE2059" s="135"/>
      <c r="AF2059" s="127"/>
      <c r="AG2059" s="135"/>
      <c r="AH2059" s="135"/>
      <c r="AI2059" s="135"/>
      <c r="AJ2059" s="135"/>
    </row>
    <row r="2060" spans="11:36" s="3" customFormat="1" ht="15" customHeight="1" x14ac:dyDescent="0.25">
      <c r="K2060" s="11"/>
      <c r="L2060" s="354"/>
      <c r="M2060" s="352"/>
      <c r="AA2060" s="333"/>
      <c r="AB2060" s="135"/>
      <c r="AC2060" s="135"/>
      <c r="AD2060" s="135"/>
      <c r="AE2060" s="135"/>
      <c r="AF2060" s="127"/>
      <c r="AG2060" s="135"/>
      <c r="AH2060" s="135"/>
      <c r="AI2060" s="135"/>
      <c r="AJ2060" s="135"/>
    </row>
    <row r="2061" spans="11:36" s="3" customFormat="1" ht="15" customHeight="1" x14ac:dyDescent="0.25">
      <c r="K2061" s="11"/>
      <c r="L2061" s="354"/>
      <c r="M2061" s="352"/>
      <c r="AA2061" s="333"/>
      <c r="AB2061" s="135"/>
      <c r="AC2061" s="135"/>
      <c r="AD2061" s="135"/>
      <c r="AE2061" s="135"/>
      <c r="AF2061" s="127"/>
      <c r="AG2061" s="135"/>
      <c r="AH2061" s="135"/>
      <c r="AI2061" s="135"/>
      <c r="AJ2061" s="135"/>
    </row>
    <row r="2062" spans="11:36" s="3" customFormat="1" ht="15" customHeight="1" x14ac:dyDescent="0.25">
      <c r="K2062" s="11"/>
      <c r="L2062" s="354"/>
      <c r="M2062" s="352"/>
      <c r="AA2062" s="333"/>
      <c r="AB2062" s="135"/>
      <c r="AC2062" s="135"/>
      <c r="AD2062" s="135"/>
      <c r="AE2062" s="135"/>
      <c r="AF2062" s="127"/>
      <c r="AG2062" s="135"/>
      <c r="AH2062" s="135"/>
      <c r="AI2062" s="135"/>
      <c r="AJ2062" s="135"/>
    </row>
    <row r="2063" spans="11:36" s="3" customFormat="1" ht="15" customHeight="1" x14ac:dyDescent="0.25">
      <c r="K2063" s="11"/>
      <c r="L2063" s="354"/>
      <c r="M2063" s="352"/>
      <c r="AA2063" s="333"/>
      <c r="AB2063" s="135"/>
      <c r="AC2063" s="135"/>
      <c r="AD2063" s="135"/>
      <c r="AE2063" s="135"/>
      <c r="AF2063" s="127"/>
      <c r="AG2063" s="135"/>
      <c r="AH2063" s="135"/>
      <c r="AI2063" s="135"/>
      <c r="AJ2063" s="135"/>
    </row>
    <row r="2064" spans="11:36" s="3" customFormat="1" ht="15" customHeight="1" x14ac:dyDescent="0.25">
      <c r="K2064" s="11"/>
      <c r="L2064" s="354"/>
      <c r="M2064" s="352"/>
      <c r="AA2064" s="333"/>
      <c r="AB2064" s="135"/>
      <c r="AC2064" s="135"/>
      <c r="AD2064" s="135"/>
      <c r="AE2064" s="135"/>
      <c r="AF2064" s="127"/>
      <c r="AG2064" s="135"/>
      <c r="AH2064" s="135"/>
      <c r="AI2064" s="135"/>
      <c r="AJ2064" s="135"/>
    </row>
    <row r="2065" spans="11:36" s="3" customFormat="1" ht="15" customHeight="1" x14ac:dyDescent="0.25">
      <c r="K2065" s="11"/>
      <c r="L2065" s="354"/>
      <c r="M2065" s="352"/>
      <c r="AA2065" s="333"/>
      <c r="AB2065" s="135"/>
      <c r="AC2065" s="135"/>
      <c r="AD2065" s="135"/>
      <c r="AE2065" s="135"/>
      <c r="AF2065" s="127"/>
      <c r="AG2065" s="135"/>
      <c r="AH2065" s="135"/>
      <c r="AI2065" s="135"/>
      <c r="AJ2065" s="135"/>
    </row>
    <row r="2066" spans="11:36" s="3" customFormat="1" ht="15" customHeight="1" x14ac:dyDescent="0.25">
      <c r="K2066" s="11"/>
      <c r="L2066" s="354"/>
      <c r="M2066" s="352"/>
      <c r="AA2066" s="333"/>
      <c r="AB2066" s="135"/>
      <c r="AC2066" s="135"/>
      <c r="AD2066" s="135"/>
      <c r="AE2066" s="135"/>
      <c r="AF2066" s="127"/>
      <c r="AG2066" s="135"/>
      <c r="AH2066" s="135"/>
      <c r="AI2066" s="135"/>
      <c r="AJ2066" s="135"/>
    </row>
    <row r="2067" spans="11:36" s="3" customFormat="1" ht="15" customHeight="1" x14ac:dyDescent="0.25">
      <c r="K2067" s="11"/>
      <c r="L2067" s="354"/>
      <c r="M2067" s="352"/>
      <c r="AA2067" s="333"/>
      <c r="AB2067" s="135"/>
      <c r="AC2067" s="135"/>
      <c r="AD2067" s="135"/>
      <c r="AE2067" s="135"/>
      <c r="AF2067" s="127"/>
      <c r="AG2067" s="135"/>
      <c r="AH2067" s="135"/>
      <c r="AI2067" s="135"/>
      <c r="AJ2067" s="135"/>
    </row>
    <row r="2068" spans="11:36" s="3" customFormat="1" ht="15" customHeight="1" x14ac:dyDescent="0.25">
      <c r="K2068" s="11"/>
      <c r="L2068" s="354"/>
      <c r="M2068" s="352"/>
      <c r="AA2068" s="333"/>
      <c r="AB2068" s="135"/>
      <c r="AC2068" s="135"/>
      <c r="AD2068" s="135"/>
      <c r="AE2068" s="135"/>
      <c r="AF2068" s="127"/>
      <c r="AG2068" s="135"/>
      <c r="AH2068" s="135"/>
      <c r="AI2068" s="135"/>
      <c r="AJ2068" s="135"/>
    </row>
    <row r="2069" spans="11:36" s="3" customFormat="1" ht="15" customHeight="1" x14ac:dyDescent="0.25">
      <c r="K2069" s="11"/>
      <c r="L2069" s="354"/>
      <c r="M2069" s="352"/>
      <c r="AA2069" s="333"/>
      <c r="AB2069" s="135"/>
      <c r="AC2069" s="135"/>
      <c r="AD2069" s="135"/>
      <c r="AE2069" s="135"/>
      <c r="AF2069" s="127"/>
      <c r="AG2069" s="135"/>
      <c r="AH2069" s="135"/>
      <c r="AI2069" s="135"/>
      <c r="AJ2069" s="135"/>
    </row>
    <row r="2070" spans="11:36" s="3" customFormat="1" ht="15" customHeight="1" x14ac:dyDescent="0.25">
      <c r="K2070" s="11"/>
      <c r="L2070" s="354"/>
      <c r="M2070" s="352"/>
      <c r="AA2070" s="333"/>
      <c r="AB2070" s="135"/>
      <c r="AC2070" s="135"/>
      <c r="AD2070" s="135"/>
      <c r="AE2070" s="135"/>
      <c r="AF2070" s="127"/>
      <c r="AG2070" s="135"/>
      <c r="AH2070" s="135"/>
      <c r="AI2070" s="135"/>
      <c r="AJ2070" s="135"/>
    </row>
    <row r="2071" spans="11:36" s="3" customFormat="1" ht="15" customHeight="1" x14ac:dyDescent="0.25">
      <c r="K2071" s="11"/>
      <c r="L2071" s="354"/>
      <c r="M2071" s="352"/>
      <c r="AA2071" s="333"/>
      <c r="AB2071" s="135"/>
      <c r="AC2071" s="135"/>
      <c r="AD2071" s="135"/>
      <c r="AE2071" s="135"/>
      <c r="AF2071" s="127"/>
      <c r="AG2071" s="135"/>
      <c r="AH2071" s="135"/>
      <c r="AI2071" s="135"/>
      <c r="AJ2071" s="135"/>
    </row>
    <row r="2072" spans="11:36" s="3" customFormat="1" ht="15" customHeight="1" x14ac:dyDescent="0.25">
      <c r="K2072" s="11"/>
      <c r="L2072" s="354"/>
      <c r="M2072" s="352"/>
      <c r="AA2072" s="333"/>
      <c r="AB2072" s="135"/>
      <c r="AC2072" s="135"/>
      <c r="AD2072" s="135"/>
      <c r="AE2072" s="135"/>
      <c r="AF2072" s="127"/>
      <c r="AG2072" s="135"/>
      <c r="AH2072" s="135"/>
      <c r="AI2072" s="135"/>
      <c r="AJ2072" s="135"/>
    </row>
    <row r="2073" spans="11:36" s="3" customFormat="1" ht="15" customHeight="1" x14ac:dyDescent="0.25">
      <c r="K2073" s="11"/>
      <c r="L2073" s="354"/>
      <c r="M2073" s="352"/>
      <c r="AA2073" s="333"/>
      <c r="AB2073" s="135"/>
      <c r="AC2073" s="135"/>
      <c r="AD2073" s="135"/>
      <c r="AE2073" s="135"/>
      <c r="AF2073" s="127"/>
      <c r="AG2073" s="135"/>
      <c r="AH2073" s="135"/>
      <c r="AI2073" s="135"/>
      <c r="AJ2073" s="135"/>
    </row>
    <row r="2074" spans="11:36" s="3" customFormat="1" ht="15" customHeight="1" x14ac:dyDescent="0.25">
      <c r="K2074" s="11"/>
      <c r="L2074" s="354"/>
      <c r="M2074" s="352"/>
      <c r="AA2074" s="333"/>
      <c r="AB2074" s="135"/>
      <c r="AC2074" s="135"/>
      <c r="AD2074" s="135"/>
      <c r="AE2074" s="135"/>
      <c r="AF2074" s="127"/>
      <c r="AG2074" s="135"/>
      <c r="AH2074" s="135"/>
      <c r="AI2074" s="135"/>
      <c r="AJ2074" s="135"/>
    </row>
    <row r="2075" spans="11:36" s="3" customFormat="1" ht="15" customHeight="1" x14ac:dyDescent="0.25">
      <c r="K2075" s="11"/>
      <c r="L2075" s="354"/>
      <c r="M2075" s="352"/>
      <c r="AA2075" s="333"/>
      <c r="AB2075" s="135"/>
      <c r="AC2075" s="135"/>
      <c r="AD2075" s="135"/>
      <c r="AE2075" s="135"/>
      <c r="AF2075" s="127"/>
      <c r="AG2075" s="135"/>
      <c r="AH2075" s="135"/>
      <c r="AI2075" s="135"/>
      <c r="AJ2075" s="135"/>
    </row>
    <row r="2076" spans="11:36" s="3" customFormat="1" ht="15" customHeight="1" x14ac:dyDescent="0.25">
      <c r="K2076" s="11"/>
      <c r="L2076" s="354"/>
      <c r="M2076" s="352"/>
      <c r="AA2076" s="333"/>
      <c r="AB2076" s="135"/>
      <c r="AC2076" s="135"/>
      <c r="AD2076" s="135"/>
      <c r="AE2076" s="135"/>
      <c r="AF2076" s="127"/>
      <c r="AG2076" s="135"/>
      <c r="AH2076" s="135"/>
      <c r="AI2076" s="135"/>
      <c r="AJ2076" s="135"/>
    </row>
    <row r="2077" spans="11:36" s="3" customFormat="1" ht="15" customHeight="1" x14ac:dyDescent="0.25">
      <c r="K2077" s="11"/>
      <c r="L2077" s="354"/>
      <c r="M2077" s="352"/>
      <c r="AA2077" s="333"/>
      <c r="AB2077" s="135"/>
      <c r="AC2077" s="135"/>
      <c r="AD2077" s="135"/>
      <c r="AE2077" s="135"/>
      <c r="AF2077" s="127"/>
      <c r="AG2077" s="135"/>
      <c r="AH2077" s="135"/>
      <c r="AI2077" s="135"/>
      <c r="AJ2077" s="135"/>
    </row>
    <row r="2078" spans="11:36" s="3" customFormat="1" ht="15" customHeight="1" x14ac:dyDescent="0.25">
      <c r="K2078" s="11"/>
      <c r="L2078" s="354"/>
      <c r="M2078" s="352"/>
      <c r="AA2078" s="333"/>
      <c r="AB2078" s="135"/>
      <c r="AC2078" s="135"/>
      <c r="AD2078" s="135"/>
      <c r="AE2078" s="135"/>
      <c r="AF2078" s="127"/>
      <c r="AG2078" s="135"/>
      <c r="AH2078" s="135"/>
      <c r="AI2078" s="135"/>
      <c r="AJ2078" s="135"/>
    </row>
    <row r="2079" spans="11:36" s="3" customFormat="1" ht="15" customHeight="1" x14ac:dyDescent="0.25">
      <c r="K2079" s="11"/>
      <c r="L2079" s="354"/>
      <c r="M2079" s="352"/>
      <c r="AA2079" s="333"/>
      <c r="AB2079" s="135"/>
      <c r="AC2079" s="135"/>
      <c r="AD2079" s="135"/>
      <c r="AE2079" s="135"/>
      <c r="AF2079" s="127"/>
      <c r="AG2079" s="135"/>
      <c r="AH2079" s="135"/>
      <c r="AI2079" s="135"/>
      <c r="AJ2079" s="135"/>
    </row>
    <row r="2080" spans="11:36" s="3" customFormat="1" ht="15" customHeight="1" x14ac:dyDescent="0.25">
      <c r="K2080" s="11"/>
      <c r="L2080" s="354"/>
      <c r="M2080" s="352"/>
      <c r="AA2080" s="333"/>
      <c r="AB2080" s="135"/>
      <c r="AC2080" s="135"/>
      <c r="AD2080" s="135"/>
      <c r="AE2080" s="135"/>
      <c r="AF2080" s="127"/>
      <c r="AG2080" s="135"/>
      <c r="AH2080" s="135"/>
      <c r="AI2080" s="135"/>
      <c r="AJ2080" s="135"/>
    </row>
    <row r="2081" spans="11:36" s="3" customFormat="1" ht="15" customHeight="1" x14ac:dyDescent="0.25">
      <c r="K2081" s="11"/>
      <c r="L2081" s="354"/>
      <c r="M2081" s="352"/>
      <c r="AA2081" s="333"/>
      <c r="AB2081" s="135"/>
      <c r="AC2081" s="135"/>
      <c r="AD2081" s="135"/>
      <c r="AE2081" s="135"/>
      <c r="AF2081" s="127"/>
      <c r="AG2081" s="135"/>
      <c r="AH2081" s="135"/>
      <c r="AI2081" s="135"/>
      <c r="AJ2081" s="135"/>
    </row>
    <row r="2082" spans="11:36" s="3" customFormat="1" ht="15" customHeight="1" x14ac:dyDescent="0.25">
      <c r="K2082" s="11"/>
      <c r="L2082" s="354"/>
      <c r="M2082" s="352"/>
      <c r="AA2082" s="333"/>
      <c r="AB2082" s="135"/>
      <c r="AC2082" s="135"/>
      <c r="AD2082" s="135"/>
      <c r="AE2082" s="135"/>
      <c r="AF2082" s="127"/>
      <c r="AG2082" s="135"/>
      <c r="AH2082" s="135"/>
      <c r="AI2082" s="135"/>
      <c r="AJ2082" s="135"/>
    </row>
    <row r="2083" spans="11:36" s="3" customFormat="1" ht="15" customHeight="1" x14ac:dyDescent="0.25">
      <c r="K2083" s="11"/>
      <c r="L2083" s="354"/>
      <c r="M2083" s="352"/>
      <c r="AA2083" s="333"/>
      <c r="AB2083" s="135"/>
      <c r="AC2083" s="135"/>
      <c r="AD2083" s="135"/>
      <c r="AE2083" s="135"/>
      <c r="AF2083" s="127"/>
      <c r="AG2083" s="135"/>
      <c r="AH2083" s="135"/>
      <c r="AI2083" s="135"/>
      <c r="AJ2083" s="135"/>
    </row>
    <row r="2084" spans="11:36" s="3" customFormat="1" ht="15" customHeight="1" x14ac:dyDescent="0.25">
      <c r="K2084" s="11"/>
      <c r="L2084" s="354"/>
      <c r="M2084" s="352"/>
      <c r="AA2084" s="333"/>
      <c r="AB2084" s="135"/>
      <c r="AC2084" s="135"/>
      <c r="AD2084" s="135"/>
      <c r="AE2084" s="135"/>
      <c r="AF2084" s="127"/>
      <c r="AG2084" s="135"/>
      <c r="AH2084" s="135"/>
      <c r="AI2084" s="135"/>
      <c r="AJ2084" s="135"/>
    </row>
    <row r="2085" spans="11:36" s="3" customFormat="1" ht="15" customHeight="1" x14ac:dyDescent="0.25">
      <c r="K2085" s="11"/>
      <c r="L2085" s="354"/>
      <c r="M2085" s="352"/>
      <c r="AA2085" s="333"/>
      <c r="AB2085" s="135"/>
      <c r="AC2085" s="135"/>
      <c r="AD2085" s="135"/>
      <c r="AE2085" s="135"/>
      <c r="AF2085" s="127"/>
      <c r="AG2085" s="135"/>
      <c r="AH2085" s="135"/>
      <c r="AI2085" s="135"/>
      <c r="AJ2085" s="135"/>
    </row>
    <row r="2086" spans="11:36" s="3" customFormat="1" ht="15" customHeight="1" x14ac:dyDescent="0.25">
      <c r="K2086" s="11"/>
      <c r="L2086" s="354"/>
      <c r="M2086" s="352"/>
      <c r="AA2086" s="333"/>
      <c r="AB2086" s="135"/>
      <c r="AC2086" s="135"/>
      <c r="AD2086" s="135"/>
      <c r="AE2086" s="135"/>
      <c r="AF2086" s="127"/>
      <c r="AG2086" s="135"/>
      <c r="AH2086" s="135"/>
      <c r="AI2086" s="135"/>
      <c r="AJ2086" s="135"/>
    </row>
    <row r="2087" spans="11:36" s="3" customFormat="1" ht="15" customHeight="1" x14ac:dyDescent="0.25">
      <c r="K2087" s="11"/>
      <c r="L2087" s="354"/>
      <c r="M2087" s="352"/>
      <c r="AA2087" s="333"/>
      <c r="AB2087" s="135"/>
      <c r="AC2087" s="135"/>
      <c r="AD2087" s="135"/>
      <c r="AE2087" s="135"/>
      <c r="AF2087" s="127"/>
      <c r="AG2087" s="135"/>
      <c r="AH2087" s="135"/>
      <c r="AI2087" s="135"/>
      <c r="AJ2087" s="135"/>
    </row>
    <row r="2088" spans="11:36" s="3" customFormat="1" ht="15" customHeight="1" x14ac:dyDescent="0.25">
      <c r="K2088" s="11"/>
      <c r="L2088" s="354"/>
      <c r="M2088" s="352"/>
      <c r="AA2088" s="333"/>
      <c r="AB2088" s="135"/>
      <c r="AC2088" s="135"/>
      <c r="AD2088" s="135"/>
      <c r="AE2088" s="135"/>
      <c r="AF2088" s="127"/>
      <c r="AG2088" s="135"/>
      <c r="AH2088" s="135"/>
      <c r="AI2088" s="135"/>
      <c r="AJ2088" s="135"/>
    </row>
    <row r="2089" spans="11:36" s="3" customFormat="1" ht="15" customHeight="1" x14ac:dyDescent="0.25">
      <c r="K2089" s="11"/>
      <c r="L2089" s="354"/>
      <c r="M2089" s="352"/>
      <c r="AA2089" s="333"/>
      <c r="AB2089" s="135"/>
      <c r="AC2089" s="135"/>
      <c r="AD2089" s="135"/>
      <c r="AE2089" s="135"/>
      <c r="AF2089" s="127"/>
      <c r="AG2089" s="135"/>
      <c r="AH2089" s="135"/>
      <c r="AI2089" s="135"/>
      <c r="AJ2089" s="135"/>
    </row>
    <row r="2090" spans="11:36" s="3" customFormat="1" ht="15" customHeight="1" x14ac:dyDescent="0.25">
      <c r="K2090" s="11"/>
      <c r="L2090" s="354"/>
      <c r="M2090" s="352"/>
      <c r="AA2090" s="333"/>
      <c r="AB2090" s="135"/>
      <c r="AC2090" s="135"/>
      <c r="AD2090" s="135"/>
      <c r="AE2090" s="135"/>
      <c r="AF2090" s="127"/>
      <c r="AG2090" s="135"/>
      <c r="AH2090" s="135"/>
      <c r="AI2090" s="135"/>
      <c r="AJ2090" s="135"/>
    </row>
    <row r="2091" spans="11:36" s="3" customFormat="1" ht="15" customHeight="1" x14ac:dyDescent="0.25">
      <c r="K2091" s="11"/>
      <c r="L2091" s="354"/>
      <c r="M2091" s="352"/>
      <c r="AA2091" s="333"/>
      <c r="AB2091" s="135"/>
      <c r="AC2091" s="135"/>
      <c r="AD2091" s="135"/>
      <c r="AE2091" s="135"/>
      <c r="AF2091" s="127"/>
      <c r="AG2091" s="135"/>
      <c r="AH2091" s="135"/>
      <c r="AI2091" s="135"/>
      <c r="AJ2091" s="135"/>
    </row>
    <row r="2092" spans="11:36" s="3" customFormat="1" ht="15" customHeight="1" x14ac:dyDescent="0.25">
      <c r="K2092" s="11"/>
      <c r="L2092" s="354"/>
      <c r="M2092" s="352"/>
      <c r="AA2092" s="333"/>
      <c r="AB2092" s="135"/>
      <c r="AC2092" s="135"/>
      <c r="AD2092" s="135"/>
      <c r="AE2092" s="135"/>
      <c r="AF2092" s="127"/>
      <c r="AG2092" s="135"/>
      <c r="AH2092" s="135"/>
      <c r="AI2092" s="135"/>
      <c r="AJ2092" s="135"/>
    </row>
    <row r="2093" spans="11:36" s="3" customFormat="1" ht="15" customHeight="1" x14ac:dyDescent="0.25">
      <c r="K2093" s="11"/>
      <c r="L2093" s="354"/>
      <c r="M2093" s="352"/>
      <c r="AA2093" s="333"/>
      <c r="AB2093" s="135"/>
      <c r="AC2093" s="135"/>
      <c r="AD2093" s="135"/>
      <c r="AE2093" s="135"/>
      <c r="AF2093" s="127"/>
      <c r="AG2093" s="135"/>
      <c r="AH2093" s="135"/>
      <c r="AI2093" s="135"/>
      <c r="AJ2093" s="135"/>
    </row>
    <row r="2094" spans="11:36" s="3" customFormat="1" ht="15" customHeight="1" x14ac:dyDescent="0.25">
      <c r="K2094" s="11"/>
      <c r="L2094" s="354"/>
      <c r="M2094" s="352"/>
      <c r="AA2094" s="333"/>
      <c r="AB2094" s="135"/>
      <c r="AC2094" s="135"/>
      <c r="AD2094" s="135"/>
      <c r="AE2094" s="135"/>
      <c r="AF2094" s="127"/>
      <c r="AG2094" s="135"/>
      <c r="AH2094" s="135"/>
      <c r="AI2094" s="135"/>
      <c r="AJ2094" s="135"/>
    </row>
    <row r="2095" spans="11:36" s="3" customFormat="1" ht="15" customHeight="1" x14ac:dyDescent="0.25">
      <c r="K2095" s="11"/>
      <c r="L2095" s="354"/>
      <c r="M2095" s="352"/>
      <c r="AA2095" s="333"/>
      <c r="AB2095" s="135"/>
      <c r="AC2095" s="135"/>
      <c r="AD2095" s="135"/>
      <c r="AE2095" s="135"/>
      <c r="AF2095" s="127"/>
      <c r="AG2095" s="135"/>
      <c r="AH2095" s="135"/>
      <c r="AI2095" s="135"/>
      <c r="AJ2095" s="135"/>
    </row>
    <row r="2096" spans="11:36" s="3" customFormat="1" ht="15" customHeight="1" x14ac:dyDescent="0.25">
      <c r="K2096" s="11"/>
      <c r="L2096" s="354"/>
      <c r="M2096" s="352"/>
      <c r="AA2096" s="333"/>
      <c r="AB2096" s="135"/>
      <c r="AC2096" s="135"/>
      <c r="AD2096" s="135"/>
      <c r="AE2096" s="135"/>
      <c r="AF2096" s="127"/>
      <c r="AG2096" s="135"/>
      <c r="AH2096" s="135"/>
      <c r="AI2096" s="135"/>
      <c r="AJ2096" s="135"/>
    </row>
    <row r="2097" spans="11:36" s="3" customFormat="1" ht="15" customHeight="1" x14ac:dyDescent="0.25">
      <c r="K2097" s="11"/>
      <c r="L2097" s="354"/>
      <c r="M2097" s="352"/>
      <c r="AA2097" s="333"/>
      <c r="AB2097" s="135"/>
      <c r="AC2097" s="135"/>
      <c r="AD2097" s="135"/>
      <c r="AE2097" s="135"/>
      <c r="AF2097" s="127"/>
      <c r="AG2097" s="135"/>
      <c r="AH2097" s="135"/>
      <c r="AI2097" s="135"/>
      <c r="AJ2097" s="135"/>
    </row>
    <row r="2098" spans="11:36" s="3" customFormat="1" ht="15" customHeight="1" x14ac:dyDescent="0.25">
      <c r="K2098" s="11"/>
      <c r="L2098" s="354"/>
      <c r="M2098" s="352"/>
      <c r="AA2098" s="333"/>
      <c r="AB2098" s="135"/>
      <c r="AC2098" s="135"/>
      <c r="AD2098" s="135"/>
      <c r="AE2098" s="135"/>
      <c r="AF2098" s="127"/>
      <c r="AG2098" s="135"/>
      <c r="AH2098" s="135"/>
      <c r="AI2098" s="135"/>
      <c r="AJ2098" s="135"/>
    </row>
    <row r="2099" spans="11:36" s="3" customFormat="1" ht="15" customHeight="1" x14ac:dyDescent="0.25">
      <c r="K2099" s="11"/>
      <c r="L2099" s="354"/>
      <c r="M2099" s="352"/>
      <c r="AA2099" s="333"/>
      <c r="AB2099" s="135"/>
      <c r="AC2099" s="135"/>
      <c r="AD2099" s="135"/>
      <c r="AE2099" s="135"/>
      <c r="AF2099" s="127"/>
      <c r="AG2099" s="135"/>
      <c r="AH2099" s="135"/>
      <c r="AI2099" s="135"/>
      <c r="AJ2099" s="135"/>
    </row>
    <row r="2100" spans="11:36" s="3" customFormat="1" ht="15" customHeight="1" x14ac:dyDescent="0.25">
      <c r="K2100" s="11"/>
      <c r="L2100" s="354"/>
      <c r="M2100" s="352"/>
      <c r="AA2100" s="333"/>
      <c r="AB2100" s="135"/>
      <c r="AC2100" s="135"/>
      <c r="AD2100" s="135"/>
      <c r="AE2100" s="135"/>
      <c r="AF2100" s="127"/>
      <c r="AG2100" s="135"/>
      <c r="AH2100" s="135"/>
      <c r="AI2100" s="135"/>
      <c r="AJ2100" s="135"/>
    </row>
    <row r="2101" spans="11:36" s="3" customFormat="1" ht="15" customHeight="1" x14ac:dyDescent="0.25">
      <c r="K2101" s="11"/>
      <c r="L2101" s="354"/>
      <c r="M2101" s="352"/>
      <c r="AA2101" s="333"/>
      <c r="AB2101" s="135"/>
      <c r="AC2101" s="135"/>
      <c r="AD2101" s="135"/>
      <c r="AE2101" s="135"/>
      <c r="AF2101" s="127"/>
      <c r="AG2101" s="135"/>
      <c r="AH2101" s="135"/>
      <c r="AI2101" s="135"/>
      <c r="AJ2101" s="135"/>
    </row>
    <row r="2102" spans="11:36" s="3" customFormat="1" ht="15" customHeight="1" x14ac:dyDescent="0.25">
      <c r="K2102" s="11"/>
      <c r="L2102" s="354"/>
      <c r="M2102" s="352"/>
      <c r="AA2102" s="333"/>
      <c r="AB2102" s="135"/>
      <c r="AC2102" s="135"/>
      <c r="AD2102" s="135"/>
      <c r="AE2102" s="135"/>
      <c r="AF2102" s="127"/>
      <c r="AG2102" s="135"/>
      <c r="AH2102" s="135"/>
      <c r="AI2102" s="135"/>
      <c r="AJ2102" s="135"/>
    </row>
    <row r="2103" spans="11:36" s="3" customFormat="1" ht="15" customHeight="1" x14ac:dyDescent="0.25">
      <c r="K2103" s="11"/>
      <c r="L2103" s="354"/>
      <c r="M2103" s="352"/>
      <c r="AA2103" s="333"/>
      <c r="AB2103" s="135"/>
      <c r="AC2103" s="135"/>
      <c r="AD2103" s="135"/>
      <c r="AE2103" s="135"/>
      <c r="AF2103" s="127"/>
      <c r="AG2103" s="135"/>
      <c r="AH2103" s="135"/>
      <c r="AI2103" s="135"/>
      <c r="AJ2103" s="135"/>
    </row>
    <row r="2104" spans="11:36" s="3" customFormat="1" ht="15" customHeight="1" x14ac:dyDescent="0.25">
      <c r="K2104" s="11"/>
      <c r="L2104" s="354"/>
      <c r="M2104" s="352"/>
      <c r="AA2104" s="333"/>
      <c r="AB2104" s="135"/>
      <c r="AC2104" s="135"/>
      <c r="AD2104" s="135"/>
      <c r="AE2104" s="135"/>
      <c r="AF2104" s="127"/>
      <c r="AG2104" s="135"/>
      <c r="AH2104" s="135"/>
      <c r="AI2104" s="135"/>
      <c r="AJ2104" s="135"/>
    </row>
    <row r="2105" spans="11:36" s="3" customFormat="1" ht="15" customHeight="1" x14ac:dyDescent="0.25">
      <c r="K2105" s="11"/>
      <c r="L2105" s="354"/>
      <c r="M2105" s="352"/>
      <c r="AA2105" s="333"/>
      <c r="AB2105" s="135"/>
      <c r="AC2105" s="135"/>
      <c r="AD2105" s="135"/>
      <c r="AE2105" s="135"/>
      <c r="AF2105" s="127"/>
      <c r="AG2105" s="135"/>
      <c r="AH2105" s="135"/>
      <c r="AI2105" s="135"/>
      <c r="AJ2105" s="135"/>
    </row>
    <row r="2106" spans="11:36" s="3" customFormat="1" ht="15" customHeight="1" x14ac:dyDescent="0.25">
      <c r="K2106" s="11"/>
      <c r="L2106" s="354"/>
      <c r="M2106" s="352"/>
      <c r="AA2106" s="333"/>
      <c r="AB2106" s="135"/>
      <c r="AC2106" s="135"/>
      <c r="AD2106" s="135"/>
      <c r="AE2106" s="135"/>
      <c r="AF2106" s="127"/>
      <c r="AG2106" s="135"/>
      <c r="AH2106" s="135"/>
      <c r="AI2106" s="135"/>
      <c r="AJ2106" s="135"/>
    </row>
    <row r="2107" spans="11:36" s="3" customFormat="1" ht="15" customHeight="1" x14ac:dyDescent="0.25">
      <c r="K2107" s="11"/>
      <c r="L2107" s="354"/>
      <c r="M2107" s="352"/>
      <c r="AA2107" s="333"/>
      <c r="AB2107" s="135"/>
      <c r="AC2107" s="135"/>
      <c r="AD2107" s="135"/>
      <c r="AE2107" s="135"/>
      <c r="AF2107" s="127"/>
      <c r="AG2107" s="135"/>
      <c r="AH2107" s="135"/>
      <c r="AI2107" s="135"/>
      <c r="AJ2107" s="135"/>
    </row>
    <row r="2108" spans="11:36" s="3" customFormat="1" ht="15" customHeight="1" x14ac:dyDescent="0.25">
      <c r="K2108" s="11"/>
      <c r="L2108" s="354"/>
      <c r="M2108" s="352"/>
      <c r="AA2108" s="333"/>
      <c r="AB2108" s="135"/>
      <c r="AC2108" s="135"/>
      <c r="AD2108" s="135"/>
      <c r="AE2108" s="135"/>
      <c r="AF2108" s="127"/>
      <c r="AG2108" s="135"/>
      <c r="AH2108" s="135"/>
      <c r="AI2108" s="135"/>
      <c r="AJ2108" s="135"/>
    </row>
    <row r="2109" spans="11:36" s="3" customFormat="1" ht="15" customHeight="1" x14ac:dyDescent="0.25">
      <c r="K2109" s="11"/>
      <c r="L2109" s="354"/>
      <c r="M2109" s="352"/>
      <c r="AA2109" s="333"/>
      <c r="AB2109" s="135"/>
      <c r="AC2109" s="135"/>
      <c r="AD2109" s="135"/>
      <c r="AE2109" s="135"/>
      <c r="AF2109" s="127"/>
      <c r="AG2109" s="135"/>
      <c r="AH2109" s="135"/>
      <c r="AI2109" s="135"/>
      <c r="AJ2109" s="135"/>
    </row>
    <row r="2110" spans="11:36" s="3" customFormat="1" ht="15" customHeight="1" x14ac:dyDescent="0.25">
      <c r="K2110" s="11"/>
      <c r="L2110" s="354"/>
      <c r="M2110" s="352"/>
      <c r="AA2110" s="333"/>
      <c r="AB2110" s="135"/>
      <c r="AC2110" s="135"/>
      <c r="AD2110" s="135"/>
      <c r="AE2110" s="135"/>
      <c r="AF2110" s="127"/>
      <c r="AG2110" s="135"/>
      <c r="AH2110" s="135"/>
      <c r="AI2110" s="135"/>
      <c r="AJ2110" s="135"/>
    </row>
    <row r="2111" spans="11:36" s="3" customFormat="1" ht="15" customHeight="1" x14ac:dyDescent="0.25">
      <c r="K2111" s="11"/>
      <c r="L2111" s="354"/>
      <c r="M2111" s="352"/>
      <c r="AA2111" s="333"/>
      <c r="AB2111" s="135"/>
      <c r="AC2111" s="135"/>
      <c r="AD2111" s="135"/>
      <c r="AE2111" s="135"/>
      <c r="AF2111" s="127"/>
      <c r="AG2111" s="135"/>
      <c r="AH2111" s="135"/>
      <c r="AI2111" s="135"/>
      <c r="AJ2111" s="135"/>
    </row>
    <row r="2112" spans="11:36" s="3" customFormat="1" ht="15" customHeight="1" x14ac:dyDescent="0.25">
      <c r="K2112" s="11"/>
      <c r="L2112" s="354"/>
      <c r="M2112" s="352"/>
      <c r="AA2112" s="333"/>
      <c r="AB2112" s="135"/>
      <c r="AC2112" s="135"/>
      <c r="AD2112" s="135"/>
      <c r="AE2112" s="135"/>
      <c r="AF2112" s="127"/>
      <c r="AG2112" s="135"/>
      <c r="AH2112" s="135"/>
      <c r="AI2112" s="135"/>
      <c r="AJ2112" s="135"/>
    </row>
    <row r="2113" spans="11:36" s="3" customFormat="1" ht="15" customHeight="1" x14ac:dyDescent="0.25">
      <c r="K2113" s="11"/>
      <c r="L2113" s="354"/>
      <c r="M2113" s="352"/>
      <c r="AA2113" s="333"/>
      <c r="AB2113" s="135"/>
      <c r="AC2113" s="135"/>
      <c r="AD2113" s="135"/>
      <c r="AE2113" s="135"/>
      <c r="AF2113" s="127"/>
      <c r="AG2113" s="135"/>
      <c r="AH2113" s="135"/>
      <c r="AI2113" s="135"/>
      <c r="AJ2113" s="135"/>
    </row>
    <row r="2114" spans="11:36" s="3" customFormat="1" ht="15" customHeight="1" x14ac:dyDescent="0.25">
      <c r="K2114" s="11"/>
      <c r="L2114" s="354"/>
      <c r="M2114" s="352"/>
      <c r="AA2114" s="333"/>
      <c r="AB2114" s="135"/>
      <c r="AC2114" s="135"/>
      <c r="AD2114" s="135"/>
      <c r="AE2114" s="135"/>
      <c r="AF2114" s="127"/>
      <c r="AG2114" s="135"/>
      <c r="AH2114" s="135"/>
      <c r="AI2114" s="135"/>
      <c r="AJ2114" s="135"/>
    </row>
    <row r="2115" spans="11:36" s="3" customFormat="1" ht="15" customHeight="1" x14ac:dyDescent="0.25">
      <c r="K2115" s="11"/>
      <c r="L2115" s="354"/>
      <c r="M2115" s="352"/>
      <c r="AA2115" s="333"/>
      <c r="AB2115" s="135"/>
      <c r="AC2115" s="135"/>
      <c r="AD2115" s="135"/>
      <c r="AE2115" s="135"/>
      <c r="AF2115" s="127"/>
      <c r="AG2115" s="135"/>
      <c r="AH2115" s="135"/>
      <c r="AI2115" s="135"/>
      <c r="AJ2115" s="135"/>
    </row>
    <row r="2116" spans="11:36" s="3" customFormat="1" ht="15" customHeight="1" x14ac:dyDescent="0.25">
      <c r="K2116" s="11"/>
      <c r="L2116" s="354"/>
      <c r="M2116" s="352"/>
      <c r="AA2116" s="333"/>
      <c r="AB2116" s="135"/>
      <c r="AC2116" s="135"/>
      <c r="AD2116" s="135"/>
      <c r="AE2116" s="135"/>
      <c r="AF2116" s="127"/>
      <c r="AG2116" s="135"/>
      <c r="AH2116" s="135"/>
      <c r="AI2116" s="135"/>
      <c r="AJ2116" s="135"/>
    </row>
    <row r="2117" spans="11:36" s="3" customFormat="1" ht="15" customHeight="1" x14ac:dyDescent="0.25">
      <c r="K2117" s="11"/>
      <c r="L2117" s="354"/>
      <c r="M2117" s="352"/>
      <c r="AA2117" s="333"/>
      <c r="AB2117" s="135"/>
      <c r="AC2117" s="135"/>
      <c r="AD2117" s="135"/>
      <c r="AE2117" s="135"/>
      <c r="AF2117" s="127"/>
      <c r="AG2117" s="135"/>
      <c r="AH2117" s="135"/>
      <c r="AI2117" s="135"/>
      <c r="AJ2117" s="135"/>
    </row>
    <row r="2118" spans="11:36" s="3" customFormat="1" ht="15" customHeight="1" x14ac:dyDescent="0.25">
      <c r="K2118" s="11"/>
      <c r="L2118" s="354"/>
      <c r="M2118" s="352"/>
      <c r="AA2118" s="333"/>
      <c r="AB2118" s="135"/>
      <c r="AC2118" s="135"/>
      <c r="AD2118" s="135"/>
      <c r="AE2118" s="135"/>
      <c r="AF2118" s="127"/>
      <c r="AG2118" s="135"/>
      <c r="AH2118" s="135"/>
      <c r="AI2118" s="135"/>
      <c r="AJ2118" s="135"/>
    </row>
    <row r="2119" spans="11:36" s="3" customFormat="1" ht="15" customHeight="1" x14ac:dyDescent="0.25">
      <c r="K2119" s="11"/>
      <c r="L2119" s="354"/>
      <c r="M2119" s="352"/>
      <c r="AA2119" s="333"/>
      <c r="AB2119" s="135"/>
      <c r="AC2119" s="135"/>
      <c r="AD2119" s="135"/>
      <c r="AE2119" s="135"/>
      <c r="AF2119" s="127"/>
      <c r="AG2119" s="135"/>
      <c r="AH2119" s="135"/>
      <c r="AI2119" s="135"/>
      <c r="AJ2119" s="135"/>
    </row>
    <row r="2120" spans="11:36" s="3" customFormat="1" ht="15" customHeight="1" x14ac:dyDescent="0.25">
      <c r="K2120" s="11"/>
      <c r="L2120" s="354"/>
      <c r="M2120" s="352"/>
      <c r="AA2120" s="333"/>
      <c r="AB2120" s="135"/>
      <c r="AC2120" s="135"/>
      <c r="AD2120" s="135"/>
      <c r="AE2120" s="135"/>
      <c r="AF2120" s="127"/>
      <c r="AG2120" s="135"/>
      <c r="AH2120" s="135"/>
      <c r="AI2120" s="135"/>
      <c r="AJ2120" s="135"/>
    </row>
    <row r="2121" spans="11:36" s="3" customFormat="1" ht="15" customHeight="1" x14ac:dyDescent="0.25">
      <c r="K2121" s="11"/>
      <c r="L2121" s="354"/>
      <c r="M2121" s="352"/>
      <c r="AA2121" s="333"/>
      <c r="AB2121" s="135"/>
      <c r="AC2121" s="135"/>
      <c r="AD2121" s="135"/>
      <c r="AE2121" s="135"/>
      <c r="AF2121" s="127"/>
      <c r="AG2121" s="135"/>
      <c r="AH2121" s="135"/>
      <c r="AI2121" s="135"/>
      <c r="AJ2121" s="135"/>
    </row>
    <row r="2122" spans="11:36" s="3" customFormat="1" ht="15" customHeight="1" x14ac:dyDescent="0.25">
      <c r="K2122" s="11"/>
      <c r="L2122" s="354"/>
      <c r="M2122" s="352"/>
      <c r="AA2122" s="333"/>
      <c r="AB2122" s="135"/>
      <c r="AC2122" s="135"/>
      <c r="AD2122" s="135"/>
      <c r="AE2122" s="135"/>
      <c r="AF2122" s="127"/>
      <c r="AG2122" s="135"/>
      <c r="AH2122" s="135"/>
      <c r="AI2122" s="135"/>
      <c r="AJ2122" s="135"/>
    </row>
    <row r="2123" spans="11:36" s="3" customFormat="1" ht="15" customHeight="1" x14ac:dyDescent="0.25">
      <c r="K2123" s="11"/>
      <c r="L2123" s="354"/>
      <c r="M2123" s="352"/>
      <c r="AA2123" s="333"/>
      <c r="AB2123" s="135"/>
      <c r="AC2123" s="135"/>
      <c r="AD2123" s="135"/>
      <c r="AE2123" s="135"/>
      <c r="AF2123" s="127"/>
      <c r="AG2123" s="135"/>
      <c r="AH2123" s="135"/>
      <c r="AI2123" s="135"/>
      <c r="AJ2123" s="135"/>
    </row>
    <row r="2124" spans="11:36" s="3" customFormat="1" ht="15" customHeight="1" x14ac:dyDescent="0.25">
      <c r="K2124" s="11"/>
      <c r="L2124" s="354"/>
      <c r="M2124" s="352"/>
      <c r="AA2124" s="333"/>
      <c r="AB2124" s="135"/>
      <c r="AC2124" s="135"/>
      <c r="AD2124" s="135"/>
      <c r="AE2124" s="135"/>
      <c r="AF2124" s="127"/>
      <c r="AG2124" s="135"/>
      <c r="AH2124" s="135"/>
      <c r="AI2124" s="135"/>
      <c r="AJ2124" s="135"/>
    </row>
    <row r="2125" spans="11:36" s="3" customFormat="1" ht="15" customHeight="1" x14ac:dyDescent="0.25">
      <c r="K2125" s="11"/>
      <c r="L2125" s="354"/>
      <c r="M2125" s="352"/>
      <c r="AA2125" s="333"/>
      <c r="AB2125" s="135"/>
      <c r="AC2125" s="135"/>
      <c r="AD2125" s="135"/>
      <c r="AE2125" s="135"/>
      <c r="AF2125" s="127"/>
      <c r="AG2125" s="135"/>
      <c r="AH2125" s="135"/>
      <c r="AI2125" s="135"/>
      <c r="AJ2125" s="135"/>
    </row>
    <row r="2126" spans="11:36" s="3" customFormat="1" ht="15" customHeight="1" x14ac:dyDescent="0.25">
      <c r="K2126" s="11"/>
      <c r="L2126" s="354"/>
      <c r="M2126" s="352"/>
      <c r="AA2126" s="333"/>
      <c r="AB2126" s="135"/>
      <c r="AC2126" s="135"/>
      <c r="AD2126" s="135"/>
      <c r="AE2126" s="135"/>
      <c r="AF2126" s="127"/>
      <c r="AG2126" s="135"/>
      <c r="AH2126" s="135"/>
      <c r="AI2126" s="135"/>
      <c r="AJ2126" s="135"/>
    </row>
    <row r="2127" spans="11:36" s="3" customFormat="1" ht="15" customHeight="1" x14ac:dyDescent="0.25">
      <c r="K2127" s="11"/>
      <c r="L2127" s="354"/>
      <c r="M2127" s="352"/>
      <c r="AA2127" s="333"/>
      <c r="AB2127" s="135"/>
      <c r="AC2127" s="135"/>
      <c r="AD2127" s="135"/>
      <c r="AE2127" s="135"/>
      <c r="AF2127" s="127"/>
      <c r="AG2127" s="135"/>
      <c r="AH2127" s="135"/>
      <c r="AI2127" s="135"/>
      <c r="AJ2127" s="135"/>
    </row>
    <row r="2128" spans="11:36" s="3" customFormat="1" ht="15" customHeight="1" x14ac:dyDescent="0.25">
      <c r="K2128" s="11"/>
      <c r="L2128" s="354"/>
      <c r="M2128" s="352"/>
      <c r="AA2128" s="333"/>
      <c r="AB2128" s="135"/>
      <c r="AC2128" s="135"/>
      <c r="AD2128" s="135"/>
      <c r="AE2128" s="135"/>
      <c r="AF2128" s="127"/>
      <c r="AG2128" s="135"/>
      <c r="AH2128" s="135"/>
      <c r="AI2128" s="135"/>
      <c r="AJ2128" s="135"/>
    </row>
    <row r="2129" spans="11:36" s="3" customFormat="1" ht="15" customHeight="1" x14ac:dyDescent="0.25">
      <c r="K2129" s="11"/>
      <c r="L2129" s="354"/>
      <c r="M2129" s="352"/>
      <c r="AA2129" s="333"/>
      <c r="AB2129" s="135"/>
      <c r="AC2129" s="135"/>
      <c r="AD2129" s="135"/>
      <c r="AE2129" s="135"/>
      <c r="AF2129" s="127"/>
      <c r="AG2129" s="135"/>
      <c r="AH2129" s="135"/>
      <c r="AI2129" s="135"/>
      <c r="AJ2129" s="135"/>
    </row>
    <row r="2130" spans="11:36" s="3" customFormat="1" ht="15" customHeight="1" x14ac:dyDescent="0.25">
      <c r="K2130" s="11"/>
      <c r="L2130" s="354"/>
      <c r="M2130" s="352"/>
      <c r="AA2130" s="333"/>
      <c r="AB2130" s="135"/>
      <c r="AC2130" s="135"/>
      <c r="AD2130" s="135"/>
      <c r="AE2130" s="135"/>
      <c r="AF2130" s="127"/>
      <c r="AG2130" s="135"/>
      <c r="AH2130" s="135"/>
      <c r="AI2130" s="135"/>
      <c r="AJ2130" s="135"/>
    </row>
    <row r="2131" spans="11:36" s="3" customFormat="1" ht="15" customHeight="1" x14ac:dyDescent="0.25">
      <c r="K2131" s="11"/>
      <c r="L2131" s="354"/>
      <c r="M2131" s="352"/>
      <c r="AA2131" s="333"/>
      <c r="AB2131" s="135"/>
      <c r="AC2131" s="135"/>
      <c r="AD2131" s="135"/>
      <c r="AE2131" s="135"/>
      <c r="AF2131" s="127"/>
      <c r="AG2131" s="135"/>
      <c r="AH2131" s="135"/>
      <c r="AI2131" s="135"/>
      <c r="AJ2131" s="135"/>
    </row>
    <row r="2132" spans="11:36" s="3" customFormat="1" ht="15" customHeight="1" x14ac:dyDescent="0.25">
      <c r="K2132" s="11"/>
      <c r="L2132" s="354"/>
      <c r="M2132" s="352"/>
      <c r="AA2132" s="333"/>
      <c r="AB2132" s="135"/>
      <c r="AC2132" s="135"/>
      <c r="AD2132" s="135"/>
      <c r="AE2132" s="135"/>
      <c r="AF2132" s="127"/>
      <c r="AG2132" s="135"/>
      <c r="AH2132" s="135"/>
      <c r="AI2132" s="135"/>
      <c r="AJ2132" s="135"/>
    </row>
    <row r="2133" spans="11:36" s="3" customFormat="1" ht="15" customHeight="1" x14ac:dyDescent="0.25">
      <c r="K2133" s="11"/>
      <c r="L2133" s="354"/>
      <c r="M2133" s="352"/>
      <c r="AA2133" s="333"/>
      <c r="AB2133" s="135"/>
      <c r="AC2133" s="135"/>
      <c r="AD2133" s="135"/>
      <c r="AE2133" s="135"/>
      <c r="AF2133" s="127"/>
      <c r="AG2133" s="135"/>
      <c r="AH2133" s="135"/>
      <c r="AI2133" s="135"/>
      <c r="AJ2133" s="135"/>
    </row>
    <row r="2134" spans="11:36" s="3" customFormat="1" ht="15" customHeight="1" x14ac:dyDescent="0.25">
      <c r="K2134" s="11"/>
      <c r="L2134" s="354"/>
      <c r="M2134" s="352"/>
      <c r="AA2134" s="333"/>
      <c r="AB2134" s="135"/>
      <c r="AC2134" s="135"/>
      <c r="AD2134" s="135"/>
      <c r="AE2134" s="135"/>
      <c r="AF2134" s="127"/>
      <c r="AG2134" s="135"/>
      <c r="AH2134" s="135"/>
      <c r="AI2134" s="135"/>
      <c r="AJ2134" s="135"/>
    </row>
    <row r="2135" spans="11:36" s="3" customFormat="1" ht="15" customHeight="1" x14ac:dyDescent="0.25">
      <c r="K2135" s="11"/>
      <c r="L2135" s="354"/>
      <c r="M2135" s="352"/>
      <c r="AA2135" s="333"/>
      <c r="AB2135" s="135"/>
      <c r="AC2135" s="135"/>
      <c r="AD2135" s="135"/>
      <c r="AE2135" s="135"/>
      <c r="AF2135" s="127"/>
      <c r="AG2135" s="135"/>
      <c r="AH2135" s="135"/>
      <c r="AI2135" s="135"/>
      <c r="AJ2135" s="135"/>
    </row>
    <row r="2136" spans="11:36" s="3" customFormat="1" ht="15" customHeight="1" x14ac:dyDescent="0.25">
      <c r="K2136" s="11"/>
      <c r="L2136" s="354"/>
      <c r="M2136" s="352"/>
      <c r="AA2136" s="333"/>
      <c r="AB2136" s="135"/>
      <c r="AC2136" s="135"/>
      <c r="AD2136" s="135"/>
      <c r="AE2136" s="135"/>
      <c r="AF2136" s="127"/>
      <c r="AG2136" s="135"/>
      <c r="AH2136" s="135"/>
      <c r="AI2136" s="135"/>
      <c r="AJ2136" s="135"/>
    </row>
    <row r="2137" spans="11:36" s="3" customFormat="1" ht="15" customHeight="1" x14ac:dyDescent="0.25">
      <c r="K2137" s="11"/>
      <c r="L2137" s="354"/>
      <c r="M2137" s="352"/>
      <c r="AA2137" s="333"/>
      <c r="AB2137" s="135"/>
      <c r="AC2137" s="135"/>
      <c r="AD2137" s="135"/>
      <c r="AE2137" s="135"/>
      <c r="AF2137" s="127"/>
      <c r="AG2137" s="135"/>
      <c r="AH2137" s="135"/>
      <c r="AI2137" s="135"/>
      <c r="AJ2137" s="135"/>
    </row>
    <row r="2138" spans="11:36" s="3" customFormat="1" ht="15" customHeight="1" x14ac:dyDescent="0.25">
      <c r="K2138" s="11"/>
      <c r="L2138" s="354"/>
      <c r="M2138" s="352"/>
      <c r="AA2138" s="333"/>
      <c r="AB2138" s="135"/>
      <c r="AC2138" s="135"/>
      <c r="AD2138" s="135"/>
      <c r="AE2138" s="135"/>
      <c r="AF2138" s="127"/>
      <c r="AG2138" s="135"/>
      <c r="AH2138" s="135"/>
      <c r="AI2138" s="135"/>
      <c r="AJ2138" s="135"/>
    </row>
    <row r="2139" spans="11:36" s="3" customFormat="1" ht="15" customHeight="1" x14ac:dyDescent="0.25">
      <c r="K2139" s="11"/>
      <c r="L2139" s="354"/>
      <c r="M2139" s="352"/>
      <c r="AA2139" s="333"/>
      <c r="AB2139" s="135"/>
      <c r="AC2139" s="135"/>
      <c r="AD2139" s="135"/>
      <c r="AE2139" s="135"/>
      <c r="AF2139" s="127"/>
      <c r="AG2139" s="135"/>
      <c r="AH2139" s="135"/>
      <c r="AI2139" s="135"/>
      <c r="AJ2139" s="135"/>
    </row>
    <row r="2140" spans="11:36" s="3" customFormat="1" ht="15" customHeight="1" x14ac:dyDescent="0.25">
      <c r="K2140" s="11"/>
      <c r="L2140" s="354"/>
      <c r="M2140" s="352"/>
      <c r="AA2140" s="333"/>
      <c r="AB2140" s="135"/>
      <c r="AC2140" s="135"/>
      <c r="AD2140" s="135"/>
      <c r="AE2140" s="135"/>
      <c r="AF2140" s="127"/>
      <c r="AG2140" s="135"/>
      <c r="AH2140" s="135"/>
      <c r="AI2140" s="135"/>
      <c r="AJ2140" s="135"/>
    </row>
    <row r="2141" spans="11:36" s="3" customFormat="1" ht="15" customHeight="1" x14ac:dyDescent="0.25">
      <c r="K2141" s="11"/>
      <c r="L2141" s="354"/>
      <c r="M2141" s="352"/>
      <c r="AA2141" s="333"/>
      <c r="AB2141" s="135"/>
      <c r="AC2141" s="135"/>
      <c r="AD2141" s="135"/>
      <c r="AE2141" s="135"/>
      <c r="AF2141" s="127"/>
      <c r="AG2141" s="135"/>
      <c r="AH2141" s="135"/>
      <c r="AI2141" s="135"/>
      <c r="AJ2141" s="135"/>
    </row>
    <row r="2142" spans="11:36" s="3" customFormat="1" ht="15" customHeight="1" x14ac:dyDescent="0.25">
      <c r="K2142" s="11"/>
      <c r="L2142" s="354"/>
      <c r="M2142" s="352"/>
      <c r="AA2142" s="333"/>
      <c r="AB2142" s="135"/>
      <c r="AC2142" s="135"/>
      <c r="AD2142" s="135"/>
      <c r="AE2142" s="135"/>
      <c r="AF2142" s="127"/>
      <c r="AG2142" s="135"/>
      <c r="AH2142" s="135"/>
      <c r="AI2142" s="135"/>
      <c r="AJ2142" s="135"/>
    </row>
    <row r="2143" spans="11:36" s="3" customFormat="1" ht="15" customHeight="1" x14ac:dyDescent="0.25">
      <c r="K2143" s="11"/>
      <c r="L2143" s="354"/>
      <c r="M2143" s="352"/>
      <c r="AA2143" s="333"/>
      <c r="AB2143" s="135"/>
      <c r="AC2143" s="135"/>
      <c r="AD2143" s="135"/>
      <c r="AE2143" s="135"/>
      <c r="AF2143" s="127"/>
      <c r="AG2143" s="135"/>
      <c r="AH2143" s="135"/>
      <c r="AI2143" s="135"/>
      <c r="AJ2143" s="135"/>
    </row>
    <row r="2144" spans="11:36" s="3" customFormat="1" ht="15" customHeight="1" x14ac:dyDescent="0.25">
      <c r="K2144" s="11"/>
      <c r="L2144" s="354"/>
      <c r="M2144" s="352"/>
      <c r="AA2144" s="333"/>
      <c r="AB2144" s="135"/>
      <c r="AC2144" s="135"/>
      <c r="AD2144" s="135"/>
      <c r="AE2144" s="135"/>
      <c r="AF2144" s="127"/>
      <c r="AG2144" s="135"/>
      <c r="AH2144" s="135"/>
      <c r="AI2144" s="135"/>
      <c r="AJ2144" s="135"/>
    </row>
    <row r="2145" spans="11:36" s="3" customFormat="1" ht="15" customHeight="1" x14ac:dyDescent="0.25">
      <c r="K2145" s="11"/>
      <c r="L2145" s="354"/>
      <c r="M2145" s="352"/>
      <c r="AA2145" s="333"/>
      <c r="AB2145" s="135"/>
      <c r="AC2145" s="135"/>
      <c r="AD2145" s="135"/>
      <c r="AE2145" s="135"/>
      <c r="AF2145" s="127"/>
      <c r="AG2145" s="135"/>
      <c r="AH2145" s="135"/>
      <c r="AI2145" s="135"/>
      <c r="AJ2145" s="135"/>
    </row>
    <row r="2146" spans="11:36" s="3" customFormat="1" ht="15" customHeight="1" x14ac:dyDescent="0.25">
      <c r="K2146" s="11"/>
      <c r="L2146" s="354"/>
      <c r="M2146" s="352"/>
      <c r="AA2146" s="333"/>
      <c r="AB2146" s="135"/>
      <c r="AC2146" s="135"/>
      <c r="AD2146" s="135"/>
      <c r="AE2146" s="135"/>
      <c r="AF2146" s="127"/>
      <c r="AG2146" s="135"/>
      <c r="AH2146" s="135"/>
      <c r="AI2146" s="135"/>
      <c r="AJ2146" s="135"/>
    </row>
    <row r="2147" spans="11:36" s="3" customFormat="1" ht="15" customHeight="1" x14ac:dyDescent="0.25">
      <c r="K2147" s="11"/>
      <c r="L2147" s="354"/>
      <c r="M2147" s="352"/>
      <c r="AA2147" s="333"/>
      <c r="AB2147" s="135"/>
      <c r="AC2147" s="135"/>
      <c r="AD2147" s="135"/>
      <c r="AE2147" s="135"/>
      <c r="AF2147" s="127"/>
      <c r="AG2147" s="135"/>
      <c r="AH2147" s="135"/>
      <c r="AI2147" s="135"/>
      <c r="AJ2147" s="135"/>
    </row>
    <row r="2148" spans="11:36" s="3" customFormat="1" ht="15" customHeight="1" x14ac:dyDescent="0.25">
      <c r="K2148" s="11"/>
      <c r="L2148" s="354"/>
      <c r="M2148" s="352"/>
      <c r="AA2148" s="333"/>
      <c r="AB2148" s="135"/>
      <c r="AC2148" s="135"/>
      <c r="AD2148" s="135"/>
      <c r="AE2148" s="135"/>
      <c r="AF2148" s="127"/>
      <c r="AG2148" s="135"/>
      <c r="AH2148" s="135"/>
      <c r="AI2148" s="135"/>
      <c r="AJ2148" s="135"/>
    </row>
    <row r="2149" spans="11:36" s="3" customFormat="1" ht="15" customHeight="1" x14ac:dyDescent="0.25">
      <c r="K2149" s="11"/>
      <c r="L2149" s="354"/>
      <c r="M2149" s="352"/>
      <c r="AA2149" s="333"/>
      <c r="AB2149" s="135"/>
      <c r="AC2149" s="135"/>
      <c r="AD2149" s="135"/>
      <c r="AE2149" s="135"/>
      <c r="AF2149" s="127"/>
      <c r="AG2149" s="135"/>
      <c r="AH2149" s="135"/>
      <c r="AI2149" s="135"/>
      <c r="AJ2149" s="135"/>
    </row>
    <row r="2150" spans="11:36" s="3" customFormat="1" ht="15" customHeight="1" x14ac:dyDescent="0.25">
      <c r="K2150" s="11"/>
      <c r="L2150" s="354"/>
      <c r="M2150" s="352"/>
      <c r="AA2150" s="333"/>
      <c r="AB2150" s="135"/>
      <c r="AC2150" s="135"/>
      <c r="AD2150" s="135"/>
      <c r="AE2150" s="135"/>
      <c r="AF2150" s="127"/>
      <c r="AG2150" s="135"/>
      <c r="AH2150" s="135"/>
      <c r="AI2150" s="135"/>
      <c r="AJ2150" s="135"/>
    </row>
    <row r="2151" spans="11:36" s="3" customFormat="1" ht="15" customHeight="1" x14ac:dyDescent="0.25">
      <c r="K2151" s="11"/>
      <c r="L2151" s="354"/>
      <c r="M2151" s="352"/>
      <c r="AA2151" s="333"/>
      <c r="AB2151" s="135"/>
      <c r="AC2151" s="135"/>
      <c r="AD2151" s="135"/>
      <c r="AE2151" s="135"/>
      <c r="AF2151" s="127"/>
      <c r="AG2151" s="135"/>
      <c r="AH2151" s="135"/>
      <c r="AI2151" s="135"/>
      <c r="AJ2151" s="135"/>
    </row>
    <row r="2152" spans="11:36" s="3" customFormat="1" ht="15" customHeight="1" x14ac:dyDescent="0.25">
      <c r="K2152" s="11"/>
      <c r="L2152" s="354"/>
      <c r="M2152" s="352"/>
      <c r="AA2152" s="333"/>
      <c r="AB2152" s="135"/>
      <c r="AC2152" s="135"/>
      <c r="AD2152" s="135"/>
      <c r="AE2152" s="135"/>
      <c r="AF2152" s="127"/>
      <c r="AG2152" s="135"/>
      <c r="AH2152" s="135"/>
      <c r="AI2152" s="135"/>
      <c r="AJ2152" s="135"/>
    </row>
    <row r="2153" spans="11:36" s="3" customFormat="1" ht="15" customHeight="1" x14ac:dyDescent="0.25">
      <c r="K2153" s="11"/>
      <c r="L2153" s="354"/>
      <c r="M2153" s="352"/>
      <c r="AA2153" s="333"/>
      <c r="AB2153" s="135"/>
      <c r="AC2153" s="135"/>
      <c r="AD2153" s="135"/>
      <c r="AE2153" s="135"/>
      <c r="AF2153" s="127"/>
      <c r="AG2153" s="135"/>
      <c r="AH2153" s="135"/>
      <c r="AI2153" s="135"/>
      <c r="AJ2153" s="135"/>
    </row>
    <row r="2154" spans="11:36" s="3" customFormat="1" ht="15" customHeight="1" x14ac:dyDescent="0.25">
      <c r="K2154" s="11"/>
      <c r="L2154" s="354"/>
      <c r="M2154" s="352"/>
      <c r="AA2154" s="333"/>
      <c r="AB2154" s="135"/>
      <c r="AC2154" s="135"/>
      <c r="AD2154" s="135"/>
      <c r="AE2154" s="135"/>
      <c r="AF2154" s="127"/>
      <c r="AG2154" s="135"/>
      <c r="AH2154" s="135"/>
      <c r="AI2154" s="135"/>
      <c r="AJ2154" s="135"/>
    </row>
    <row r="2155" spans="11:36" s="3" customFormat="1" ht="15" customHeight="1" x14ac:dyDescent="0.25">
      <c r="K2155" s="11"/>
      <c r="L2155" s="354"/>
      <c r="M2155" s="352"/>
      <c r="AA2155" s="333"/>
      <c r="AB2155" s="135"/>
      <c r="AC2155" s="135"/>
      <c r="AD2155" s="135"/>
      <c r="AE2155" s="135"/>
      <c r="AF2155" s="127"/>
      <c r="AG2155" s="135"/>
      <c r="AH2155" s="135"/>
      <c r="AI2155" s="135"/>
      <c r="AJ2155" s="135"/>
    </row>
    <row r="2156" spans="11:36" s="3" customFormat="1" ht="15" customHeight="1" x14ac:dyDescent="0.25">
      <c r="K2156" s="11"/>
      <c r="L2156" s="354"/>
      <c r="M2156" s="352"/>
      <c r="AA2156" s="333"/>
      <c r="AB2156" s="135"/>
      <c r="AC2156" s="135"/>
      <c r="AD2156" s="135"/>
      <c r="AE2156" s="135"/>
      <c r="AF2156" s="127"/>
      <c r="AG2156" s="135"/>
      <c r="AH2156" s="135"/>
      <c r="AI2156" s="135"/>
      <c r="AJ2156" s="135"/>
    </row>
    <row r="2157" spans="11:36" s="3" customFormat="1" ht="15" customHeight="1" x14ac:dyDescent="0.25">
      <c r="K2157" s="11"/>
      <c r="L2157" s="354"/>
      <c r="M2157" s="352"/>
      <c r="AA2157" s="333"/>
      <c r="AB2157" s="135"/>
      <c r="AC2157" s="135"/>
      <c r="AD2157" s="135"/>
      <c r="AE2157" s="135"/>
      <c r="AF2157" s="127"/>
      <c r="AG2157" s="135"/>
      <c r="AH2157" s="135"/>
      <c r="AI2157" s="135"/>
      <c r="AJ2157" s="135"/>
    </row>
    <row r="2158" spans="11:36" s="3" customFormat="1" ht="15" customHeight="1" x14ac:dyDescent="0.25">
      <c r="K2158" s="11"/>
      <c r="L2158" s="354"/>
      <c r="M2158" s="352"/>
      <c r="AA2158" s="333"/>
      <c r="AB2158" s="135"/>
      <c r="AC2158" s="135"/>
      <c r="AD2158" s="135"/>
      <c r="AE2158" s="135"/>
      <c r="AF2158" s="127"/>
      <c r="AG2158" s="135"/>
      <c r="AH2158" s="135"/>
      <c r="AI2158" s="135"/>
      <c r="AJ2158" s="135"/>
    </row>
    <row r="2159" spans="11:36" s="3" customFormat="1" ht="15" customHeight="1" x14ac:dyDescent="0.25">
      <c r="K2159" s="11"/>
      <c r="L2159" s="354"/>
      <c r="M2159" s="352"/>
      <c r="AA2159" s="333"/>
      <c r="AB2159" s="135"/>
      <c r="AC2159" s="135"/>
      <c r="AD2159" s="135"/>
      <c r="AE2159" s="135"/>
      <c r="AF2159" s="127"/>
      <c r="AG2159" s="135"/>
      <c r="AH2159" s="135"/>
      <c r="AI2159" s="135"/>
      <c r="AJ2159" s="135"/>
    </row>
    <row r="2160" spans="11:36" s="3" customFormat="1" ht="15" customHeight="1" x14ac:dyDescent="0.25">
      <c r="K2160" s="11"/>
      <c r="L2160" s="354"/>
      <c r="M2160" s="352"/>
      <c r="AA2160" s="333"/>
      <c r="AB2160" s="135"/>
      <c r="AC2160" s="135"/>
      <c r="AD2160" s="135"/>
      <c r="AE2160" s="135"/>
      <c r="AF2160" s="127"/>
      <c r="AG2160" s="135"/>
      <c r="AH2160" s="135"/>
      <c r="AI2160" s="135"/>
      <c r="AJ2160" s="135"/>
    </row>
    <row r="2161" spans="11:36" s="3" customFormat="1" ht="15" customHeight="1" x14ac:dyDescent="0.25">
      <c r="K2161" s="11"/>
      <c r="L2161" s="354"/>
      <c r="M2161" s="352"/>
      <c r="AA2161" s="333"/>
      <c r="AB2161" s="135"/>
      <c r="AC2161" s="135"/>
      <c r="AD2161" s="135"/>
      <c r="AE2161" s="135"/>
      <c r="AF2161" s="127"/>
      <c r="AG2161" s="135"/>
      <c r="AH2161" s="135"/>
      <c r="AI2161" s="135"/>
      <c r="AJ2161" s="135"/>
    </row>
    <row r="2162" spans="11:36" s="3" customFormat="1" ht="15" customHeight="1" x14ac:dyDescent="0.25">
      <c r="K2162" s="11"/>
      <c r="L2162" s="354"/>
      <c r="M2162" s="352"/>
      <c r="AA2162" s="333"/>
      <c r="AB2162" s="135"/>
      <c r="AC2162" s="135"/>
      <c r="AD2162" s="135"/>
      <c r="AE2162" s="135"/>
      <c r="AF2162" s="127"/>
      <c r="AG2162" s="135"/>
      <c r="AH2162" s="135"/>
      <c r="AI2162" s="135"/>
      <c r="AJ2162" s="135"/>
    </row>
    <row r="2163" spans="11:36" s="3" customFormat="1" ht="15" customHeight="1" x14ac:dyDescent="0.25">
      <c r="K2163" s="11"/>
      <c r="L2163" s="354"/>
      <c r="M2163" s="352"/>
      <c r="AA2163" s="333"/>
      <c r="AB2163" s="135"/>
      <c r="AC2163" s="135"/>
      <c r="AD2163" s="135"/>
      <c r="AE2163" s="135"/>
      <c r="AF2163" s="127"/>
      <c r="AG2163" s="135"/>
      <c r="AH2163" s="135"/>
      <c r="AI2163" s="135"/>
      <c r="AJ2163" s="135"/>
    </row>
    <row r="2164" spans="11:36" s="3" customFormat="1" ht="15" customHeight="1" x14ac:dyDescent="0.25">
      <c r="K2164" s="11"/>
      <c r="L2164" s="354"/>
      <c r="M2164" s="352"/>
      <c r="AA2164" s="333"/>
      <c r="AB2164" s="135"/>
      <c r="AC2164" s="135"/>
      <c r="AD2164" s="135"/>
      <c r="AE2164" s="135"/>
      <c r="AF2164" s="127"/>
      <c r="AG2164" s="135"/>
      <c r="AH2164" s="135"/>
      <c r="AI2164" s="135"/>
      <c r="AJ2164" s="135"/>
    </row>
    <row r="2165" spans="11:36" s="3" customFormat="1" ht="15" customHeight="1" x14ac:dyDescent="0.25">
      <c r="K2165" s="11"/>
      <c r="L2165" s="354"/>
      <c r="M2165" s="352"/>
      <c r="AA2165" s="333"/>
      <c r="AB2165" s="135"/>
      <c r="AC2165" s="135"/>
      <c r="AD2165" s="135"/>
      <c r="AE2165" s="135"/>
      <c r="AF2165" s="127"/>
      <c r="AG2165" s="135"/>
      <c r="AH2165" s="135"/>
      <c r="AI2165" s="135"/>
      <c r="AJ2165" s="135"/>
    </row>
    <row r="2166" spans="11:36" s="3" customFormat="1" ht="15" customHeight="1" x14ac:dyDescent="0.25">
      <c r="K2166" s="11"/>
      <c r="L2166" s="354"/>
      <c r="M2166" s="352"/>
      <c r="AA2166" s="333"/>
      <c r="AB2166" s="135"/>
      <c r="AC2166" s="135"/>
      <c r="AD2166" s="135"/>
      <c r="AE2166" s="135"/>
      <c r="AF2166" s="127"/>
      <c r="AG2166" s="135"/>
      <c r="AH2166" s="135"/>
      <c r="AI2166" s="135"/>
      <c r="AJ2166" s="135"/>
    </row>
    <row r="2167" spans="11:36" s="3" customFormat="1" ht="15" customHeight="1" x14ac:dyDescent="0.25">
      <c r="K2167" s="11"/>
      <c r="L2167" s="354"/>
      <c r="M2167" s="352"/>
      <c r="AA2167" s="333"/>
      <c r="AB2167" s="135"/>
      <c r="AC2167" s="135"/>
      <c r="AD2167" s="135"/>
      <c r="AE2167" s="135"/>
      <c r="AF2167" s="127"/>
      <c r="AG2167" s="135"/>
      <c r="AH2167" s="135"/>
      <c r="AI2167" s="135"/>
      <c r="AJ2167" s="135"/>
    </row>
    <row r="2168" spans="11:36" s="3" customFormat="1" ht="15" customHeight="1" x14ac:dyDescent="0.25">
      <c r="K2168" s="11"/>
      <c r="L2168" s="354"/>
      <c r="M2168" s="352"/>
      <c r="AA2168" s="333"/>
      <c r="AB2168" s="135"/>
      <c r="AC2168" s="135"/>
      <c r="AD2168" s="135"/>
      <c r="AE2168" s="135"/>
      <c r="AF2168" s="127"/>
      <c r="AG2168" s="135"/>
      <c r="AH2168" s="135"/>
      <c r="AI2168" s="135"/>
      <c r="AJ2168" s="135"/>
    </row>
    <row r="2169" spans="11:36" s="3" customFormat="1" ht="15" customHeight="1" x14ac:dyDescent="0.25">
      <c r="K2169" s="11"/>
      <c r="L2169" s="354"/>
      <c r="M2169" s="352"/>
      <c r="AA2169" s="333"/>
      <c r="AB2169" s="135"/>
      <c r="AC2169" s="135"/>
      <c r="AD2169" s="135"/>
      <c r="AE2169" s="135"/>
      <c r="AF2169" s="127"/>
      <c r="AG2169" s="135"/>
      <c r="AH2169" s="135"/>
      <c r="AI2169" s="135"/>
      <c r="AJ2169" s="135"/>
    </row>
    <row r="2170" spans="11:36" s="3" customFormat="1" ht="15" customHeight="1" x14ac:dyDescent="0.25">
      <c r="K2170" s="11"/>
      <c r="L2170" s="354"/>
      <c r="M2170" s="352"/>
      <c r="AA2170" s="333"/>
      <c r="AB2170" s="135"/>
      <c r="AC2170" s="135"/>
      <c r="AD2170" s="135"/>
      <c r="AE2170" s="135"/>
      <c r="AF2170" s="127"/>
      <c r="AG2170" s="135"/>
      <c r="AH2170" s="135"/>
      <c r="AI2170" s="135"/>
      <c r="AJ2170" s="135"/>
    </row>
    <row r="2171" spans="11:36" s="3" customFormat="1" ht="15" customHeight="1" x14ac:dyDescent="0.25">
      <c r="K2171" s="11"/>
      <c r="L2171" s="354"/>
      <c r="M2171" s="352"/>
      <c r="AA2171" s="333"/>
      <c r="AB2171" s="135"/>
      <c r="AC2171" s="135"/>
      <c r="AD2171" s="135"/>
      <c r="AE2171" s="135"/>
      <c r="AF2171" s="127"/>
      <c r="AG2171" s="135"/>
      <c r="AH2171" s="135"/>
      <c r="AI2171" s="135"/>
      <c r="AJ2171" s="135"/>
    </row>
    <row r="2172" spans="11:36" s="3" customFormat="1" ht="15" customHeight="1" x14ac:dyDescent="0.25">
      <c r="K2172" s="11"/>
      <c r="L2172" s="354"/>
      <c r="M2172" s="352"/>
      <c r="AA2172" s="333"/>
      <c r="AB2172" s="135"/>
      <c r="AC2172" s="135"/>
      <c r="AD2172" s="135"/>
      <c r="AE2172" s="135"/>
      <c r="AF2172" s="127"/>
      <c r="AG2172" s="135"/>
      <c r="AH2172" s="135"/>
      <c r="AI2172" s="135"/>
      <c r="AJ2172" s="135"/>
    </row>
    <row r="2173" spans="11:36" s="3" customFormat="1" ht="15" customHeight="1" x14ac:dyDescent="0.25">
      <c r="K2173" s="11"/>
      <c r="L2173" s="354"/>
      <c r="M2173" s="352"/>
      <c r="AA2173" s="333"/>
      <c r="AB2173" s="135"/>
      <c r="AC2173" s="135"/>
      <c r="AD2173" s="135"/>
      <c r="AE2173" s="135"/>
      <c r="AF2173" s="127"/>
      <c r="AG2173" s="135"/>
      <c r="AH2173" s="135"/>
      <c r="AI2173" s="135"/>
      <c r="AJ2173" s="135"/>
    </row>
    <row r="2174" spans="11:36" s="3" customFormat="1" ht="15" customHeight="1" x14ac:dyDescent="0.25">
      <c r="K2174" s="11"/>
      <c r="L2174" s="354"/>
      <c r="M2174" s="352"/>
      <c r="AA2174" s="333"/>
      <c r="AB2174" s="135"/>
      <c r="AC2174" s="135"/>
      <c r="AD2174" s="135"/>
      <c r="AE2174" s="135"/>
      <c r="AF2174" s="127"/>
      <c r="AG2174" s="135"/>
      <c r="AH2174" s="135"/>
      <c r="AI2174" s="135"/>
      <c r="AJ2174" s="135"/>
    </row>
    <row r="2175" spans="11:36" s="3" customFormat="1" ht="15" customHeight="1" x14ac:dyDescent="0.25">
      <c r="K2175" s="11"/>
      <c r="L2175" s="354"/>
      <c r="M2175" s="352"/>
      <c r="AA2175" s="333"/>
      <c r="AB2175" s="135"/>
      <c r="AC2175" s="135"/>
      <c r="AD2175" s="135"/>
      <c r="AE2175" s="135"/>
      <c r="AF2175" s="127"/>
      <c r="AG2175" s="135"/>
      <c r="AH2175" s="135"/>
      <c r="AI2175" s="135"/>
      <c r="AJ2175" s="135"/>
    </row>
    <row r="2176" spans="11:36" s="3" customFormat="1" ht="15" customHeight="1" x14ac:dyDescent="0.25">
      <c r="K2176" s="11"/>
      <c r="L2176" s="354"/>
      <c r="M2176" s="352"/>
      <c r="AA2176" s="333"/>
      <c r="AB2176" s="135"/>
      <c r="AC2176" s="135"/>
      <c r="AD2176" s="135"/>
      <c r="AE2176" s="135"/>
      <c r="AF2176" s="127"/>
      <c r="AG2176" s="135"/>
      <c r="AH2176" s="135"/>
      <c r="AI2176" s="135"/>
      <c r="AJ2176" s="135"/>
    </row>
    <row r="2177" spans="11:36" s="3" customFormat="1" ht="15" customHeight="1" x14ac:dyDescent="0.25">
      <c r="K2177" s="11"/>
      <c r="L2177" s="354"/>
      <c r="M2177" s="352"/>
      <c r="AA2177" s="333"/>
      <c r="AB2177" s="135"/>
      <c r="AC2177" s="135"/>
      <c r="AD2177" s="135"/>
      <c r="AE2177" s="135"/>
      <c r="AF2177" s="127"/>
      <c r="AG2177" s="135"/>
      <c r="AH2177" s="135"/>
      <c r="AI2177" s="135"/>
      <c r="AJ2177" s="135"/>
    </row>
    <row r="2178" spans="11:36" s="3" customFormat="1" ht="15" customHeight="1" x14ac:dyDescent="0.25">
      <c r="K2178" s="11"/>
      <c r="L2178" s="354"/>
      <c r="M2178" s="352"/>
      <c r="AA2178" s="333"/>
      <c r="AB2178" s="135"/>
      <c r="AC2178" s="135"/>
      <c r="AD2178" s="135"/>
      <c r="AE2178" s="135"/>
      <c r="AF2178" s="127"/>
      <c r="AG2178" s="135"/>
      <c r="AH2178" s="135"/>
      <c r="AI2178" s="135"/>
      <c r="AJ2178" s="135"/>
    </row>
    <row r="2179" spans="11:36" s="3" customFormat="1" ht="15" customHeight="1" x14ac:dyDescent="0.25">
      <c r="K2179" s="11"/>
      <c r="L2179" s="354"/>
      <c r="M2179" s="352"/>
      <c r="AA2179" s="333"/>
      <c r="AB2179" s="135"/>
      <c r="AC2179" s="135"/>
      <c r="AD2179" s="135"/>
      <c r="AE2179" s="135"/>
      <c r="AF2179" s="127"/>
      <c r="AG2179" s="135"/>
      <c r="AH2179" s="135"/>
      <c r="AI2179" s="135"/>
      <c r="AJ2179" s="135"/>
    </row>
    <row r="2180" spans="11:36" s="3" customFormat="1" ht="15" customHeight="1" x14ac:dyDescent="0.25">
      <c r="K2180" s="11"/>
      <c r="L2180" s="354"/>
      <c r="M2180" s="352"/>
      <c r="AA2180" s="333"/>
      <c r="AB2180" s="135"/>
      <c r="AC2180" s="135"/>
      <c r="AD2180" s="135"/>
      <c r="AE2180" s="135"/>
      <c r="AF2180" s="127"/>
      <c r="AG2180" s="135"/>
      <c r="AH2180" s="135"/>
      <c r="AI2180" s="135"/>
      <c r="AJ2180" s="135"/>
    </row>
    <row r="2181" spans="11:36" s="3" customFormat="1" ht="15" customHeight="1" x14ac:dyDescent="0.25">
      <c r="K2181" s="11"/>
      <c r="L2181" s="354"/>
      <c r="M2181" s="352"/>
      <c r="AA2181" s="333"/>
      <c r="AB2181" s="135"/>
      <c r="AC2181" s="135"/>
      <c r="AD2181" s="135"/>
      <c r="AE2181" s="135"/>
      <c r="AF2181" s="127"/>
      <c r="AG2181" s="135"/>
      <c r="AH2181" s="135"/>
      <c r="AI2181" s="135"/>
      <c r="AJ2181" s="135"/>
    </row>
    <row r="2182" spans="11:36" s="3" customFormat="1" ht="15" customHeight="1" x14ac:dyDescent="0.25">
      <c r="K2182" s="11"/>
      <c r="L2182" s="354"/>
      <c r="M2182" s="352"/>
      <c r="AA2182" s="333"/>
      <c r="AB2182" s="135"/>
      <c r="AC2182" s="135"/>
      <c r="AD2182" s="135"/>
      <c r="AE2182" s="135"/>
      <c r="AF2182" s="127"/>
      <c r="AG2182" s="135"/>
      <c r="AH2182" s="135"/>
      <c r="AI2182" s="135"/>
      <c r="AJ2182" s="135"/>
    </row>
    <row r="2183" spans="11:36" s="3" customFormat="1" ht="15" customHeight="1" x14ac:dyDescent="0.25">
      <c r="K2183" s="11"/>
      <c r="L2183" s="354"/>
      <c r="M2183" s="352"/>
      <c r="AA2183" s="333"/>
      <c r="AB2183" s="135"/>
      <c r="AC2183" s="135"/>
      <c r="AD2183" s="135"/>
      <c r="AE2183" s="135"/>
      <c r="AF2183" s="127"/>
      <c r="AG2183" s="135"/>
      <c r="AH2183" s="135"/>
      <c r="AI2183" s="135"/>
      <c r="AJ2183" s="135"/>
    </row>
    <row r="2184" spans="11:36" s="3" customFormat="1" ht="15" customHeight="1" x14ac:dyDescent="0.25">
      <c r="K2184" s="11"/>
      <c r="L2184" s="354"/>
      <c r="M2184" s="352"/>
      <c r="AA2184" s="333"/>
      <c r="AB2184" s="135"/>
      <c r="AC2184" s="135"/>
      <c r="AD2184" s="135"/>
      <c r="AE2184" s="135"/>
      <c r="AF2184" s="127"/>
      <c r="AG2184" s="135"/>
      <c r="AH2184" s="135"/>
      <c r="AI2184" s="135"/>
      <c r="AJ2184" s="135"/>
    </row>
    <row r="2185" spans="11:36" s="3" customFormat="1" ht="15" customHeight="1" x14ac:dyDescent="0.25">
      <c r="K2185" s="11"/>
      <c r="L2185" s="354"/>
      <c r="M2185" s="352"/>
      <c r="AA2185" s="333"/>
      <c r="AB2185" s="135"/>
      <c r="AC2185" s="135"/>
      <c r="AD2185" s="135"/>
      <c r="AE2185" s="135"/>
      <c r="AF2185" s="127"/>
      <c r="AG2185" s="135"/>
      <c r="AH2185" s="135"/>
      <c r="AI2185" s="135"/>
      <c r="AJ2185" s="135"/>
    </row>
    <row r="2186" spans="11:36" s="3" customFormat="1" ht="15" customHeight="1" x14ac:dyDescent="0.25">
      <c r="K2186" s="11"/>
      <c r="L2186" s="354"/>
      <c r="M2186" s="352"/>
      <c r="AA2186" s="333"/>
      <c r="AB2186" s="135"/>
      <c r="AC2186" s="135"/>
      <c r="AD2186" s="135"/>
      <c r="AE2186" s="135"/>
      <c r="AF2186" s="127"/>
      <c r="AG2186" s="135"/>
      <c r="AH2186" s="135"/>
      <c r="AI2186" s="135"/>
      <c r="AJ2186" s="135"/>
    </row>
    <row r="2187" spans="11:36" s="3" customFormat="1" ht="15" customHeight="1" x14ac:dyDescent="0.25">
      <c r="K2187" s="11"/>
      <c r="L2187" s="354"/>
      <c r="M2187" s="352"/>
      <c r="AA2187" s="333"/>
      <c r="AB2187" s="135"/>
      <c r="AC2187" s="135"/>
      <c r="AD2187" s="135"/>
      <c r="AE2187" s="135"/>
      <c r="AF2187" s="127"/>
      <c r="AG2187" s="135"/>
      <c r="AH2187" s="135"/>
      <c r="AI2187" s="135"/>
      <c r="AJ2187" s="135"/>
    </row>
    <row r="2188" spans="11:36" s="3" customFormat="1" ht="15" customHeight="1" x14ac:dyDescent="0.25">
      <c r="K2188" s="11"/>
      <c r="L2188" s="354"/>
      <c r="M2188" s="352"/>
      <c r="AA2188" s="333"/>
      <c r="AB2188" s="135"/>
      <c r="AC2188" s="135"/>
      <c r="AD2188" s="135"/>
      <c r="AE2188" s="135"/>
      <c r="AF2188" s="127"/>
      <c r="AG2188" s="135"/>
      <c r="AH2188" s="135"/>
      <c r="AI2188" s="135"/>
      <c r="AJ2188" s="135"/>
    </row>
    <row r="2189" spans="11:36" s="3" customFormat="1" ht="15" customHeight="1" x14ac:dyDescent="0.25">
      <c r="K2189" s="11"/>
      <c r="L2189" s="354"/>
      <c r="M2189" s="352"/>
      <c r="AA2189" s="333"/>
      <c r="AB2189" s="135"/>
      <c r="AC2189" s="135"/>
      <c r="AD2189" s="135"/>
      <c r="AE2189" s="135"/>
      <c r="AF2189" s="127"/>
      <c r="AG2189" s="135"/>
      <c r="AH2189" s="135"/>
      <c r="AI2189" s="135"/>
      <c r="AJ2189" s="135"/>
    </row>
    <row r="2190" spans="11:36" s="3" customFormat="1" ht="15" customHeight="1" x14ac:dyDescent="0.25">
      <c r="K2190" s="11"/>
      <c r="L2190" s="354"/>
      <c r="M2190" s="352"/>
      <c r="AA2190" s="333"/>
      <c r="AB2190" s="135"/>
      <c r="AC2190" s="135"/>
      <c r="AD2190" s="135"/>
      <c r="AE2190" s="135"/>
      <c r="AF2190" s="127"/>
      <c r="AG2190" s="135"/>
      <c r="AH2190" s="135"/>
      <c r="AI2190" s="135"/>
      <c r="AJ2190" s="135"/>
    </row>
    <row r="2191" spans="11:36" s="3" customFormat="1" ht="15" customHeight="1" x14ac:dyDescent="0.25">
      <c r="K2191" s="11"/>
      <c r="L2191" s="354"/>
      <c r="M2191" s="352"/>
      <c r="AA2191" s="333"/>
      <c r="AB2191" s="135"/>
      <c r="AC2191" s="135"/>
      <c r="AD2191" s="135"/>
      <c r="AE2191" s="135"/>
      <c r="AF2191" s="127"/>
      <c r="AG2191" s="135"/>
      <c r="AH2191" s="135"/>
      <c r="AI2191" s="135"/>
      <c r="AJ2191" s="135"/>
    </row>
    <row r="2192" spans="11:36" s="3" customFormat="1" ht="15" customHeight="1" x14ac:dyDescent="0.25">
      <c r="K2192" s="11"/>
      <c r="L2192" s="354"/>
      <c r="M2192" s="352"/>
      <c r="AA2192" s="333"/>
      <c r="AB2192" s="135"/>
      <c r="AC2192" s="135"/>
      <c r="AD2192" s="135"/>
      <c r="AE2192" s="135"/>
      <c r="AF2192" s="127"/>
      <c r="AG2192" s="135"/>
      <c r="AH2192" s="135"/>
      <c r="AI2192" s="135"/>
      <c r="AJ2192" s="135"/>
    </row>
    <row r="2193" spans="11:36" s="3" customFormat="1" ht="15" customHeight="1" x14ac:dyDescent="0.25">
      <c r="K2193" s="11"/>
      <c r="L2193" s="354"/>
      <c r="M2193" s="352"/>
      <c r="AA2193" s="333"/>
      <c r="AB2193" s="135"/>
      <c r="AC2193" s="135"/>
      <c r="AD2193" s="135"/>
      <c r="AE2193" s="135"/>
      <c r="AF2193" s="127"/>
      <c r="AG2193" s="135"/>
      <c r="AH2193" s="135"/>
      <c r="AI2193" s="135"/>
      <c r="AJ2193" s="135"/>
    </row>
    <row r="2194" spans="11:36" s="3" customFormat="1" ht="15" customHeight="1" x14ac:dyDescent="0.25">
      <c r="K2194" s="11"/>
      <c r="L2194" s="354"/>
      <c r="M2194" s="352"/>
      <c r="AA2194" s="333"/>
      <c r="AB2194" s="135"/>
      <c r="AC2194" s="135"/>
      <c r="AD2194" s="135"/>
      <c r="AE2194" s="135"/>
      <c r="AF2194" s="127"/>
      <c r="AG2194" s="135"/>
      <c r="AH2194" s="135"/>
      <c r="AI2194" s="135"/>
      <c r="AJ2194" s="135"/>
    </row>
    <row r="2195" spans="11:36" s="3" customFormat="1" ht="15" customHeight="1" x14ac:dyDescent="0.25">
      <c r="K2195" s="11"/>
      <c r="L2195" s="354"/>
      <c r="M2195" s="352"/>
      <c r="AA2195" s="333"/>
      <c r="AB2195" s="135"/>
      <c r="AC2195" s="135"/>
      <c r="AD2195" s="135"/>
      <c r="AE2195" s="135"/>
      <c r="AF2195" s="127"/>
      <c r="AG2195" s="135"/>
      <c r="AH2195" s="135"/>
      <c r="AI2195" s="135"/>
      <c r="AJ2195" s="135"/>
    </row>
    <row r="2196" spans="11:36" s="3" customFormat="1" ht="15" customHeight="1" x14ac:dyDescent="0.25">
      <c r="K2196" s="11"/>
      <c r="L2196" s="354"/>
      <c r="M2196" s="352"/>
      <c r="AA2196" s="333"/>
      <c r="AB2196" s="135"/>
      <c r="AC2196" s="135"/>
      <c r="AD2196" s="135"/>
      <c r="AE2196" s="135"/>
      <c r="AF2196" s="127"/>
      <c r="AG2196" s="135"/>
      <c r="AH2196" s="135"/>
      <c r="AI2196" s="135"/>
      <c r="AJ2196" s="135"/>
    </row>
    <row r="2197" spans="11:36" s="3" customFormat="1" ht="15" customHeight="1" x14ac:dyDescent="0.25">
      <c r="K2197" s="11"/>
      <c r="L2197" s="354"/>
      <c r="M2197" s="352"/>
      <c r="AA2197" s="333"/>
      <c r="AB2197" s="135"/>
      <c r="AC2197" s="135"/>
      <c r="AD2197" s="135"/>
      <c r="AE2197" s="135"/>
      <c r="AF2197" s="127"/>
      <c r="AG2197" s="135"/>
      <c r="AH2197" s="135"/>
      <c r="AI2197" s="135"/>
      <c r="AJ2197" s="135"/>
    </row>
    <row r="2198" spans="11:36" s="3" customFormat="1" ht="15" customHeight="1" x14ac:dyDescent="0.25">
      <c r="K2198" s="11"/>
      <c r="L2198" s="354"/>
      <c r="M2198" s="352"/>
      <c r="AA2198" s="333"/>
      <c r="AB2198" s="135"/>
      <c r="AC2198" s="135"/>
      <c r="AD2198" s="135"/>
      <c r="AE2198" s="135"/>
      <c r="AF2198" s="127"/>
      <c r="AG2198" s="135"/>
      <c r="AH2198" s="135"/>
      <c r="AI2198" s="135"/>
      <c r="AJ2198" s="135"/>
    </row>
    <row r="2199" spans="11:36" s="3" customFormat="1" ht="15" customHeight="1" x14ac:dyDescent="0.25">
      <c r="K2199" s="11"/>
      <c r="L2199" s="354"/>
      <c r="M2199" s="352"/>
      <c r="AA2199" s="333"/>
      <c r="AB2199" s="135"/>
      <c r="AC2199" s="135"/>
      <c r="AD2199" s="135"/>
      <c r="AE2199" s="135"/>
      <c r="AF2199" s="127"/>
      <c r="AG2199" s="135"/>
      <c r="AH2199" s="135"/>
      <c r="AI2199" s="135"/>
      <c r="AJ2199" s="135"/>
    </row>
    <row r="2200" spans="11:36" s="3" customFormat="1" ht="15" customHeight="1" x14ac:dyDescent="0.25">
      <c r="K2200" s="11"/>
      <c r="L2200" s="354"/>
      <c r="M2200" s="352"/>
      <c r="AA2200" s="333"/>
      <c r="AB2200" s="135"/>
      <c r="AC2200" s="135"/>
      <c r="AD2200" s="135"/>
      <c r="AE2200" s="135"/>
      <c r="AF2200" s="127"/>
      <c r="AG2200" s="135"/>
      <c r="AH2200" s="135"/>
      <c r="AI2200" s="135"/>
      <c r="AJ2200" s="135"/>
    </row>
    <row r="2201" spans="11:36" s="3" customFormat="1" ht="15" customHeight="1" x14ac:dyDescent="0.25">
      <c r="K2201" s="11"/>
      <c r="L2201" s="354"/>
      <c r="M2201" s="352"/>
      <c r="AA2201" s="333"/>
      <c r="AB2201" s="135"/>
      <c r="AC2201" s="135"/>
      <c r="AD2201" s="135"/>
      <c r="AE2201" s="135"/>
      <c r="AF2201" s="127"/>
      <c r="AG2201" s="135"/>
      <c r="AH2201" s="135"/>
      <c r="AI2201" s="135"/>
      <c r="AJ2201" s="135"/>
    </row>
    <row r="2202" spans="11:36" s="3" customFormat="1" ht="15" customHeight="1" x14ac:dyDescent="0.25">
      <c r="K2202" s="11"/>
      <c r="L2202" s="354"/>
      <c r="M2202" s="352"/>
      <c r="AA2202" s="333"/>
      <c r="AB2202" s="135"/>
      <c r="AC2202" s="135"/>
      <c r="AD2202" s="135"/>
      <c r="AE2202" s="135"/>
      <c r="AF2202" s="127"/>
      <c r="AG2202" s="135"/>
      <c r="AH2202" s="135"/>
      <c r="AI2202" s="135"/>
      <c r="AJ2202" s="135"/>
    </row>
    <row r="2203" spans="11:36" s="3" customFormat="1" ht="15" customHeight="1" x14ac:dyDescent="0.25">
      <c r="K2203" s="11"/>
      <c r="L2203" s="354"/>
      <c r="M2203" s="352"/>
      <c r="AA2203" s="333"/>
      <c r="AB2203" s="135"/>
      <c r="AC2203" s="135"/>
      <c r="AD2203" s="135"/>
      <c r="AE2203" s="135"/>
      <c r="AF2203" s="127"/>
      <c r="AG2203" s="135"/>
      <c r="AH2203" s="135"/>
      <c r="AI2203" s="135"/>
      <c r="AJ2203" s="135"/>
    </row>
    <row r="2204" spans="11:36" s="3" customFormat="1" ht="15" customHeight="1" x14ac:dyDescent="0.25">
      <c r="K2204" s="11"/>
      <c r="L2204" s="354"/>
      <c r="M2204" s="352"/>
      <c r="AA2204" s="333"/>
      <c r="AB2204" s="135"/>
      <c r="AC2204" s="135"/>
      <c r="AD2204" s="135"/>
      <c r="AE2204" s="135"/>
      <c r="AF2204" s="127"/>
      <c r="AG2204" s="135"/>
      <c r="AH2204" s="135"/>
      <c r="AI2204" s="135"/>
      <c r="AJ2204" s="135"/>
    </row>
    <row r="2205" spans="11:36" s="3" customFormat="1" ht="15" customHeight="1" x14ac:dyDescent="0.25">
      <c r="K2205" s="11"/>
      <c r="L2205" s="354"/>
      <c r="M2205" s="352"/>
      <c r="AA2205" s="333"/>
      <c r="AB2205" s="135"/>
      <c r="AC2205" s="135"/>
      <c r="AD2205" s="135"/>
      <c r="AE2205" s="135"/>
      <c r="AF2205" s="127"/>
      <c r="AG2205" s="135"/>
      <c r="AH2205" s="135"/>
      <c r="AI2205" s="135"/>
      <c r="AJ2205" s="135"/>
    </row>
    <row r="2206" spans="11:36" s="3" customFormat="1" ht="15" customHeight="1" x14ac:dyDescent="0.25">
      <c r="K2206" s="11"/>
      <c r="L2206" s="354"/>
      <c r="M2206" s="352"/>
      <c r="AA2206" s="333"/>
      <c r="AB2206" s="135"/>
      <c r="AC2206" s="135"/>
      <c r="AD2206" s="135"/>
      <c r="AE2206" s="135"/>
      <c r="AF2206" s="127"/>
      <c r="AG2206" s="135"/>
      <c r="AH2206" s="135"/>
      <c r="AI2206" s="135"/>
      <c r="AJ2206" s="135"/>
    </row>
    <row r="2207" spans="11:36" s="3" customFormat="1" ht="15" customHeight="1" x14ac:dyDescent="0.25">
      <c r="K2207" s="11"/>
      <c r="L2207" s="354"/>
      <c r="M2207" s="352"/>
      <c r="AA2207" s="333"/>
      <c r="AB2207" s="135"/>
      <c r="AC2207" s="135"/>
      <c r="AD2207" s="135"/>
      <c r="AE2207" s="135"/>
      <c r="AF2207" s="127"/>
      <c r="AG2207" s="135"/>
      <c r="AH2207" s="135"/>
      <c r="AI2207" s="135"/>
      <c r="AJ2207" s="135"/>
    </row>
    <row r="2208" spans="11:36" s="3" customFormat="1" ht="15" customHeight="1" x14ac:dyDescent="0.25">
      <c r="K2208" s="11"/>
      <c r="L2208" s="354"/>
      <c r="M2208" s="352"/>
      <c r="AA2208" s="333"/>
      <c r="AB2208" s="135"/>
      <c r="AC2208" s="135"/>
      <c r="AD2208" s="135"/>
      <c r="AE2208" s="135"/>
      <c r="AF2208" s="127"/>
      <c r="AG2208" s="135"/>
      <c r="AH2208" s="135"/>
      <c r="AI2208" s="135"/>
      <c r="AJ2208" s="135"/>
    </row>
    <row r="2209" spans="11:36" s="3" customFormat="1" ht="15" customHeight="1" x14ac:dyDescent="0.25">
      <c r="K2209" s="11"/>
      <c r="L2209" s="354"/>
      <c r="M2209" s="352"/>
      <c r="AA2209" s="333"/>
      <c r="AB2209" s="135"/>
      <c r="AC2209" s="135"/>
      <c r="AD2209" s="135"/>
      <c r="AE2209" s="135"/>
      <c r="AF2209" s="127"/>
      <c r="AG2209" s="135"/>
      <c r="AH2209" s="135"/>
      <c r="AI2209" s="135"/>
      <c r="AJ2209" s="135"/>
    </row>
    <row r="2210" spans="11:36" s="3" customFormat="1" ht="15" customHeight="1" x14ac:dyDescent="0.25">
      <c r="K2210" s="11"/>
      <c r="L2210" s="354"/>
      <c r="M2210" s="352"/>
      <c r="AA2210" s="333"/>
      <c r="AB2210" s="135"/>
      <c r="AC2210" s="135"/>
      <c r="AD2210" s="135"/>
      <c r="AE2210" s="135"/>
      <c r="AF2210" s="127"/>
      <c r="AG2210" s="135"/>
      <c r="AH2210" s="135"/>
      <c r="AI2210" s="135"/>
      <c r="AJ2210" s="135"/>
    </row>
    <row r="2211" spans="11:36" s="3" customFormat="1" ht="15" customHeight="1" x14ac:dyDescent="0.25">
      <c r="K2211" s="11"/>
      <c r="L2211" s="354"/>
      <c r="M2211" s="352"/>
      <c r="AA2211" s="333"/>
      <c r="AB2211" s="135"/>
      <c r="AC2211" s="135"/>
      <c r="AD2211" s="135"/>
      <c r="AE2211" s="135"/>
      <c r="AF2211" s="127"/>
      <c r="AG2211" s="135"/>
      <c r="AH2211" s="135"/>
      <c r="AI2211" s="135"/>
      <c r="AJ2211" s="135"/>
    </row>
    <row r="2212" spans="11:36" s="3" customFormat="1" ht="15" customHeight="1" x14ac:dyDescent="0.25">
      <c r="K2212" s="11"/>
      <c r="L2212" s="354"/>
      <c r="M2212" s="352"/>
      <c r="AA2212" s="333"/>
      <c r="AB2212" s="135"/>
      <c r="AC2212" s="135"/>
      <c r="AD2212" s="135"/>
      <c r="AE2212" s="135"/>
      <c r="AF2212" s="127"/>
      <c r="AG2212" s="135"/>
      <c r="AH2212" s="135"/>
      <c r="AI2212" s="135"/>
      <c r="AJ2212" s="135"/>
    </row>
    <row r="2213" spans="11:36" s="3" customFormat="1" ht="15" customHeight="1" x14ac:dyDescent="0.25">
      <c r="K2213" s="11"/>
      <c r="L2213" s="354"/>
      <c r="M2213" s="352"/>
      <c r="AA2213" s="333"/>
      <c r="AB2213" s="135"/>
      <c r="AC2213" s="135"/>
      <c r="AD2213" s="135"/>
      <c r="AE2213" s="135"/>
      <c r="AF2213" s="127"/>
      <c r="AG2213" s="135"/>
      <c r="AH2213" s="135"/>
      <c r="AI2213" s="135"/>
      <c r="AJ2213" s="135"/>
    </row>
    <row r="2214" spans="11:36" s="3" customFormat="1" ht="15" customHeight="1" x14ac:dyDescent="0.25">
      <c r="K2214" s="11"/>
      <c r="L2214" s="354"/>
      <c r="M2214" s="352"/>
      <c r="AA2214" s="333"/>
      <c r="AB2214" s="135"/>
      <c r="AC2214" s="135"/>
      <c r="AD2214" s="135"/>
      <c r="AE2214" s="135"/>
      <c r="AF2214" s="127"/>
      <c r="AG2214" s="135"/>
      <c r="AH2214" s="135"/>
      <c r="AI2214" s="135"/>
      <c r="AJ2214" s="135"/>
    </row>
    <row r="2215" spans="11:36" s="3" customFormat="1" ht="15" customHeight="1" x14ac:dyDescent="0.25">
      <c r="K2215" s="11"/>
      <c r="L2215" s="354"/>
      <c r="M2215" s="352"/>
      <c r="AA2215" s="333"/>
      <c r="AB2215" s="135"/>
      <c r="AC2215" s="135"/>
      <c r="AD2215" s="135"/>
      <c r="AE2215" s="135"/>
      <c r="AF2215" s="127"/>
      <c r="AG2215" s="135"/>
      <c r="AH2215" s="135"/>
      <c r="AI2215" s="135"/>
      <c r="AJ2215" s="135"/>
    </row>
    <row r="2216" spans="11:36" s="3" customFormat="1" ht="15" customHeight="1" x14ac:dyDescent="0.25">
      <c r="K2216" s="11"/>
      <c r="L2216" s="354"/>
      <c r="M2216" s="352"/>
      <c r="AA2216" s="333"/>
      <c r="AB2216" s="135"/>
      <c r="AC2216" s="135"/>
      <c r="AD2216" s="135"/>
      <c r="AE2216" s="135"/>
      <c r="AF2216" s="127"/>
      <c r="AG2216" s="135"/>
      <c r="AH2216" s="135"/>
      <c r="AI2216" s="135"/>
      <c r="AJ2216" s="135"/>
    </row>
    <row r="2217" spans="11:36" s="3" customFormat="1" ht="15" customHeight="1" x14ac:dyDescent="0.25">
      <c r="K2217" s="11"/>
      <c r="L2217" s="354"/>
      <c r="M2217" s="352"/>
      <c r="AA2217" s="333"/>
      <c r="AB2217" s="135"/>
      <c r="AC2217" s="135"/>
      <c r="AD2217" s="135"/>
      <c r="AE2217" s="135"/>
      <c r="AF2217" s="127"/>
      <c r="AG2217" s="135"/>
      <c r="AH2217" s="135"/>
      <c r="AI2217" s="135"/>
      <c r="AJ2217" s="135"/>
    </row>
    <row r="2218" spans="11:36" s="3" customFormat="1" ht="15" customHeight="1" x14ac:dyDescent="0.25">
      <c r="K2218" s="11"/>
      <c r="L2218" s="354"/>
      <c r="M2218" s="352"/>
      <c r="AA2218" s="333"/>
      <c r="AB2218" s="135"/>
      <c r="AC2218" s="135"/>
      <c r="AD2218" s="135"/>
      <c r="AE2218" s="135"/>
      <c r="AF2218" s="127"/>
      <c r="AG2218" s="135"/>
      <c r="AH2218" s="135"/>
      <c r="AI2218" s="135"/>
      <c r="AJ2218" s="135"/>
    </row>
    <row r="2219" spans="11:36" s="3" customFormat="1" ht="15" customHeight="1" x14ac:dyDescent="0.25">
      <c r="K2219" s="11"/>
      <c r="L2219" s="354"/>
      <c r="M2219" s="352"/>
      <c r="AA2219" s="333"/>
      <c r="AB2219" s="135"/>
      <c r="AC2219" s="135"/>
      <c r="AD2219" s="135"/>
      <c r="AE2219" s="135"/>
      <c r="AF2219" s="127"/>
      <c r="AG2219" s="135"/>
      <c r="AH2219" s="135"/>
      <c r="AI2219" s="135"/>
      <c r="AJ2219" s="135"/>
    </row>
    <row r="2220" spans="11:36" s="3" customFormat="1" ht="15" customHeight="1" x14ac:dyDescent="0.25">
      <c r="K2220" s="11"/>
      <c r="L2220" s="354"/>
      <c r="M2220" s="352"/>
      <c r="AA2220" s="333"/>
      <c r="AB2220" s="135"/>
      <c r="AC2220" s="135"/>
      <c r="AD2220" s="135"/>
      <c r="AE2220" s="135"/>
      <c r="AF2220" s="127"/>
      <c r="AG2220" s="135"/>
      <c r="AH2220" s="135"/>
      <c r="AI2220" s="135"/>
      <c r="AJ2220" s="135"/>
    </row>
    <row r="2221" spans="11:36" s="3" customFormat="1" ht="15" customHeight="1" x14ac:dyDescent="0.25">
      <c r="K2221" s="11"/>
      <c r="L2221" s="354"/>
      <c r="M2221" s="352"/>
      <c r="AA2221" s="333"/>
      <c r="AB2221" s="135"/>
      <c r="AC2221" s="135"/>
      <c r="AD2221" s="135"/>
      <c r="AE2221" s="135"/>
      <c r="AF2221" s="127"/>
      <c r="AG2221" s="135"/>
      <c r="AH2221" s="135"/>
      <c r="AI2221" s="135"/>
      <c r="AJ2221" s="135"/>
    </row>
    <row r="2222" spans="11:36" s="3" customFormat="1" ht="15" customHeight="1" x14ac:dyDescent="0.25">
      <c r="K2222" s="11"/>
      <c r="L2222" s="354"/>
      <c r="M2222" s="352"/>
      <c r="AA2222" s="333"/>
      <c r="AB2222" s="135"/>
      <c r="AC2222" s="135"/>
      <c r="AD2222" s="135"/>
      <c r="AE2222" s="135"/>
      <c r="AF2222" s="127"/>
      <c r="AG2222" s="135"/>
      <c r="AH2222" s="135"/>
      <c r="AI2222" s="135"/>
      <c r="AJ2222" s="135"/>
    </row>
    <row r="2223" spans="11:36" s="3" customFormat="1" ht="15" customHeight="1" x14ac:dyDescent="0.25">
      <c r="K2223" s="11"/>
      <c r="L2223" s="354"/>
      <c r="M2223" s="352"/>
      <c r="AA2223" s="333"/>
      <c r="AB2223" s="135"/>
      <c r="AC2223" s="135"/>
      <c r="AD2223" s="135"/>
      <c r="AE2223" s="135"/>
      <c r="AF2223" s="127"/>
      <c r="AG2223" s="135"/>
      <c r="AH2223" s="135"/>
      <c r="AI2223" s="135"/>
      <c r="AJ2223" s="135"/>
    </row>
    <row r="2224" spans="11:36" s="3" customFormat="1" ht="15" customHeight="1" x14ac:dyDescent="0.25">
      <c r="K2224" s="11"/>
      <c r="L2224" s="354"/>
      <c r="M2224" s="352"/>
      <c r="AA2224" s="333"/>
      <c r="AB2224" s="135"/>
      <c r="AC2224" s="135"/>
      <c r="AD2224" s="135"/>
      <c r="AE2224" s="135"/>
      <c r="AF2224" s="127"/>
      <c r="AG2224" s="135"/>
      <c r="AH2224" s="135"/>
      <c r="AI2224" s="135"/>
      <c r="AJ2224" s="135"/>
    </row>
    <row r="2225" spans="11:36" s="3" customFormat="1" ht="15" customHeight="1" x14ac:dyDescent="0.25">
      <c r="K2225" s="11"/>
      <c r="L2225" s="354"/>
      <c r="M2225" s="352"/>
      <c r="AA2225" s="333"/>
      <c r="AB2225" s="135"/>
      <c r="AC2225" s="135"/>
      <c r="AD2225" s="135"/>
      <c r="AE2225" s="135"/>
      <c r="AF2225" s="127"/>
      <c r="AG2225" s="135"/>
      <c r="AH2225" s="135"/>
      <c r="AI2225" s="135"/>
      <c r="AJ2225" s="135"/>
    </row>
    <row r="2226" spans="11:36" s="3" customFormat="1" ht="15" customHeight="1" x14ac:dyDescent="0.25">
      <c r="K2226" s="11"/>
      <c r="L2226" s="354"/>
      <c r="M2226" s="352"/>
      <c r="AA2226" s="333"/>
      <c r="AB2226" s="135"/>
      <c r="AC2226" s="135"/>
      <c r="AD2226" s="135"/>
      <c r="AE2226" s="135"/>
      <c r="AF2226" s="127"/>
      <c r="AG2226" s="135"/>
      <c r="AH2226" s="135"/>
      <c r="AI2226" s="135"/>
      <c r="AJ2226" s="135"/>
    </row>
    <row r="2227" spans="11:36" s="3" customFormat="1" ht="15" customHeight="1" x14ac:dyDescent="0.25">
      <c r="K2227" s="11"/>
      <c r="L2227" s="354"/>
      <c r="M2227" s="352"/>
      <c r="AA2227" s="333"/>
      <c r="AB2227" s="135"/>
      <c r="AC2227" s="135"/>
      <c r="AD2227" s="135"/>
      <c r="AE2227" s="135"/>
      <c r="AF2227" s="127"/>
      <c r="AG2227" s="135"/>
      <c r="AH2227" s="135"/>
      <c r="AI2227" s="135"/>
      <c r="AJ2227" s="135"/>
    </row>
    <row r="2228" spans="11:36" s="3" customFormat="1" ht="15" customHeight="1" x14ac:dyDescent="0.25">
      <c r="K2228" s="11"/>
      <c r="L2228" s="354"/>
      <c r="M2228" s="352"/>
      <c r="AA2228" s="333"/>
      <c r="AB2228" s="135"/>
      <c r="AC2228" s="135"/>
      <c r="AD2228" s="135"/>
      <c r="AE2228" s="135"/>
      <c r="AF2228" s="127"/>
      <c r="AG2228" s="135"/>
      <c r="AH2228" s="135"/>
      <c r="AI2228" s="135"/>
      <c r="AJ2228" s="135"/>
    </row>
    <row r="2229" spans="11:36" s="3" customFormat="1" ht="15" customHeight="1" x14ac:dyDescent="0.25">
      <c r="K2229" s="11"/>
      <c r="L2229" s="354"/>
      <c r="M2229" s="352"/>
      <c r="AA2229" s="333"/>
      <c r="AB2229" s="135"/>
      <c r="AC2229" s="135"/>
      <c r="AD2229" s="135"/>
      <c r="AE2229" s="135"/>
      <c r="AF2229" s="127"/>
      <c r="AG2229" s="135"/>
      <c r="AH2229" s="135"/>
      <c r="AI2229" s="135"/>
      <c r="AJ2229" s="135"/>
    </row>
    <row r="2230" spans="11:36" s="3" customFormat="1" ht="15" customHeight="1" x14ac:dyDescent="0.25">
      <c r="K2230" s="11"/>
      <c r="L2230" s="354"/>
      <c r="M2230" s="352"/>
      <c r="AA2230" s="333"/>
      <c r="AB2230" s="135"/>
      <c r="AC2230" s="135"/>
      <c r="AD2230" s="135"/>
      <c r="AE2230" s="135"/>
      <c r="AF2230" s="127"/>
      <c r="AG2230" s="135"/>
      <c r="AH2230" s="135"/>
      <c r="AI2230" s="135"/>
      <c r="AJ2230" s="135"/>
    </row>
    <row r="2231" spans="11:36" s="3" customFormat="1" ht="15" customHeight="1" x14ac:dyDescent="0.25">
      <c r="K2231" s="11"/>
      <c r="L2231" s="354"/>
      <c r="M2231" s="352"/>
      <c r="AA2231" s="333"/>
      <c r="AB2231" s="135"/>
      <c r="AC2231" s="135"/>
      <c r="AD2231" s="135"/>
      <c r="AE2231" s="135"/>
      <c r="AF2231" s="127"/>
      <c r="AG2231" s="135"/>
      <c r="AH2231" s="135"/>
      <c r="AI2231" s="135"/>
      <c r="AJ2231" s="135"/>
    </row>
    <row r="2232" spans="11:36" s="3" customFormat="1" ht="15" customHeight="1" x14ac:dyDescent="0.25">
      <c r="K2232" s="11"/>
      <c r="L2232" s="354"/>
      <c r="M2232" s="352"/>
      <c r="AA2232" s="333"/>
      <c r="AB2232" s="135"/>
      <c r="AC2232" s="135"/>
      <c r="AD2232" s="135"/>
      <c r="AE2232" s="135"/>
      <c r="AF2232" s="127"/>
      <c r="AG2232" s="135"/>
      <c r="AH2232" s="135"/>
      <c r="AI2232" s="135"/>
      <c r="AJ2232" s="135"/>
    </row>
    <row r="2233" spans="11:36" s="3" customFormat="1" ht="15" customHeight="1" x14ac:dyDescent="0.25">
      <c r="K2233" s="11"/>
      <c r="L2233" s="354"/>
      <c r="M2233" s="352"/>
      <c r="AA2233" s="333"/>
      <c r="AB2233" s="135"/>
      <c r="AC2233" s="135"/>
      <c r="AD2233" s="135"/>
      <c r="AE2233" s="135"/>
      <c r="AF2233" s="127"/>
      <c r="AG2233" s="135"/>
      <c r="AH2233" s="135"/>
      <c r="AI2233" s="135"/>
      <c r="AJ2233" s="135"/>
    </row>
    <row r="2234" spans="11:36" s="3" customFormat="1" ht="15" customHeight="1" x14ac:dyDescent="0.25">
      <c r="K2234" s="11"/>
      <c r="L2234" s="354"/>
      <c r="M2234" s="352"/>
      <c r="AA2234" s="333"/>
      <c r="AB2234" s="135"/>
      <c r="AC2234" s="135"/>
      <c r="AD2234" s="135"/>
      <c r="AE2234" s="135"/>
      <c r="AF2234" s="127"/>
      <c r="AG2234" s="135"/>
      <c r="AH2234" s="135"/>
      <c r="AI2234" s="135"/>
      <c r="AJ2234" s="135"/>
    </row>
    <row r="2235" spans="11:36" s="3" customFormat="1" ht="15" customHeight="1" x14ac:dyDescent="0.25">
      <c r="K2235" s="11"/>
      <c r="L2235" s="354"/>
      <c r="M2235" s="352"/>
      <c r="AA2235" s="333"/>
      <c r="AB2235" s="135"/>
      <c r="AC2235" s="135"/>
      <c r="AD2235" s="135"/>
      <c r="AE2235" s="135"/>
      <c r="AF2235" s="127"/>
      <c r="AG2235" s="135"/>
      <c r="AH2235" s="135"/>
      <c r="AI2235" s="135"/>
      <c r="AJ2235" s="135"/>
    </row>
    <row r="2236" spans="11:36" s="3" customFormat="1" ht="15" customHeight="1" x14ac:dyDescent="0.25">
      <c r="K2236" s="11"/>
      <c r="L2236" s="354"/>
      <c r="M2236" s="352"/>
      <c r="AA2236" s="333"/>
      <c r="AB2236" s="135"/>
      <c r="AC2236" s="135"/>
      <c r="AD2236" s="135"/>
      <c r="AE2236" s="135"/>
      <c r="AF2236" s="127"/>
      <c r="AG2236" s="135"/>
      <c r="AH2236" s="135"/>
      <c r="AI2236" s="135"/>
      <c r="AJ2236" s="135"/>
    </row>
    <row r="2237" spans="11:36" s="3" customFormat="1" ht="15" customHeight="1" x14ac:dyDescent="0.25">
      <c r="K2237" s="11"/>
      <c r="L2237" s="354"/>
      <c r="M2237" s="352"/>
      <c r="AA2237" s="333"/>
      <c r="AB2237" s="135"/>
      <c r="AC2237" s="135"/>
      <c r="AD2237" s="135"/>
      <c r="AE2237" s="135"/>
      <c r="AF2237" s="127"/>
      <c r="AG2237" s="135"/>
      <c r="AH2237" s="135"/>
      <c r="AI2237" s="135"/>
      <c r="AJ2237" s="135"/>
    </row>
    <row r="2238" spans="11:36" s="3" customFormat="1" ht="15" customHeight="1" x14ac:dyDescent="0.25">
      <c r="K2238" s="11"/>
      <c r="L2238" s="354"/>
      <c r="M2238" s="352"/>
      <c r="AA2238" s="333"/>
      <c r="AB2238" s="135"/>
      <c r="AC2238" s="135"/>
      <c r="AD2238" s="135"/>
      <c r="AE2238" s="135"/>
      <c r="AF2238" s="127"/>
      <c r="AG2238" s="135"/>
      <c r="AH2238" s="135"/>
      <c r="AI2238" s="135"/>
      <c r="AJ2238" s="135"/>
    </row>
    <row r="2239" spans="11:36" s="3" customFormat="1" ht="15" customHeight="1" x14ac:dyDescent="0.25">
      <c r="K2239" s="11"/>
      <c r="L2239" s="354"/>
      <c r="M2239" s="352"/>
      <c r="AA2239" s="333"/>
      <c r="AB2239" s="135"/>
      <c r="AC2239" s="135"/>
      <c r="AD2239" s="135"/>
      <c r="AE2239" s="135"/>
      <c r="AF2239" s="127"/>
      <c r="AG2239" s="135"/>
      <c r="AH2239" s="135"/>
      <c r="AI2239" s="135"/>
      <c r="AJ2239" s="135"/>
    </row>
    <row r="2240" spans="11:36" s="3" customFormat="1" ht="15" customHeight="1" x14ac:dyDescent="0.25">
      <c r="K2240" s="11"/>
      <c r="L2240" s="354"/>
      <c r="M2240" s="352"/>
      <c r="AA2240" s="333"/>
      <c r="AB2240" s="135"/>
      <c r="AC2240" s="135"/>
      <c r="AD2240" s="135"/>
      <c r="AE2240" s="135"/>
      <c r="AF2240" s="127"/>
      <c r="AG2240" s="135"/>
      <c r="AH2240" s="135"/>
      <c r="AI2240" s="135"/>
      <c r="AJ2240" s="135"/>
    </row>
    <row r="2241" spans="11:36" s="3" customFormat="1" ht="15" customHeight="1" x14ac:dyDescent="0.25">
      <c r="K2241" s="11"/>
      <c r="L2241" s="354"/>
      <c r="M2241" s="352"/>
      <c r="AA2241" s="333"/>
      <c r="AB2241" s="135"/>
      <c r="AC2241" s="135"/>
      <c r="AD2241" s="135"/>
      <c r="AE2241" s="135"/>
      <c r="AF2241" s="127"/>
      <c r="AG2241" s="135"/>
      <c r="AH2241" s="135"/>
      <c r="AI2241" s="135"/>
      <c r="AJ2241" s="135"/>
    </row>
    <row r="2242" spans="11:36" s="3" customFormat="1" ht="15" customHeight="1" x14ac:dyDescent="0.25">
      <c r="K2242" s="11"/>
      <c r="L2242" s="354"/>
      <c r="M2242" s="352"/>
      <c r="AA2242" s="333"/>
      <c r="AB2242" s="135"/>
      <c r="AC2242" s="135"/>
      <c r="AD2242" s="135"/>
      <c r="AE2242" s="135"/>
      <c r="AF2242" s="127"/>
      <c r="AG2242" s="135"/>
      <c r="AH2242" s="135"/>
      <c r="AI2242" s="135"/>
      <c r="AJ2242" s="135"/>
    </row>
    <row r="2243" spans="11:36" s="3" customFormat="1" ht="15" customHeight="1" x14ac:dyDescent="0.25">
      <c r="K2243" s="11"/>
      <c r="L2243" s="354"/>
      <c r="M2243" s="352"/>
      <c r="AA2243" s="333"/>
      <c r="AB2243" s="135"/>
      <c r="AC2243" s="135"/>
      <c r="AD2243" s="135"/>
      <c r="AE2243" s="135"/>
      <c r="AF2243" s="127"/>
      <c r="AG2243" s="135"/>
      <c r="AH2243" s="135"/>
      <c r="AI2243" s="135"/>
      <c r="AJ2243" s="135"/>
    </row>
    <row r="2244" spans="11:36" s="3" customFormat="1" ht="15" customHeight="1" x14ac:dyDescent="0.25">
      <c r="K2244" s="11"/>
      <c r="L2244" s="354"/>
      <c r="M2244" s="352"/>
      <c r="AA2244" s="333"/>
      <c r="AB2244" s="135"/>
      <c r="AC2244" s="135"/>
      <c r="AD2244" s="135"/>
      <c r="AE2244" s="135"/>
      <c r="AF2244" s="127"/>
      <c r="AG2244" s="135"/>
      <c r="AH2244" s="135"/>
      <c r="AI2244" s="135"/>
      <c r="AJ2244" s="135"/>
    </row>
    <row r="2245" spans="11:36" s="3" customFormat="1" ht="15" customHeight="1" x14ac:dyDescent="0.25">
      <c r="K2245" s="11"/>
      <c r="L2245" s="354"/>
      <c r="M2245" s="352"/>
      <c r="AA2245" s="333"/>
      <c r="AB2245" s="135"/>
      <c r="AC2245" s="135"/>
      <c r="AD2245" s="135"/>
      <c r="AE2245" s="135"/>
      <c r="AF2245" s="127"/>
      <c r="AG2245" s="135"/>
      <c r="AH2245" s="135"/>
      <c r="AI2245" s="135"/>
      <c r="AJ2245" s="135"/>
    </row>
    <row r="2246" spans="11:36" s="3" customFormat="1" ht="15" customHeight="1" x14ac:dyDescent="0.25">
      <c r="K2246" s="11"/>
      <c r="L2246" s="354"/>
      <c r="M2246" s="352"/>
      <c r="AA2246" s="333"/>
      <c r="AB2246" s="135"/>
      <c r="AC2246" s="135"/>
      <c r="AD2246" s="135"/>
      <c r="AE2246" s="135"/>
      <c r="AF2246" s="127"/>
      <c r="AG2246" s="135"/>
      <c r="AH2246" s="135"/>
      <c r="AI2246" s="135"/>
      <c r="AJ2246" s="135"/>
    </row>
    <row r="2247" spans="11:36" s="3" customFormat="1" ht="15" customHeight="1" x14ac:dyDescent="0.25">
      <c r="K2247" s="11"/>
      <c r="L2247" s="354"/>
      <c r="M2247" s="352"/>
      <c r="AA2247" s="333"/>
      <c r="AB2247" s="135"/>
      <c r="AC2247" s="135"/>
      <c r="AD2247" s="135"/>
      <c r="AE2247" s="135"/>
      <c r="AF2247" s="127"/>
      <c r="AG2247" s="135"/>
      <c r="AH2247" s="135"/>
      <c r="AI2247" s="135"/>
      <c r="AJ2247" s="135"/>
    </row>
    <row r="2248" spans="11:36" s="3" customFormat="1" ht="15" customHeight="1" x14ac:dyDescent="0.25">
      <c r="K2248" s="11"/>
      <c r="L2248" s="354"/>
      <c r="M2248" s="352"/>
      <c r="AA2248" s="333"/>
      <c r="AB2248" s="135"/>
      <c r="AC2248" s="135"/>
      <c r="AD2248" s="135"/>
      <c r="AE2248" s="135"/>
      <c r="AF2248" s="127"/>
      <c r="AG2248" s="135"/>
      <c r="AH2248" s="135"/>
      <c r="AI2248" s="135"/>
      <c r="AJ2248" s="135"/>
    </row>
    <row r="2249" spans="11:36" s="3" customFormat="1" ht="15" customHeight="1" x14ac:dyDescent="0.25">
      <c r="K2249" s="11"/>
      <c r="L2249" s="354"/>
      <c r="M2249" s="352"/>
      <c r="AA2249" s="333"/>
      <c r="AB2249" s="135"/>
      <c r="AC2249" s="135"/>
      <c r="AD2249" s="135"/>
      <c r="AE2249" s="135"/>
      <c r="AF2249" s="127"/>
      <c r="AG2249" s="135"/>
      <c r="AH2249" s="135"/>
      <c r="AI2249" s="135"/>
      <c r="AJ2249" s="135"/>
    </row>
    <row r="2250" spans="11:36" s="3" customFormat="1" ht="15" customHeight="1" x14ac:dyDescent="0.25">
      <c r="K2250" s="11"/>
      <c r="L2250" s="354"/>
      <c r="M2250" s="352"/>
      <c r="AA2250" s="333"/>
      <c r="AB2250" s="135"/>
      <c r="AC2250" s="135"/>
      <c r="AD2250" s="135"/>
      <c r="AE2250" s="135"/>
      <c r="AF2250" s="127"/>
      <c r="AG2250" s="135"/>
      <c r="AH2250" s="135"/>
      <c r="AI2250" s="135"/>
      <c r="AJ2250" s="135"/>
    </row>
    <row r="2251" spans="11:36" s="3" customFormat="1" ht="15" customHeight="1" x14ac:dyDescent="0.25">
      <c r="K2251" s="11"/>
      <c r="L2251" s="354"/>
      <c r="M2251" s="352"/>
      <c r="AA2251" s="333"/>
      <c r="AB2251" s="135"/>
      <c r="AC2251" s="135"/>
      <c r="AD2251" s="135"/>
      <c r="AE2251" s="135"/>
      <c r="AF2251" s="127"/>
      <c r="AG2251" s="135"/>
      <c r="AH2251" s="135"/>
      <c r="AI2251" s="135"/>
      <c r="AJ2251" s="135"/>
    </row>
    <row r="2252" spans="11:36" s="3" customFormat="1" ht="15" customHeight="1" x14ac:dyDescent="0.25">
      <c r="K2252" s="11"/>
      <c r="L2252" s="354"/>
      <c r="M2252" s="352"/>
      <c r="AA2252" s="333"/>
      <c r="AB2252" s="135"/>
      <c r="AC2252" s="135"/>
      <c r="AD2252" s="135"/>
      <c r="AE2252" s="135"/>
      <c r="AF2252" s="127"/>
      <c r="AG2252" s="135"/>
      <c r="AH2252" s="135"/>
      <c r="AI2252" s="135"/>
      <c r="AJ2252" s="135"/>
    </row>
    <row r="2253" spans="11:36" s="3" customFormat="1" ht="15" customHeight="1" x14ac:dyDescent="0.25">
      <c r="K2253" s="11"/>
      <c r="L2253" s="354"/>
      <c r="M2253" s="352"/>
      <c r="AA2253" s="333"/>
      <c r="AB2253" s="135"/>
      <c r="AC2253" s="135"/>
      <c r="AD2253" s="135"/>
      <c r="AE2253" s="135"/>
      <c r="AF2253" s="127"/>
      <c r="AG2253" s="135"/>
      <c r="AH2253" s="135"/>
      <c r="AI2253" s="135"/>
      <c r="AJ2253" s="135"/>
    </row>
    <row r="2254" spans="11:36" s="3" customFormat="1" ht="15" customHeight="1" x14ac:dyDescent="0.25">
      <c r="K2254" s="11"/>
      <c r="L2254" s="354"/>
      <c r="M2254" s="352"/>
      <c r="AA2254" s="333"/>
      <c r="AB2254" s="135"/>
      <c r="AC2254" s="135"/>
      <c r="AD2254" s="135"/>
      <c r="AE2254" s="135"/>
      <c r="AF2254" s="127"/>
      <c r="AG2254" s="135"/>
      <c r="AH2254" s="135"/>
      <c r="AI2254" s="135"/>
      <c r="AJ2254" s="135"/>
    </row>
    <row r="2255" spans="11:36" s="3" customFormat="1" ht="15" customHeight="1" x14ac:dyDescent="0.25">
      <c r="K2255" s="11"/>
      <c r="L2255" s="354"/>
      <c r="M2255" s="352"/>
      <c r="AA2255" s="333"/>
      <c r="AB2255" s="135"/>
      <c r="AC2255" s="135"/>
      <c r="AD2255" s="135"/>
      <c r="AE2255" s="135"/>
      <c r="AF2255" s="127"/>
      <c r="AG2255" s="135"/>
      <c r="AH2255" s="135"/>
      <c r="AI2255" s="135"/>
      <c r="AJ2255" s="135"/>
    </row>
    <row r="2256" spans="11:36" s="3" customFormat="1" ht="15" customHeight="1" x14ac:dyDescent="0.25">
      <c r="K2256" s="11"/>
      <c r="L2256" s="354"/>
      <c r="M2256" s="352"/>
      <c r="AA2256" s="333"/>
      <c r="AB2256" s="135"/>
      <c r="AC2256" s="135"/>
      <c r="AD2256" s="135"/>
      <c r="AE2256" s="135"/>
      <c r="AF2256" s="127"/>
      <c r="AG2256" s="135"/>
      <c r="AH2256" s="135"/>
      <c r="AI2256" s="135"/>
      <c r="AJ2256" s="135"/>
    </row>
    <row r="2257" spans="11:36" s="3" customFormat="1" ht="15" customHeight="1" x14ac:dyDescent="0.25">
      <c r="K2257" s="11"/>
      <c r="L2257" s="354"/>
      <c r="M2257" s="352"/>
      <c r="AA2257" s="333"/>
      <c r="AB2257" s="135"/>
      <c r="AC2257" s="135"/>
      <c r="AD2257" s="135"/>
      <c r="AE2257" s="135"/>
      <c r="AF2257" s="127"/>
      <c r="AG2257" s="135"/>
      <c r="AH2257" s="135"/>
      <c r="AI2257" s="135"/>
      <c r="AJ2257" s="135"/>
    </row>
    <row r="2258" spans="11:36" s="3" customFormat="1" ht="15" customHeight="1" x14ac:dyDescent="0.25">
      <c r="K2258" s="11"/>
      <c r="L2258" s="354"/>
      <c r="M2258" s="352"/>
      <c r="AA2258" s="333"/>
      <c r="AB2258" s="135"/>
      <c r="AC2258" s="135"/>
      <c r="AD2258" s="135"/>
      <c r="AE2258" s="135"/>
      <c r="AF2258" s="127"/>
      <c r="AG2258" s="135"/>
      <c r="AH2258" s="135"/>
      <c r="AI2258" s="135"/>
      <c r="AJ2258" s="135"/>
    </row>
    <row r="2259" spans="11:36" s="3" customFormat="1" ht="15" customHeight="1" x14ac:dyDescent="0.25">
      <c r="K2259" s="11"/>
      <c r="L2259" s="354"/>
      <c r="M2259" s="352"/>
      <c r="AA2259" s="333"/>
      <c r="AB2259" s="135"/>
      <c r="AC2259" s="135"/>
      <c r="AD2259" s="135"/>
      <c r="AE2259" s="135"/>
      <c r="AF2259" s="127"/>
      <c r="AG2259" s="135"/>
      <c r="AH2259" s="135"/>
      <c r="AI2259" s="135"/>
      <c r="AJ2259" s="135"/>
    </row>
    <row r="2260" spans="11:36" s="3" customFormat="1" ht="15" customHeight="1" x14ac:dyDescent="0.25">
      <c r="K2260" s="11"/>
      <c r="L2260" s="354"/>
      <c r="M2260" s="352"/>
      <c r="AA2260" s="333"/>
      <c r="AB2260" s="135"/>
      <c r="AC2260" s="135"/>
      <c r="AD2260" s="135"/>
      <c r="AE2260" s="135"/>
      <c r="AF2260" s="127"/>
      <c r="AG2260" s="135"/>
      <c r="AH2260" s="135"/>
      <c r="AI2260" s="135"/>
      <c r="AJ2260" s="135"/>
    </row>
    <row r="2261" spans="11:36" s="3" customFormat="1" ht="15" customHeight="1" x14ac:dyDescent="0.25">
      <c r="K2261" s="11"/>
      <c r="L2261" s="354"/>
      <c r="M2261" s="352"/>
      <c r="AA2261" s="333"/>
      <c r="AB2261" s="135"/>
      <c r="AC2261" s="135"/>
      <c r="AD2261" s="135"/>
      <c r="AE2261" s="135"/>
      <c r="AF2261" s="127"/>
      <c r="AG2261" s="135"/>
      <c r="AH2261" s="135"/>
      <c r="AI2261" s="135"/>
      <c r="AJ2261" s="135"/>
    </row>
    <row r="2262" spans="11:36" s="3" customFormat="1" ht="15" customHeight="1" x14ac:dyDescent="0.25">
      <c r="K2262" s="11"/>
      <c r="L2262" s="354"/>
      <c r="M2262" s="352"/>
      <c r="AA2262" s="333"/>
      <c r="AB2262" s="135"/>
      <c r="AC2262" s="135"/>
      <c r="AD2262" s="135"/>
      <c r="AE2262" s="135"/>
      <c r="AF2262" s="127"/>
      <c r="AG2262" s="135"/>
      <c r="AH2262" s="135"/>
      <c r="AI2262" s="135"/>
      <c r="AJ2262" s="135"/>
    </row>
    <row r="2263" spans="11:36" s="3" customFormat="1" ht="15" customHeight="1" x14ac:dyDescent="0.25">
      <c r="K2263" s="11"/>
      <c r="L2263" s="354"/>
      <c r="M2263" s="352"/>
      <c r="AA2263" s="333"/>
      <c r="AB2263" s="135"/>
      <c r="AC2263" s="135"/>
      <c r="AD2263" s="135"/>
      <c r="AE2263" s="135"/>
      <c r="AF2263" s="127"/>
      <c r="AG2263" s="135"/>
      <c r="AH2263" s="135"/>
      <c r="AI2263" s="135"/>
      <c r="AJ2263" s="135"/>
    </row>
    <row r="2264" spans="11:36" s="3" customFormat="1" ht="15" customHeight="1" x14ac:dyDescent="0.25">
      <c r="K2264" s="11"/>
      <c r="L2264" s="354"/>
      <c r="M2264" s="352"/>
      <c r="AA2264" s="333"/>
      <c r="AB2264" s="135"/>
      <c r="AC2264" s="135"/>
      <c r="AD2264" s="135"/>
      <c r="AE2264" s="135"/>
      <c r="AF2264" s="127"/>
      <c r="AG2264" s="135"/>
      <c r="AH2264" s="135"/>
      <c r="AI2264" s="135"/>
      <c r="AJ2264" s="135"/>
    </row>
    <row r="2265" spans="11:36" s="3" customFormat="1" ht="15" customHeight="1" x14ac:dyDescent="0.25">
      <c r="K2265" s="11"/>
      <c r="L2265" s="354"/>
      <c r="M2265" s="352"/>
      <c r="AA2265" s="333"/>
      <c r="AB2265" s="135"/>
      <c r="AC2265" s="135"/>
      <c r="AD2265" s="135"/>
      <c r="AE2265" s="135"/>
      <c r="AF2265" s="127"/>
      <c r="AG2265" s="135"/>
      <c r="AH2265" s="135"/>
      <c r="AI2265" s="135"/>
      <c r="AJ2265" s="135"/>
    </row>
    <row r="2266" spans="11:36" s="3" customFormat="1" ht="15" customHeight="1" x14ac:dyDescent="0.25">
      <c r="K2266" s="11"/>
      <c r="L2266" s="354"/>
      <c r="M2266" s="352"/>
      <c r="AA2266" s="333"/>
      <c r="AB2266" s="135"/>
      <c r="AC2266" s="135"/>
      <c r="AD2266" s="135"/>
      <c r="AE2266" s="135"/>
      <c r="AF2266" s="127"/>
      <c r="AG2266" s="135"/>
      <c r="AH2266" s="135"/>
      <c r="AI2266" s="135"/>
      <c r="AJ2266" s="135"/>
    </row>
    <row r="2267" spans="11:36" s="3" customFormat="1" ht="15" customHeight="1" x14ac:dyDescent="0.25">
      <c r="K2267" s="11"/>
      <c r="L2267" s="354"/>
      <c r="M2267" s="352"/>
      <c r="AA2267" s="333"/>
      <c r="AB2267" s="135"/>
      <c r="AC2267" s="135"/>
      <c r="AD2267" s="135"/>
      <c r="AE2267" s="135"/>
      <c r="AF2267" s="127"/>
      <c r="AG2267" s="135"/>
      <c r="AH2267" s="135"/>
      <c r="AI2267" s="135"/>
      <c r="AJ2267" s="135"/>
    </row>
    <row r="2268" spans="11:36" s="3" customFormat="1" ht="15" customHeight="1" x14ac:dyDescent="0.25">
      <c r="K2268" s="11"/>
      <c r="L2268" s="354"/>
      <c r="M2268" s="352"/>
      <c r="AA2268" s="333"/>
      <c r="AB2268" s="135"/>
      <c r="AC2268" s="135"/>
      <c r="AD2268" s="135"/>
      <c r="AE2268" s="135"/>
      <c r="AF2268" s="127"/>
      <c r="AG2268" s="135"/>
      <c r="AH2268" s="135"/>
      <c r="AI2268" s="135"/>
      <c r="AJ2268" s="135"/>
    </row>
    <row r="2269" spans="11:36" s="3" customFormat="1" ht="15" customHeight="1" x14ac:dyDescent="0.25">
      <c r="K2269" s="11"/>
      <c r="L2269" s="354"/>
      <c r="M2269" s="352"/>
      <c r="AA2269" s="333"/>
      <c r="AB2269" s="135"/>
      <c r="AC2269" s="135"/>
      <c r="AD2269" s="135"/>
      <c r="AE2269" s="135"/>
      <c r="AF2269" s="127"/>
      <c r="AG2269" s="135"/>
      <c r="AH2269" s="135"/>
      <c r="AI2269" s="135"/>
      <c r="AJ2269" s="135"/>
    </row>
    <row r="2270" spans="11:36" s="3" customFormat="1" ht="15" customHeight="1" x14ac:dyDescent="0.25">
      <c r="K2270" s="11"/>
      <c r="L2270" s="354"/>
      <c r="M2270" s="352"/>
      <c r="AA2270" s="333"/>
      <c r="AB2270" s="135"/>
      <c r="AC2270" s="135"/>
      <c r="AD2270" s="135"/>
      <c r="AE2270" s="135"/>
      <c r="AF2270" s="127"/>
      <c r="AG2270" s="135"/>
      <c r="AH2270" s="135"/>
      <c r="AI2270" s="135"/>
      <c r="AJ2270" s="135"/>
    </row>
    <row r="2271" spans="11:36" s="3" customFormat="1" ht="15" customHeight="1" x14ac:dyDescent="0.25">
      <c r="K2271" s="11"/>
      <c r="L2271" s="354"/>
      <c r="M2271" s="352"/>
      <c r="AA2271" s="333"/>
      <c r="AB2271" s="135"/>
      <c r="AC2271" s="135"/>
      <c r="AD2271" s="135"/>
      <c r="AE2271" s="135"/>
      <c r="AF2271" s="127"/>
      <c r="AG2271" s="135"/>
      <c r="AH2271" s="135"/>
      <c r="AI2271" s="135"/>
      <c r="AJ2271" s="135"/>
    </row>
    <row r="2272" spans="11:36" s="3" customFormat="1" ht="15" customHeight="1" x14ac:dyDescent="0.25">
      <c r="K2272" s="11"/>
      <c r="L2272" s="354"/>
      <c r="M2272" s="352"/>
      <c r="AA2272" s="333"/>
      <c r="AB2272" s="135"/>
      <c r="AC2272" s="135"/>
      <c r="AD2272" s="135"/>
      <c r="AE2272" s="135"/>
      <c r="AF2272" s="127"/>
      <c r="AG2272" s="135"/>
      <c r="AH2272" s="135"/>
      <c r="AI2272" s="135"/>
      <c r="AJ2272" s="135"/>
    </row>
    <row r="2273" spans="11:36" s="3" customFormat="1" ht="15" customHeight="1" x14ac:dyDescent="0.25">
      <c r="K2273" s="11"/>
      <c r="L2273" s="354"/>
      <c r="M2273" s="352"/>
      <c r="AA2273" s="333"/>
      <c r="AB2273" s="135"/>
      <c r="AC2273" s="135"/>
      <c r="AD2273" s="135"/>
      <c r="AE2273" s="135"/>
      <c r="AF2273" s="127"/>
      <c r="AG2273" s="135"/>
      <c r="AH2273" s="135"/>
      <c r="AI2273" s="135"/>
      <c r="AJ2273" s="135"/>
    </row>
    <row r="2274" spans="11:36" s="3" customFormat="1" ht="15" customHeight="1" x14ac:dyDescent="0.25">
      <c r="K2274" s="11"/>
      <c r="L2274" s="354"/>
      <c r="M2274" s="352"/>
      <c r="AA2274" s="333"/>
      <c r="AB2274" s="135"/>
      <c r="AC2274" s="135"/>
      <c r="AD2274" s="135"/>
      <c r="AE2274" s="135"/>
      <c r="AF2274" s="127"/>
      <c r="AG2274" s="135"/>
      <c r="AH2274" s="135"/>
      <c r="AI2274" s="135"/>
      <c r="AJ2274" s="135"/>
    </row>
    <row r="2275" spans="11:36" s="3" customFormat="1" ht="15" customHeight="1" x14ac:dyDescent="0.25">
      <c r="K2275" s="11"/>
      <c r="L2275" s="354"/>
      <c r="M2275" s="352"/>
      <c r="AA2275" s="333"/>
      <c r="AB2275" s="135"/>
      <c r="AC2275" s="135"/>
      <c r="AD2275" s="135"/>
      <c r="AE2275" s="135"/>
      <c r="AF2275" s="127"/>
      <c r="AG2275" s="135"/>
      <c r="AH2275" s="135"/>
      <c r="AI2275" s="135"/>
      <c r="AJ2275" s="135"/>
    </row>
    <row r="2276" spans="11:36" s="3" customFormat="1" ht="15" customHeight="1" x14ac:dyDescent="0.25">
      <c r="K2276" s="11"/>
      <c r="L2276" s="354"/>
      <c r="M2276" s="352"/>
      <c r="AA2276" s="333"/>
      <c r="AB2276" s="135"/>
      <c r="AC2276" s="135"/>
      <c r="AD2276" s="135"/>
      <c r="AE2276" s="135"/>
      <c r="AF2276" s="127"/>
      <c r="AG2276" s="135"/>
      <c r="AH2276" s="135"/>
      <c r="AI2276" s="135"/>
      <c r="AJ2276" s="135"/>
    </row>
    <row r="2277" spans="11:36" s="3" customFormat="1" ht="15" customHeight="1" x14ac:dyDescent="0.25">
      <c r="K2277" s="11"/>
      <c r="L2277" s="354"/>
      <c r="M2277" s="352"/>
      <c r="AA2277" s="333"/>
      <c r="AB2277" s="135"/>
      <c r="AC2277" s="135"/>
      <c r="AD2277" s="135"/>
      <c r="AE2277" s="135"/>
      <c r="AF2277" s="127"/>
      <c r="AG2277" s="135"/>
      <c r="AH2277" s="135"/>
      <c r="AI2277" s="135"/>
      <c r="AJ2277" s="135"/>
    </row>
    <row r="2278" spans="11:36" s="3" customFormat="1" ht="15" customHeight="1" x14ac:dyDescent="0.25">
      <c r="K2278" s="11"/>
      <c r="L2278" s="354"/>
      <c r="M2278" s="352"/>
      <c r="AA2278" s="333"/>
      <c r="AB2278" s="135"/>
      <c r="AC2278" s="135"/>
      <c r="AD2278" s="135"/>
      <c r="AE2278" s="135"/>
      <c r="AF2278" s="127"/>
      <c r="AG2278" s="135"/>
      <c r="AH2278" s="135"/>
      <c r="AI2278" s="135"/>
      <c r="AJ2278" s="135"/>
    </row>
    <row r="2279" spans="11:36" s="3" customFormat="1" ht="15" customHeight="1" x14ac:dyDescent="0.25">
      <c r="K2279" s="11"/>
      <c r="L2279" s="354"/>
      <c r="M2279" s="352"/>
      <c r="AA2279" s="333"/>
      <c r="AB2279" s="135"/>
      <c r="AC2279" s="135"/>
      <c r="AD2279" s="135"/>
      <c r="AE2279" s="135"/>
      <c r="AF2279" s="127"/>
      <c r="AG2279" s="135"/>
      <c r="AH2279" s="135"/>
      <c r="AI2279" s="135"/>
      <c r="AJ2279" s="135"/>
    </row>
    <row r="2280" spans="11:36" s="3" customFormat="1" ht="15" customHeight="1" x14ac:dyDescent="0.25">
      <c r="K2280" s="11"/>
      <c r="L2280" s="354"/>
      <c r="M2280" s="352"/>
      <c r="AA2280" s="333"/>
      <c r="AB2280" s="135"/>
      <c r="AC2280" s="135"/>
      <c r="AD2280" s="135"/>
      <c r="AE2280" s="135"/>
      <c r="AF2280" s="127"/>
      <c r="AG2280" s="135"/>
      <c r="AH2280" s="135"/>
      <c r="AI2280" s="135"/>
      <c r="AJ2280" s="135"/>
    </row>
    <row r="2281" spans="11:36" s="3" customFormat="1" ht="15" customHeight="1" x14ac:dyDescent="0.25">
      <c r="K2281" s="11"/>
      <c r="L2281" s="354"/>
      <c r="M2281" s="352"/>
      <c r="AA2281" s="333"/>
      <c r="AB2281" s="135"/>
      <c r="AC2281" s="135"/>
      <c r="AD2281" s="135"/>
      <c r="AE2281" s="135"/>
      <c r="AF2281" s="127"/>
      <c r="AG2281" s="135"/>
      <c r="AH2281" s="135"/>
      <c r="AI2281" s="135"/>
      <c r="AJ2281" s="135"/>
    </row>
    <row r="2282" spans="11:36" s="3" customFormat="1" ht="15" customHeight="1" x14ac:dyDescent="0.25">
      <c r="K2282" s="11"/>
      <c r="L2282" s="354"/>
      <c r="M2282" s="352"/>
      <c r="AA2282" s="333"/>
      <c r="AB2282" s="135"/>
      <c r="AC2282" s="135"/>
      <c r="AD2282" s="135"/>
      <c r="AE2282" s="135"/>
      <c r="AF2282" s="127"/>
      <c r="AG2282" s="135"/>
      <c r="AH2282" s="135"/>
      <c r="AI2282" s="135"/>
      <c r="AJ2282" s="135"/>
    </row>
    <row r="2283" spans="11:36" s="3" customFormat="1" ht="15" customHeight="1" x14ac:dyDescent="0.25">
      <c r="K2283" s="11"/>
      <c r="L2283" s="354"/>
      <c r="M2283" s="352"/>
      <c r="AA2283" s="333"/>
      <c r="AB2283" s="135"/>
      <c r="AC2283" s="135"/>
      <c r="AD2283" s="135"/>
      <c r="AE2283" s="135"/>
      <c r="AF2283" s="127"/>
      <c r="AG2283" s="135"/>
      <c r="AH2283" s="135"/>
      <c r="AI2283" s="135"/>
      <c r="AJ2283" s="135"/>
    </row>
    <row r="2284" spans="11:36" s="3" customFormat="1" ht="15" customHeight="1" x14ac:dyDescent="0.25">
      <c r="K2284" s="11"/>
      <c r="L2284" s="354"/>
      <c r="M2284" s="352"/>
      <c r="AA2284" s="333"/>
      <c r="AB2284" s="135"/>
      <c r="AC2284" s="135"/>
      <c r="AD2284" s="135"/>
      <c r="AE2284" s="135"/>
      <c r="AF2284" s="127"/>
      <c r="AG2284" s="135"/>
      <c r="AH2284" s="135"/>
      <c r="AI2284" s="135"/>
      <c r="AJ2284" s="135"/>
    </row>
    <row r="2285" spans="11:36" s="3" customFormat="1" ht="15" customHeight="1" x14ac:dyDescent="0.25">
      <c r="K2285" s="11"/>
      <c r="L2285" s="354"/>
      <c r="M2285" s="352"/>
      <c r="AA2285" s="333"/>
      <c r="AB2285" s="135"/>
      <c r="AC2285" s="135"/>
      <c r="AD2285" s="135"/>
      <c r="AE2285" s="135"/>
      <c r="AF2285" s="127"/>
      <c r="AG2285" s="135"/>
      <c r="AH2285" s="135"/>
      <c r="AI2285" s="135"/>
      <c r="AJ2285" s="135"/>
    </row>
    <row r="2286" spans="11:36" s="3" customFormat="1" ht="15" customHeight="1" x14ac:dyDescent="0.25">
      <c r="K2286" s="11"/>
      <c r="L2286" s="354"/>
      <c r="M2286" s="352"/>
      <c r="AA2286" s="333"/>
      <c r="AB2286" s="135"/>
      <c r="AC2286" s="135"/>
      <c r="AD2286" s="135"/>
      <c r="AE2286" s="135"/>
      <c r="AF2286" s="127"/>
      <c r="AG2286" s="135"/>
      <c r="AH2286" s="135"/>
      <c r="AI2286" s="135"/>
      <c r="AJ2286" s="135"/>
    </row>
    <row r="2287" spans="11:36" s="3" customFormat="1" ht="15" customHeight="1" x14ac:dyDescent="0.25">
      <c r="K2287" s="11"/>
      <c r="L2287" s="354"/>
      <c r="M2287" s="352"/>
      <c r="AA2287" s="333"/>
      <c r="AB2287" s="135"/>
      <c r="AC2287" s="135"/>
      <c r="AD2287" s="135"/>
      <c r="AE2287" s="135"/>
      <c r="AF2287" s="127"/>
      <c r="AG2287" s="135"/>
      <c r="AH2287" s="135"/>
      <c r="AI2287" s="135"/>
      <c r="AJ2287" s="135"/>
    </row>
    <row r="2288" spans="11:36" s="3" customFormat="1" ht="15" customHeight="1" x14ac:dyDescent="0.25">
      <c r="K2288" s="11"/>
      <c r="L2288" s="354"/>
      <c r="M2288" s="352"/>
      <c r="AA2288" s="333"/>
      <c r="AB2288" s="135"/>
      <c r="AC2288" s="135"/>
      <c r="AD2288" s="135"/>
      <c r="AE2288" s="135"/>
      <c r="AF2288" s="127"/>
      <c r="AG2288" s="135"/>
      <c r="AH2288" s="135"/>
      <c r="AI2288" s="135"/>
      <c r="AJ2288" s="135"/>
    </row>
    <row r="2289" spans="11:36" s="3" customFormat="1" ht="15" customHeight="1" x14ac:dyDescent="0.25">
      <c r="K2289" s="11"/>
      <c r="L2289" s="354"/>
      <c r="M2289" s="352"/>
      <c r="AA2289" s="333"/>
      <c r="AB2289" s="135"/>
      <c r="AC2289" s="135"/>
      <c r="AD2289" s="135"/>
      <c r="AE2289" s="135"/>
      <c r="AF2289" s="127"/>
      <c r="AG2289" s="135"/>
      <c r="AH2289" s="135"/>
      <c r="AI2289" s="135"/>
      <c r="AJ2289" s="135"/>
    </row>
    <row r="2290" spans="11:36" s="3" customFormat="1" ht="15" customHeight="1" x14ac:dyDescent="0.25">
      <c r="K2290" s="11"/>
      <c r="L2290" s="354"/>
      <c r="M2290" s="352"/>
      <c r="AA2290" s="333"/>
      <c r="AB2290" s="135"/>
      <c r="AC2290" s="135"/>
      <c r="AD2290" s="135"/>
      <c r="AE2290" s="135"/>
      <c r="AF2290" s="127"/>
      <c r="AG2290" s="135"/>
      <c r="AH2290" s="135"/>
      <c r="AI2290" s="135"/>
      <c r="AJ2290" s="135"/>
    </row>
    <row r="2291" spans="11:36" s="3" customFormat="1" ht="15" customHeight="1" x14ac:dyDescent="0.25">
      <c r="K2291" s="11"/>
      <c r="L2291" s="354"/>
      <c r="M2291" s="352"/>
      <c r="AA2291" s="333"/>
      <c r="AB2291" s="135"/>
      <c r="AC2291" s="135"/>
      <c r="AD2291" s="135"/>
      <c r="AE2291" s="135"/>
      <c r="AF2291" s="127"/>
      <c r="AG2291" s="135"/>
      <c r="AH2291" s="135"/>
      <c r="AI2291" s="135"/>
      <c r="AJ2291" s="135"/>
    </row>
    <row r="2292" spans="11:36" s="3" customFormat="1" ht="15" customHeight="1" x14ac:dyDescent="0.25">
      <c r="K2292" s="11"/>
      <c r="L2292" s="354"/>
      <c r="M2292" s="352"/>
      <c r="AA2292" s="333"/>
      <c r="AB2292" s="135"/>
      <c r="AC2292" s="135"/>
      <c r="AD2292" s="135"/>
      <c r="AE2292" s="135"/>
      <c r="AF2292" s="127"/>
      <c r="AG2292" s="135"/>
      <c r="AH2292" s="135"/>
      <c r="AI2292" s="135"/>
      <c r="AJ2292" s="135"/>
    </row>
    <row r="2293" spans="11:36" s="3" customFormat="1" ht="15" customHeight="1" x14ac:dyDescent="0.25">
      <c r="K2293" s="11"/>
      <c r="L2293" s="354"/>
      <c r="M2293" s="352"/>
      <c r="AA2293" s="333"/>
      <c r="AB2293" s="135"/>
      <c r="AC2293" s="135"/>
      <c r="AD2293" s="135"/>
      <c r="AE2293" s="135"/>
      <c r="AF2293" s="127"/>
      <c r="AG2293" s="135"/>
      <c r="AH2293" s="135"/>
      <c r="AI2293" s="135"/>
      <c r="AJ2293" s="135"/>
    </row>
    <row r="2294" spans="11:36" s="3" customFormat="1" ht="15" customHeight="1" x14ac:dyDescent="0.25">
      <c r="K2294" s="11"/>
      <c r="L2294" s="354"/>
      <c r="M2294" s="352"/>
      <c r="AA2294" s="333"/>
      <c r="AB2294" s="135"/>
      <c r="AC2294" s="135"/>
      <c r="AD2294" s="135"/>
      <c r="AE2294" s="135"/>
      <c r="AF2294" s="127"/>
      <c r="AG2294" s="135"/>
      <c r="AH2294" s="135"/>
      <c r="AI2294" s="135"/>
      <c r="AJ2294" s="135"/>
    </row>
    <row r="2295" spans="11:36" s="3" customFormat="1" ht="15" customHeight="1" x14ac:dyDescent="0.25">
      <c r="K2295" s="11"/>
      <c r="L2295" s="354"/>
      <c r="M2295" s="352"/>
      <c r="AA2295" s="333"/>
      <c r="AB2295" s="135"/>
      <c r="AC2295" s="135"/>
      <c r="AD2295" s="135"/>
      <c r="AE2295" s="135"/>
      <c r="AF2295" s="127"/>
      <c r="AG2295" s="135"/>
      <c r="AH2295" s="135"/>
      <c r="AI2295" s="135"/>
      <c r="AJ2295" s="135"/>
    </row>
    <row r="2296" spans="11:36" s="3" customFormat="1" ht="15" customHeight="1" x14ac:dyDescent="0.25">
      <c r="K2296" s="11"/>
      <c r="L2296" s="354"/>
      <c r="M2296" s="352"/>
      <c r="AA2296" s="333"/>
      <c r="AB2296" s="135"/>
      <c r="AC2296" s="135"/>
      <c r="AD2296" s="135"/>
      <c r="AE2296" s="135"/>
      <c r="AF2296" s="127"/>
      <c r="AG2296" s="135"/>
      <c r="AH2296" s="135"/>
      <c r="AI2296" s="135"/>
      <c r="AJ2296" s="135"/>
    </row>
    <row r="2297" spans="11:36" s="3" customFormat="1" ht="15" customHeight="1" x14ac:dyDescent="0.25">
      <c r="K2297" s="11"/>
      <c r="L2297" s="354"/>
      <c r="M2297" s="352"/>
      <c r="AA2297" s="333"/>
      <c r="AB2297" s="135"/>
      <c r="AC2297" s="135"/>
      <c r="AD2297" s="135"/>
      <c r="AE2297" s="135"/>
      <c r="AF2297" s="127"/>
      <c r="AG2297" s="135"/>
      <c r="AH2297" s="135"/>
      <c r="AI2297" s="135"/>
      <c r="AJ2297" s="135"/>
    </row>
    <row r="2298" spans="11:36" s="3" customFormat="1" ht="15" customHeight="1" x14ac:dyDescent="0.25">
      <c r="K2298" s="11"/>
      <c r="L2298" s="354"/>
      <c r="M2298" s="352"/>
      <c r="AA2298" s="333"/>
      <c r="AB2298" s="135"/>
      <c r="AC2298" s="135"/>
      <c r="AD2298" s="135"/>
      <c r="AE2298" s="135"/>
      <c r="AF2298" s="127"/>
      <c r="AG2298" s="135"/>
      <c r="AH2298" s="135"/>
      <c r="AI2298" s="135"/>
      <c r="AJ2298" s="135"/>
    </row>
    <row r="2299" spans="11:36" s="3" customFormat="1" ht="15" customHeight="1" x14ac:dyDescent="0.25">
      <c r="K2299" s="11"/>
      <c r="L2299" s="354"/>
      <c r="M2299" s="352"/>
      <c r="AA2299" s="333"/>
      <c r="AB2299" s="135"/>
      <c r="AC2299" s="135"/>
      <c r="AD2299" s="135"/>
      <c r="AE2299" s="135"/>
      <c r="AF2299" s="127"/>
      <c r="AG2299" s="135"/>
      <c r="AH2299" s="135"/>
      <c r="AI2299" s="135"/>
      <c r="AJ2299" s="135"/>
    </row>
    <row r="2300" spans="11:36" s="3" customFormat="1" ht="15" customHeight="1" x14ac:dyDescent="0.25">
      <c r="K2300" s="11"/>
      <c r="L2300" s="354"/>
      <c r="M2300" s="352"/>
      <c r="AA2300" s="333"/>
      <c r="AB2300" s="135"/>
      <c r="AC2300" s="135"/>
      <c r="AD2300" s="135"/>
      <c r="AE2300" s="135"/>
      <c r="AF2300" s="127"/>
      <c r="AG2300" s="135"/>
      <c r="AH2300" s="135"/>
      <c r="AI2300" s="135"/>
      <c r="AJ2300" s="135"/>
    </row>
    <row r="2301" spans="11:36" s="3" customFormat="1" ht="15" customHeight="1" x14ac:dyDescent="0.25">
      <c r="K2301" s="11"/>
      <c r="L2301" s="354"/>
      <c r="M2301" s="352"/>
      <c r="AA2301" s="333"/>
      <c r="AB2301" s="135"/>
      <c r="AC2301" s="135"/>
      <c r="AD2301" s="135"/>
      <c r="AE2301" s="135"/>
      <c r="AF2301" s="127"/>
      <c r="AG2301" s="135"/>
      <c r="AH2301" s="135"/>
      <c r="AI2301" s="135"/>
      <c r="AJ2301" s="135"/>
    </row>
    <row r="2302" spans="11:36" s="3" customFormat="1" ht="15" customHeight="1" x14ac:dyDescent="0.25">
      <c r="K2302" s="11"/>
      <c r="L2302" s="354"/>
      <c r="M2302" s="352"/>
      <c r="AA2302" s="333"/>
      <c r="AB2302" s="135"/>
      <c r="AC2302" s="135"/>
      <c r="AD2302" s="135"/>
      <c r="AE2302" s="135"/>
      <c r="AF2302" s="127"/>
      <c r="AG2302" s="135"/>
      <c r="AH2302" s="135"/>
      <c r="AI2302" s="135"/>
      <c r="AJ2302" s="135"/>
    </row>
    <row r="2303" spans="11:36" s="3" customFormat="1" ht="15" customHeight="1" x14ac:dyDescent="0.25">
      <c r="K2303" s="11"/>
      <c r="L2303" s="354"/>
      <c r="M2303" s="352"/>
      <c r="AA2303" s="333"/>
      <c r="AB2303" s="135"/>
      <c r="AC2303" s="135"/>
      <c r="AD2303" s="135"/>
      <c r="AE2303" s="135"/>
      <c r="AF2303" s="127"/>
      <c r="AG2303" s="135"/>
      <c r="AH2303" s="135"/>
      <c r="AI2303" s="135"/>
      <c r="AJ2303" s="135"/>
    </row>
    <row r="2304" spans="11:36" s="3" customFormat="1" ht="15" customHeight="1" x14ac:dyDescent="0.25">
      <c r="K2304" s="11"/>
      <c r="L2304" s="354"/>
      <c r="M2304" s="352"/>
      <c r="AA2304" s="333"/>
      <c r="AB2304" s="135"/>
      <c r="AC2304" s="135"/>
      <c r="AD2304" s="135"/>
      <c r="AE2304" s="135"/>
      <c r="AF2304" s="127"/>
      <c r="AG2304" s="135"/>
      <c r="AH2304" s="135"/>
      <c r="AI2304" s="135"/>
      <c r="AJ2304" s="135"/>
    </row>
    <row r="2305" spans="11:36" s="3" customFormat="1" ht="15" customHeight="1" x14ac:dyDescent="0.25">
      <c r="K2305" s="11"/>
      <c r="L2305" s="354"/>
      <c r="M2305" s="352"/>
      <c r="AA2305" s="333"/>
      <c r="AB2305" s="135"/>
      <c r="AC2305" s="135"/>
      <c r="AD2305" s="135"/>
      <c r="AE2305" s="135"/>
      <c r="AF2305" s="127"/>
      <c r="AG2305" s="135"/>
      <c r="AH2305" s="135"/>
      <c r="AI2305" s="135"/>
      <c r="AJ2305" s="135"/>
    </row>
    <row r="2306" spans="11:36" s="3" customFormat="1" ht="15" customHeight="1" x14ac:dyDescent="0.25">
      <c r="K2306" s="11"/>
      <c r="L2306" s="354"/>
      <c r="M2306" s="352"/>
      <c r="AA2306" s="333"/>
      <c r="AB2306" s="135"/>
      <c r="AC2306" s="135"/>
      <c r="AD2306" s="135"/>
      <c r="AE2306" s="135"/>
      <c r="AF2306" s="127"/>
      <c r="AG2306" s="135"/>
      <c r="AH2306" s="135"/>
      <c r="AI2306" s="135"/>
      <c r="AJ2306" s="135"/>
    </row>
    <row r="2307" spans="11:36" s="3" customFormat="1" ht="15" customHeight="1" x14ac:dyDescent="0.25">
      <c r="K2307" s="11"/>
      <c r="L2307" s="354"/>
      <c r="M2307" s="352"/>
      <c r="AA2307" s="333"/>
      <c r="AB2307" s="135"/>
      <c r="AC2307" s="135"/>
      <c r="AD2307" s="135"/>
      <c r="AE2307" s="135"/>
      <c r="AF2307" s="127"/>
      <c r="AG2307" s="135"/>
      <c r="AH2307" s="135"/>
      <c r="AI2307" s="135"/>
      <c r="AJ2307" s="135"/>
    </row>
    <row r="2308" spans="11:36" s="3" customFormat="1" ht="15" customHeight="1" x14ac:dyDescent="0.25">
      <c r="K2308" s="11"/>
      <c r="L2308" s="354"/>
      <c r="M2308" s="352"/>
      <c r="AA2308" s="333"/>
      <c r="AB2308" s="135"/>
      <c r="AC2308" s="135"/>
      <c r="AD2308" s="135"/>
      <c r="AE2308" s="135"/>
      <c r="AF2308" s="127"/>
      <c r="AG2308" s="135"/>
      <c r="AH2308" s="135"/>
      <c r="AI2308" s="135"/>
      <c r="AJ2308" s="135"/>
    </row>
    <row r="2309" spans="11:36" s="3" customFormat="1" ht="15" customHeight="1" x14ac:dyDescent="0.25">
      <c r="K2309" s="11"/>
      <c r="L2309" s="354"/>
      <c r="M2309" s="352"/>
      <c r="AA2309" s="333"/>
      <c r="AB2309" s="135"/>
      <c r="AC2309" s="135"/>
      <c r="AD2309" s="135"/>
      <c r="AE2309" s="135"/>
      <c r="AF2309" s="127"/>
      <c r="AG2309" s="135"/>
      <c r="AH2309" s="135"/>
      <c r="AI2309" s="135"/>
      <c r="AJ2309" s="135"/>
    </row>
    <row r="2310" spans="11:36" s="3" customFormat="1" ht="15" customHeight="1" x14ac:dyDescent="0.25">
      <c r="K2310" s="11"/>
      <c r="L2310" s="354"/>
      <c r="M2310" s="352"/>
      <c r="AA2310" s="333"/>
      <c r="AB2310" s="135"/>
      <c r="AC2310" s="135"/>
      <c r="AD2310" s="135"/>
      <c r="AE2310" s="135"/>
      <c r="AF2310" s="127"/>
      <c r="AG2310" s="135"/>
      <c r="AH2310" s="135"/>
      <c r="AI2310" s="135"/>
      <c r="AJ2310" s="135"/>
    </row>
    <row r="2311" spans="11:36" s="3" customFormat="1" ht="15" customHeight="1" x14ac:dyDescent="0.25">
      <c r="K2311" s="11"/>
      <c r="L2311" s="354"/>
      <c r="M2311" s="352"/>
      <c r="AA2311" s="333"/>
      <c r="AB2311" s="135"/>
      <c r="AC2311" s="135"/>
      <c r="AD2311" s="135"/>
      <c r="AE2311" s="135"/>
      <c r="AF2311" s="127"/>
      <c r="AG2311" s="135"/>
      <c r="AH2311" s="135"/>
      <c r="AI2311" s="135"/>
      <c r="AJ2311" s="135"/>
    </row>
    <row r="2312" spans="11:36" s="3" customFormat="1" ht="15" customHeight="1" x14ac:dyDescent="0.25">
      <c r="K2312" s="11"/>
      <c r="L2312" s="354"/>
      <c r="M2312" s="352"/>
      <c r="AA2312" s="333"/>
      <c r="AB2312" s="135"/>
      <c r="AC2312" s="135"/>
      <c r="AD2312" s="135"/>
      <c r="AE2312" s="135"/>
      <c r="AF2312" s="127"/>
      <c r="AG2312" s="135"/>
      <c r="AH2312" s="135"/>
      <c r="AI2312" s="135"/>
      <c r="AJ2312" s="135"/>
    </row>
    <row r="2313" spans="11:36" s="3" customFormat="1" ht="15" customHeight="1" x14ac:dyDescent="0.25">
      <c r="K2313" s="11"/>
      <c r="L2313" s="354"/>
      <c r="M2313" s="352"/>
      <c r="AA2313" s="333"/>
      <c r="AB2313" s="135"/>
      <c r="AC2313" s="135"/>
      <c r="AD2313" s="135"/>
      <c r="AE2313" s="135"/>
      <c r="AF2313" s="127"/>
      <c r="AG2313" s="135"/>
      <c r="AH2313" s="135"/>
      <c r="AI2313" s="135"/>
      <c r="AJ2313" s="135"/>
    </row>
    <row r="2314" spans="11:36" s="3" customFormat="1" ht="15" customHeight="1" x14ac:dyDescent="0.25">
      <c r="K2314" s="11"/>
      <c r="L2314" s="354"/>
      <c r="M2314" s="352"/>
      <c r="AA2314" s="333"/>
      <c r="AB2314" s="135"/>
      <c r="AC2314" s="135"/>
      <c r="AD2314" s="135"/>
      <c r="AE2314" s="135"/>
      <c r="AF2314" s="127"/>
      <c r="AG2314" s="135"/>
      <c r="AH2314" s="135"/>
      <c r="AI2314" s="135"/>
      <c r="AJ2314" s="135"/>
    </row>
    <row r="2315" spans="11:36" s="3" customFormat="1" ht="15" customHeight="1" x14ac:dyDescent="0.25">
      <c r="K2315" s="11"/>
      <c r="L2315" s="354"/>
      <c r="M2315" s="352"/>
      <c r="AA2315" s="333"/>
      <c r="AB2315" s="135"/>
      <c r="AC2315" s="135"/>
      <c r="AD2315" s="135"/>
      <c r="AE2315" s="135"/>
      <c r="AF2315" s="127"/>
      <c r="AG2315" s="135"/>
      <c r="AH2315" s="135"/>
      <c r="AI2315" s="135"/>
      <c r="AJ2315" s="135"/>
    </row>
    <row r="2316" spans="11:36" s="3" customFormat="1" ht="15" customHeight="1" x14ac:dyDescent="0.25">
      <c r="K2316" s="11"/>
      <c r="L2316" s="354"/>
      <c r="M2316" s="352"/>
      <c r="AA2316" s="333"/>
      <c r="AB2316" s="135"/>
      <c r="AC2316" s="135"/>
      <c r="AD2316" s="135"/>
      <c r="AE2316" s="135"/>
      <c r="AF2316" s="127"/>
      <c r="AG2316" s="135"/>
      <c r="AH2316" s="135"/>
      <c r="AI2316" s="135"/>
      <c r="AJ2316" s="135"/>
    </row>
    <row r="2317" spans="11:36" s="3" customFormat="1" ht="15" customHeight="1" x14ac:dyDescent="0.25">
      <c r="K2317" s="11"/>
      <c r="L2317" s="354"/>
      <c r="M2317" s="352"/>
      <c r="AA2317" s="333"/>
      <c r="AB2317" s="135"/>
      <c r="AC2317" s="135"/>
      <c r="AD2317" s="135"/>
      <c r="AE2317" s="135"/>
      <c r="AF2317" s="127"/>
      <c r="AG2317" s="135"/>
      <c r="AH2317" s="135"/>
      <c r="AI2317" s="135"/>
      <c r="AJ2317" s="135"/>
    </row>
    <row r="2318" spans="11:36" s="3" customFormat="1" ht="15" customHeight="1" x14ac:dyDescent="0.25">
      <c r="K2318" s="11"/>
      <c r="L2318" s="354"/>
      <c r="M2318" s="352"/>
      <c r="AA2318" s="333"/>
      <c r="AB2318" s="135"/>
      <c r="AC2318" s="135"/>
      <c r="AD2318" s="135"/>
      <c r="AE2318" s="135"/>
      <c r="AF2318" s="127"/>
      <c r="AG2318" s="135"/>
      <c r="AH2318" s="135"/>
      <c r="AI2318" s="135"/>
      <c r="AJ2318" s="135"/>
    </row>
    <row r="2319" spans="11:36" s="3" customFormat="1" ht="15" customHeight="1" x14ac:dyDescent="0.25">
      <c r="K2319" s="11"/>
      <c r="L2319" s="354"/>
      <c r="M2319" s="352"/>
      <c r="AA2319" s="333"/>
      <c r="AB2319" s="135"/>
      <c r="AC2319" s="135"/>
      <c r="AD2319" s="135"/>
      <c r="AE2319" s="135"/>
      <c r="AF2319" s="127"/>
      <c r="AG2319" s="135"/>
      <c r="AH2319" s="135"/>
      <c r="AI2319" s="135"/>
      <c r="AJ2319" s="135"/>
    </row>
    <row r="2320" spans="11:36" s="3" customFormat="1" ht="15" customHeight="1" x14ac:dyDescent="0.25">
      <c r="K2320" s="11"/>
      <c r="L2320" s="354"/>
      <c r="M2320" s="352"/>
      <c r="AA2320" s="333"/>
      <c r="AB2320" s="135"/>
      <c r="AC2320" s="135"/>
      <c r="AD2320" s="135"/>
      <c r="AE2320" s="135"/>
      <c r="AF2320" s="127"/>
      <c r="AG2320" s="135"/>
      <c r="AH2320" s="135"/>
      <c r="AI2320" s="135"/>
      <c r="AJ2320" s="135"/>
    </row>
    <row r="2321" spans="11:36" s="3" customFormat="1" ht="15" customHeight="1" x14ac:dyDescent="0.25">
      <c r="K2321" s="11"/>
      <c r="L2321" s="354"/>
      <c r="M2321" s="352"/>
      <c r="AA2321" s="333"/>
      <c r="AB2321" s="135"/>
      <c r="AC2321" s="135"/>
      <c r="AD2321" s="135"/>
      <c r="AE2321" s="135"/>
      <c r="AF2321" s="127"/>
      <c r="AG2321" s="135"/>
      <c r="AH2321" s="135"/>
      <c r="AI2321" s="135"/>
      <c r="AJ2321" s="135"/>
    </row>
    <row r="2322" spans="11:36" s="3" customFormat="1" ht="15" customHeight="1" x14ac:dyDescent="0.25">
      <c r="K2322" s="11"/>
      <c r="L2322" s="354"/>
      <c r="M2322" s="352"/>
      <c r="AA2322" s="333"/>
      <c r="AB2322" s="135"/>
      <c r="AC2322" s="135"/>
      <c r="AD2322" s="135"/>
      <c r="AE2322" s="135"/>
      <c r="AF2322" s="127"/>
      <c r="AG2322" s="135"/>
      <c r="AH2322" s="135"/>
      <c r="AI2322" s="135"/>
      <c r="AJ2322" s="135"/>
    </row>
    <row r="2323" spans="11:36" s="3" customFormat="1" ht="15" customHeight="1" x14ac:dyDescent="0.25">
      <c r="K2323" s="11"/>
      <c r="L2323" s="354"/>
      <c r="M2323" s="352"/>
      <c r="AA2323" s="333"/>
      <c r="AB2323" s="135"/>
      <c r="AC2323" s="135"/>
      <c r="AD2323" s="135"/>
      <c r="AE2323" s="135"/>
      <c r="AF2323" s="127"/>
      <c r="AG2323" s="135"/>
      <c r="AH2323" s="135"/>
      <c r="AI2323" s="135"/>
      <c r="AJ2323" s="135"/>
    </row>
    <row r="2324" spans="11:36" s="3" customFormat="1" ht="15" customHeight="1" x14ac:dyDescent="0.25">
      <c r="K2324" s="11"/>
      <c r="L2324" s="354"/>
      <c r="M2324" s="352"/>
      <c r="AA2324" s="333"/>
      <c r="AB2324" s="135"/>
      <c r="AC2324" s="135"/>
      <c r="AD2324" s="135"/>
      <c r="AE2324" s="135"/>
      <c r="AF2324" s="127"/>
      <c r="AG2324" s="135"/>
      <c r="AH2324" s="135"/>
      <c r="AI2324" s="135"/>
      <c r="AJ2324" s="135"/>
    </row>
    <row r="2325" spans="11:36" s="3" customFormat="1" ht="15" customHeight="1" x14ac:dyDescent="0.25">
      <c r="K2325" s="11"/>
      <c r="L2325" s="354"/>
      <c r="M2325" s="352"/>
      <c r="AA2325" s="333"/>
      <c r="AB2325" s="135"/>
      <c r="AC2325" s="135"/>
      <c r="AD2325" s="135"/>
      <c r="AE2325" s="135"/>
      <c r="AF2325" s="127"/>
      <c r="AG2325" s="135"/>
      <c r="AH2325" s="135"/>
      <c r="AI2325" s="135"/>
      <c r="AJ2325" s="135"/>
    </row>
    <row r="2326" spans="11:36" s="3" customFormat="1" ht="15" customHeight="1" x14ac:dyDescent="0.25">
      <c r="K2326" s="11"/>
      <c r="L2326" s="354"/>
      <c r="M2326" s="352"/>
      <c r="AA2326" s="333"/>
      <c r="AB2326" s="135"/>
      <c r="AC2326" s="135"/>
      <c r="AD2326" s="135"/>
      <c r="AE2326" s="135"/>
      <c r="AF2326" s="127"/>
      <c r="AG2326" s="135"/>
      <c r="AH2326" s="135"/>
      <c r="AI2326" s="135"/>
      <c r="AJ2326" s="135"/>
    </row>
    <row r="2327" spans="11:36" s="3" customFormat="1" ht="15" customHeight="1" x14ac:dyDescent="0.25">
      <c r="K2327" s="11"/>
      <c r="L2327" s="354"/>
      <c r="M2327" s="352"/>
      <c r="AA2327" s="333"/>
      <c r="AB2327" s="135"/>
      <c r="AC2327" s="135"/>
      <c r="AD2327" s="135"/>
      <c r="AE2327" s="135"/>
      <c r="AF2327" s="127"/>
      <c r="AG2327" s="135"/>
      <c r="AH2327" s="135"/>
      <c r="AI2327" s="135"/>
      <c r="AJ2327" s="135"/>
    </row>
    <row r="2328" spans="11:36" s="3" customFormat="1" ht="15" customHeight="1" x14ac:dyDescent="0.25">
      <c r="K2328" s="11"/>
      <c r="L2328" s="354"/>
      <c r="M2328" s="352"/>
      <c r="AA2328" s="333"/>
      <c r="AB2328" s="135"/>
      <c r="AC2328" s="135"/>
      <c r="AD2328" s="135"/>
      <c r="AE2328" s="135"/>
      <c r="AF2328" s="127"/>
      <c r="AG2328" s="135"/>
      <c r="AH2328" s="135"/>
      <c r="AI2328" s="135"/>
      <c r="AJ2328" s="135"/>
    </row>
    <row r="2329" spans="11:36" s="3" customFormat="1" ht="15" customHeight="1" x14ac:dyDescent="0.25">
      <c r="K2329" s="11"/>
      <c r="L2329" s="354"/>
      <c r="M2329" s="352"/>
      <c r="AA2329" s="333"/>
      <c r="AB2329" s="135"/>
      <c r="AC2329" s="135"/>
      <c r="AD2329" s="135"/>
      <c r="AE2329" s="135"/>
      <c r="AF2329" s="127"/>
      <c r="AG2329" s="135"/>
      <c r="AH2329" s="135"/>
      <c r="AI2329" s="135"/>
      <c r="AJ2329" s="135"/>
    </row>
    <row r="2330" spans="11:36" s="3" customFormat="1" ht="15" customHeight="1" x14ac:dyDescent="0.25">
      <c r="K2330" s="11"/>
      <c r="L2330" s="354"/>
      <c r="M2330" s="352"/>
      <c r="AA2330" s="333"/>
      <c r="AB2330" s="135"/>
      <c r="AC2330" s="135"/>
      <c r="AD2330" s="135"/>
      <c r="AE2330" s="135"/>
      <c r="AF2330" s="127"/>
      <c r="AG2330" s="135"/>
      <c r="AH2330" s="135"/>
      <c r="AI2330" s="135"/>
      <c r="AJ2330" s="135"/>
    </row>
    <row r="2331" spans="11:36" s="3" customFormat="1" ht="15" customHeight="1" x14ac:dyDescent="0.25">
      <c r="K2331" s="11"/>
      <c r="L2331" s="354"/>
      <c r="M2331" s="352"/>
      <c r="AA2331" s="333"/>
      <c r="AB2331" s="135"/>
      <c r="AC2331" s="135"/>
      <c r="AD2331" s="135"/>
      <c r="AE2331" s="135"/>
      <c r="AF2331" s="127"/>
      <c r="AG2331" s="135"/>
      <c r="AH2331" s="135"/>
      <c r="AI2331" s="135"/>
      <c r="AJ2331" s="135"/>
    </row>
    <row r="2332" spans="11:36" s="3" customFormat="1" ht="15" customHeight="1" x14ac:dyDescent="0.25">
      <c r="K2332" s="11"/>
      <c r="L2332" s="354"/>
      <c r="M2332" s="352"/>
      <c r="AA2332" s="333"/>
      <c r="AB2332" s="135"/>
      <c r="AC2332" s="135"/>
      <c r="AD2332" s="135"/>
      <c r="AE2332" s="135"/>
      <c r="AF2332" s="127"/>
      <c r="AG2332" s="135"/>
      <c r="AH2332" s="135"/>
      <c r="AI2332" s="135"/>
      <c r="AJ2332" s="135"/>
    </row>
    <row r="2333" spans="11:36" s="3" customFormat="1" ht="15" customHeight="1" x14ac:dyDescent="0.25">
      <c r="K2333" s="11"/>
      <c r="L2333" s="354"/>
      <c r="M2333" s="352"/>
      <c r="AA2333" s="333"/>
      <c r="AB2333" s="135"/>
      <c r="AC2333" s="135"/>
      <c r="AD2333" s="135"/>
      <c r="AE2333" s="135"/>
      <c r="AF2333" s="127"/>
      <c r="AG2333" s="135"/>
      <c r="AH2333" s="135"/>
      <c r="AI2333" s="135"/>
      <c r="AJ2333" s="135"/>
    </row>
    <row r="2334" spans="11:36" s="3" customFormat="1" ht="15" customHeight="1" x14ac:dyDescent="0.25">
      <c r="K2334" s="11"/>
      <c r="L2334" s="354"/>
      <c r="M2334" s="352"/>
      <c r="AA2334" s="333"/>
      <c r="AB2334" s="135"/>
      <c r="AC2334" s="135"/>
      <c r="AD2334" s="135"/>
      <c r="AE2334" s="135"/>
      <c r="AF2334" s="127"/>
      <c r="AG2334" s="135"/>
      <c r="AH2334" s="135"/>
      <c r="AI2334" s="135"/>
      <c r="AJ2334" s="135"/>
    </row>
    <row r="2335" spans="11:36" s="3" customFormat="1" ht="15" customHeight="1" x14ac:dyDescent="0.25">
      <c r="K2335" s="11"/>
      <c r="L2335" s="354"/>
      <c r="M2335" s="352"/>
      <c r="AA2335" s="333"/>
      <c r="AB2335" s="135"/>
      <c r="AC2335" s="135"/>
      <c r="AD2335" s="135"/>
      <c r="AE2335" s="135"/>
      <c r="AF2335" s="127"/>
      <c r="AG2335" s="135"/>
      <c r="AH2335" s="135"/>
      <c r="AI2335" s="135"/>
      <c r="AJ2335" s="135"/>
    </row>
    <row r="2336" spans="11:36" s="3" customFormat="1" ht="15" customHeight="1" x14ac:dyDescent="0.25">
      <c r="K2336" s="11"/>
      <c r="L2336" s="354"/>
      <c r="M2336" s="352"/>
      <c r="AA2336" s="333"/>
      <c r="AB2336" s="135"/>
      <c r="AC2336" s="135"/>
      <c r="AD2336" s="135"/>
      <c r="AE2336" s="135"/>
      <c r="AF2336" s="127"/>
      <c r="AG2336" s="135"/>
      <c r="AH2336" s="135"/>
      <c r="AI2336" s="135"/>
      <c r="AJ2336" s="135"/>
    </row>
    <row r="2337" spans="11:36" s="3" customFormat="1" ht="15" customHeight="1" x14ac:dyDescent="0.25">
      <c r="K2337" s="11"/>
      <c r="L2337" s="354"/>
      <c r="M2337" s="352"/>
      <c r="AA2337" s="333"/>
      <c r="AB2337" s="135"/>
      <c r="AC2337" s="135"/>
      <c r="AD2337" s="135"/>
      <c r="AE2337" s="135"/>
      <c r="AF2337" s="127"/>
      <c r="AG2337" s="135"/>
      <c r="AH2337" s="135"/>
      <c r="AI2337" s="135"/>
      <c r="AJ2337" s="135"/>
    </row>
    <row r="2338" spans="11:36" s="3" customFormat="1" ht="15" customHeight="1" x14ac:dyDescent="0.25">
      <c r="K2338" s="11"/>
      <c r="L2338" s="354"/>
      <c r="M2338" s="352"/>
      <c r="AA2338" s="333"/>
      <c r="AB2338" s="135"/>
      <c r="AC2338" s="135"/>
      <c r="AD2338" s="135"/>
      <c r="AE2338" s="135"/>
      <c r="AF2338" s="127"/>
      <c r="AG2338" s="135"/>
      <c r="AH2338" s="135"/>
      <c r="AI2338" s="135"/>
      <c r="AJ2338" s="135"/>
    </row>
    <row r="2339" spans="11:36" s="3" customFormat="1" ht="15" customHeight="1" x14ac:dyDescent="0.25">
      <c r="K2339" s="11"/>
      <c r="L2339" s="354"/>
      <c r="M2339" s="352"/>
      <c r="AA2339" s="333"/>
      <c r="AB2339" s="135"/>
      <c r="AC2339" s="135"/>
      <c r="AD2339" s="135"/>
      <c r="AE2339" s="135"/>
      <c r="AF2339" s="127"/>
      <c r="AG2339" s="135"/>
      <c r="AH2339" s="135"/>
      <c r="AI2339" s="135"/>
      <c r="AJ2339" s="135"/>
    </row>
    <row r="2340" spans="11:36" s="3" customFormat="1" ht="15" customHeight="1" x14ac:dyDescent="0.25">
      <c r="K2340" s="11"/>
      <c r="L2340" s="354"/>
      <c r="M2340" s="352"/>
      <c r="AA2340" s="333"/>
      <c r="AB2340" s="135"/>
      <c r="AC2340" s="135"/>
      <c r="AD2340" s="135"/>
      <c r="AE2340" s="135"/>
      <c r="AF2340" s="127"/>
      <c r="AG2340" s="135"/>
      <c r="AH2340" s="135"/>
      <c r="AI2340" s="135"/>
      <c r="AJ2340" s="135"/>
    </row>
    <row r="2341" spans="11:36" s="3" customFormat="1" ht="15" customHeight="1" x14ac:dyDescent="0.25">
      <c r="K2341" s="11"/>
      <c r="L2341" s="354"/>
      <c r="M2341" s="352"/>
      <c r="AA2341" s="333"/>
      <c r="AB2341" s="135"/>
      <c r="AC2341" s="135"/>
      <c r="AD2341" s="135"/>
      <c r="AE2341" s="135"/>
      <c r="AF2341" s="127"/>
      <c r="AG2341" s="135"/>
      <c r="AH2341" s="135"/>
      <c r="AI2341" s="135"/>
      <c r="AJ2341" s="135"/>
    </row>
    <row r="2342" spans="11:36" s="3" customFormat="1" ht="15" customHeight="1" x14ac:dyDescent="0.25">
      <c r="K2342" s="11"/>
      <c r="L2342" s="354"/>
      <c r="M2342" s="352"/>
      <c r="AA2342" s="333"/>
      <c r="AB2342" s="135"/>
      <c r="AC2342" s="135"/>
      <c r="AD2342" s="135"/>
      <c r="AE2342" s="135"/>
      <c r="AF2342" s="127"/>
      <c r="AG2342" s="135"/>
      <c r="AH2342" s="135"/>
      <c r="AI2342" s="135"/>
      <c r="AJ2342" s="135"/>
    </row>
    <row r="2343" spans="11:36" s="3" customFormat="1" ht="15" customHeight="1" x14ac:dyDescent="0.25">
      <c r="K2343" s="11"/>
      <c r="L2343" s="354"/>
      <c r="M2343" s="352"/>
      <c r="AA2343" s="333"/>
      <c r="AB2343" s="135"/>
      <c r="AC2343" s="135"/>
      <c r="AD2343" s="135"/>
      <c r="AE2343" s="135"/>
      <c r="AF2343" s="127"/>
      <c r="AG2343" s="135"/>
      <c r="AH2343" s="135"/>
      <c r="AI2343" s="135"/>
      <c r="AJ2343" s="135"/>
    </row>
    <row r="2344" spans="11:36" s="3" customFormat="1" ht="15" customHeight="1" x14ac:dyDescent="0.25">
      <c r="K2344" s="11"/>
      <c r="L2344" s="354"/>
      <c r="M2344" s="352"/>
      <c r="AA2344" s="333"/>
      <c r="AB2344" s="135"/>
      <c r="AC2344" s="135"/>
      <c r="AD2344" s="135"/>
      <c r="AE2344" s="135"/>
      <c r="AF2344" s="127"/>
      <c r="AG2344" s="135"/>
      <c r="AH2344" s="135"/>
      <c r="AI2344" s="135"/>
      <c r="AJ2344" s="135"/>
    </row>
    <row r="2345" spans="11:36" s="3" customFormat="1" ht="15" customHeight="1" x14ac:dyDescent="0.25">
      <c r="K2345" s="11"/>
      <c r="L2345" s="354"/>
      <c r="M2345" s="352"/>
      <c r="AA2345" s="333"/>
      <c r="AB2345" s="135"/>
      <c r="AC2345" s="135"/>
      <c r="AD2345" s="135"/>
      <c r="AE2345" s="135"/>
      <c r="AF2345" s="127"/>
      <c r="AG2345" s="135"/>
      <c r="AH2345" s="135"/>
      <c r="AI2345" s="135"/>
      <c r="AJ2345" s="135"/>
    </row>
    <row r="2346" spans="11:36" s="3" customFormat="1" ht="15" customHeight="1" x14ac:dyDescent="0.25">
      <c r="K2346" s="11"/>
      <c r="L2346" s="354"/>
      <c r="M2346" s="352"/>
      <c r="AA2346" s="333"/>
      <c r="AB2346" s="135"/>
      <c r="AC2346" s="135"/>
      <c r="AD2346" s="135"/>
      <c r="AE2346" s="135"/>
      <c r="AF2346" s="127"/>
      <c r="AG2346" s="135"/>
      <c r="AH2346" s="135"/>
      <c r="AI2346" s="135"/>
      <c r="AJ2346" s="135"/>
    </row>
    <row r="2347" spans="11:36" s="3" customFormat="1" ht="15" customHeight="1" x14ac:dyDescent="0.25">
      <c r="K2347" s="11"/>
      <c r="L2347" s="354"/>
      <c r="M2347" s="352"/>
      <c r="AA2347" s="333"/>
      <c r="AB2347" s="135"/>
      <c r="AC2347" s="135"/>
      <c r="AD2347" s="135"/>
      <c r="AE2347" s="135"/>
      <c r="AF2347" s="127"/>
      <c r="AG2347" s="135"/>
      <c r="AH2347" s="135"/>
      <c r="AI2347" s="135"/>
      <c r="AJ2347" s="135"/>
    </row>
    <row r="2348" spans="11:36" s="3" customFormat="1" ht="15" customHeight="1" x14ac:dyDescent="0.25">
      <c r="K2348" s="11"/>
      <c r="L2348" s="354"/>
      <c r="M2348" s="352"/>
      <c r="AA2348" s="333"/>
      <c r="AB2348" s="135"/>
      <c r="AC2348" s="135"/>
      <c r="AD2348" s="135"/>
      <c r="AE2348" s="135"/>
      <c r="AF2348" s="127"/>
      <c r="AG2348" s="135"/>
      <c r="AH2348" s="135"/>
      <c r="AI2348" s="135"/>
      <c r="AJ2348" s="135"/>
    </row>
    <row r="2349" spans="11:36" s="3" customFormat="1" ht="15" customHeight="1" x14ac:dyDescent="0.25">
      <c r="K2349" s="11"/>
      <c r="L2349" s="354"/>
      <c r="M2349" s="352"/>
      <c r="AA2349" s="333"/>
      <c r="AB2349" s="135"/>
      <c r="AC2349" s="135"/>
      <c r="AD2349" s="135"/>
      <c r="AE2349" s="135"/>
      <c r="AF2349" s="127"/>
      <c r="AG2349" s="135"/>
      <c r="AH2349" s="135"/>
      <c r="AI2349" s="135"/>
      <c r="AJ2349" s="135"/>
    </row>
    <row r="2350" spans="11:36" s="3" customFormat="1" ht="15" customHeight="1" x14ac:dyDescent="0.25">
      <c r="K2350" s="11"/>
      <c r="L2350" s="354"/>
      <c r="M2350" s="352"/>
      <c r="AA2350" s="333"/>
      <c r="AB2350" s="135"/>
      <c r="AC2350" s="135"/>
      <c r="AD2350" s="135"/>
      <c r="AE2350" s="135"/>
      <c r="AF2350" s="127"/>
      <c r="AG2350" s="135"/>
      <c r="AH2350" s="135"/>
      <c r="AI2350" s="135"/>
      <c r="AJ2350" s="135"/>
    </row>
    <row r="2351" spans="11:36" s="3" customFormat="1" ht="15" customHeight="1" x14ac:dyDescent="0.25">
      <c r="K2351" s="11"/>
      <c r="L2351" s="354"/>
      <c r="M2351" s="352"/>
      <c r="AA2351" s="333"/>
      <c r="AB2351" s="135"/>
      <c r="AC2351" s="135"/>
      <c r="AD2351" s="135"/>
      <c r="AE2351" s="135"/>
      <c r="AF2351" s="127"/>
      <c r="AG2351" s="135"/>
      <c r="AH2351" s="135"/>
      <c r="AI2351" s="135"/>
      <c r="AJ2351" s="135"/>
    </row>
    <row r="2352" spans="11:36" s="3" customFormat="1" ht="15" customHeight="1" x14ac:dyDescent="0.25">
      <c r="K2352" s="11"/>
      <c r="L2352" s="354"/>
      <c r="M2352" s="352"/>
      <c r="AA2352" s="333"/>
      <c r="AB2352" s="135"/>
      <c r="AC2352" s="135"/>
      <c r="AD2352" s="135"/>
      <c r="AE2352" s="135"/>
      <c r="AF2352" s="127"/>
      <c r="AG2352" s="135"/>
      <c r="AH2352" s="135"/>
      <c r="AI2352" s="135"/>
      <c r="AJ2352" s="135"/>
    </row>
    <row r="2353" spans="11:36" s="3" customFormat="1" ht="15" customHeight="1" x14ac:dyDescent="0.25">
      <c r="K2353" s="11"/>
      <c r="L2353" s="354"/>
      <c r="M2353" s="352"/>
      <c r="AA2353" s="333"/>
      <c r="AB2353" s="135"/>
      <c r="AC2353" s="135"/>
      <c r="AD2353" s="135"/>
      <c r="AE2353" s="135"/>
      <c r="AF2353" s="127"/>
      <c r="AG2353" s="135"/>
      <c r="AH2353" s="135"/>
      <c r="AI2353" s="135"/>
      <c r="AJ2353" s="135"/>
    </row>
    <row r="2354" spans="11:36" s="3" customFormat="1" ht="15" customHeight="1" x14ac:dyDescent="0.25">
      <c r="K2354" s="11"/>
      <c r="L2354" s="354"/>
      <c r="M2354" s="352"/>
      <c r="AA2354" s="333"/>
      <c r="AB2354" s="135"/>
      <c r="AC2354" s="135"/>
      <c r="AD2354" s="135"/>
      <c r="AE2354" s="135"/>
      <c r="AF2354" s="127"/>
      <c r="AG2354" s="135"/>
      <c r="AH2354" s="135"/>
      <c r="AI2354" s="135"/>
      <c r="AJ2354" s="135"/>
    </row>
    <row r="2355" spans="11:36" s="3" customFormat="1" ht="15" customHeight="1" x14ac:dyDescent="0.25">
      <c r="K2355" s="11"/>
      <c r="L2355" s="354"/>
      <c r="M2355" s="352"/>
      <c r="AA2355" s="333"/>
      <c r="AB2355" s="135"/>
      <c r="AC2355" s="135"/>
      <c r="AD2355" s="135"/>
      <c r="AE2355" s="135"/>
      <c r="AF2355" s="127"/>
      <c r="AG2355" s="135"/>
      <c r="AH2355" s="135"/>
      <c r="AI2355" s="135"/>
      <c r="AJ2355" s="135"/>
    </row>
    <row r="2356" spans="11:36" s="3" customFormat="1" ht="15" customHeight="1" x14ac:dyDescent="0.25">
      <c r="K2356" s="11"/>
      <c r="L2356" s="354"/>
      <c r="M2356" s="352"/>
      <c r="AA2356" s="333"/>
      <c r="AB2356" s="135"/>
      <c r="AC2356" s="135"/>
      <c r="AD2356" s="135"/>
      <c r="AE2356" s="135"/>
      <c r="AF2356" s="127"/>
      <c r="AG2356" s="135"/>
      <c r="AH2356" s="135"/>
      <c r="AI2356" s="135"/>
      <c r="AJ2356" s="135"/>
    </row>
    <row r="2357" spans="11:36" s="3" customFormat="1" ht="15" customHeight="1" x14ac:dyDescent="0.25">
      <c r="K2357" s="11"/>
      <c r="L2357" s="354"/>
      <c r="M2357" s="352"/>
      <c r="AA2357" s="333"/>
      <c r="AB2357" s="135"/>
      <c r="AC2357" s="135"/>
      <c r="AD2357" s="135"/>
      <c r="AE2357" s="135"/>
      <c r="AF2357" s="127"/>
      <c r="AG2357" s="135"/>
      <c r="AH2357" s="135"/>
      <c r="AI2357" s="135"/>
      <c r="AJ2357" s="135"/>
    </row>
    <row r="2358" spans="11:36" s="3" customFormat="1" ht="15" customHeight="1" x14ac:dyDescent="0.25">
      <c r="K2358" s="11"/>
      <c r="L2358" s="354"/>
      <c r="M2358" s="352"/>
      <c r="AA2358" s="333"/>
      <c r="AB2358" s="135"/>
      <c r="AC2358" s="135"/>
      <c r="AD2358" s="135"/>
      <c r="AE2358" s="135"/>
      <c r="AF2358" s="127"/>
      <c r="AG2358" s="135"/>
      <c r="AH2358" s="135"/>
      <c r="AI2358" s="135"/>
      <c r="AJ2358" s="135"/>
    </row>
    <row r="2359" spans="11:36" s="3" customFormat="1" ht="15" customHeight="1" x14ac:dyDescent="0.25">
      <c r="K2359" s="11"/>
      <c r="L2359" s="354"/>
      <c r="M2359" s="352"/>
      <c r="AA2359" s="333"/>
      <c r="AB2359" s="135"/>
      <c r="AC2359" s="135"/>
      <c r="AD2359" s="135"/>
      <c r="AE2359" s="135"/>
      <c r="AF2359" s="127"/>
      <c r="AG2359" s="135"/>
      <c r="AH2359" s="135"/>
      <c r="AI2359" s="135"/>
      <c r="AJ2359" s="135"/>
    </row>
    <row r="2360" spans="11:36" s="3" customFormat="1" ht="15" customHeight="1" x14ac:dyDescent="0.25">
      <c r="K2360" s="11"/>
      <c r="L2360" s="354"/>
      <c r="M2360" s="352"/>
      <c r="AA2360" s="333"/>
      <c r="AB2360" s="135"/>
      <c r="AC2360" s="135"/>
      <c r="AD2360" s="135"/>
      <c r="AE2360" s="135"/>
      <c r="AF2360" s="127"/>
      <c r="AG2360" s="135"/>
      <c r="AH2360" s="135"/>
      <c r="AI2360" s="135"/>
      <c r="AJ2360" s="135"/>
    </row>
    <row r="2361" spans="11:36" s="3" customFormat="1" ht="15" customHeight="1" x14ac:dyDescent="0.25">
      <c r="K2361" s="11"/>
      <c r="L2361" s="354"/>
      <c r="M2361" s="352"/>
      <c r="AA2361" s="333"/>
      <c r="AB2361" s="135"/>
      <c r="AC2361" s="135"/>
      <c r="AD2361" s="135"/>
      <c r="AE2361" s="135"/>
      <c r="AF2361" s="127"/>
      <c r="AG2361" s="135"/>
      <c r="AH2361" s="135"/>
      <c r="AI2361" s="135"/>
      <c r="AJ2361" s="135"/>
    </row>
    <row r="2362" spans="11:36" s="3" customFormat="1" ht="15" customHeight="1" x14ac:dyDescent="0.25">
      <c r="K2362" s="11"/>
      <c r="L2362" s="354"/>
      <c r="M2362" s="352"/>
      <c r="AA2362" s="333"/>
      <c r="AB2362" s="135"/>
      <c r="AC2362" s="135"/>
      <c r="AD2362" s="135"/>
      <c r="AE2362" s="135"/>
      <c r="AF2362" s="127"/>
      <c r="AG2362" s="135"/>
      <c r="AH2362" s="135"/>
      <c r="AI2362" s="135"/>
      <c r="AJ2362" s="135"/>
    </row>
    <row r="2363" spans="11:36" s="3" customFormat="1" ht="15" customHeight="1" x14ac:dyDescent="0.25">
      <c r="K2363" s="11"/>
      <c r="L2363" s="354"/>
      <c r="M2363" s="352"/>
      <c r="AA2363" s="333"/>
      <c r="AB2363" s="135"/>
      <c r="AC2363" s="135"/>
      <c r="AD2363" s="135"/>
      <c r="AE2363" s="135"/>
      <c r="AF2363" s="127"/>
      <c r="AG2363" s="135"/>
      <c r="AH2363" s="135"/>
      <c r="AI2363" s="135"/>
      <c r="AJ2363" s="135"/>
    </row>
    <row r="2364" spans="11:36" s="3" customFormat="1" ht="15" customHeight="1" x14ac:dyDescent="0.25">
      <c r="K2364" s="11"/>
      <c r="L2364" s="354"/>
      <c r="M2364" s="352"/>
      <c r="AA2364" s="333"/>
      <c r="AB2364" s="135"/>
      <c r="AC2364" s="135"/>
      <c r="AD2364" s="135"/>
      <c r="AE2364" s="135"/>
      <c r="AF2364" s="127"/>
      <c r="AG2364" s="135"/>
      <c r="AH2364" s="135"/>
      <c r="AI2364" s="135"/>
      <c r="AJ2364" s="135"/>
    </row>
    <row r="2365" spans="11:36" s="3" customFormat="1" ht="15" customHeight="1" x14ac:dyDescent="0.25">
      <c r="K2365" s="11"/>
      <c r="L2365" s="354"/>
      <c r="M2365" s="352"/>
      <c r="AA2365" s="333"/>
      <c r="AB2365" s="135"/>
      <c r="AC2365" s="135"/>
      <c r="AD2365" s="135"/>
      <c r="AE2365" s="135"/>
      <c r="AF2365" s="127"/>
      <c r="AG2365" s="135"/>
      <c r="AH2365" s="135"/>
      <c r="AI2365" s="135"/>
      <c r="AJ2365" s="135"/>
    </row>
    <row r="2366" spans="11:36" s="3" customFormat="1" ht="15" customHeight="1" x14ac:dyDescent="0.25">
      <c r="K2366" s="11"/>
      <c r="L2366" s="354"/>
      <c r="M2366" s="352"/>
      <c r="AA2366" s="333"/>
      <c r="AB2366" s="135"/>
      <c r="AC2366" s="135"/>
      <c r="AD2366" s="135"/>
      <c r="AE2366" s="135"/>
      <c r="AF2366" s="127"/>
      <c r="AG2366" s="135"/>
      <c r="AH2366" s="135"/>
      <c r="AI2366" s="135"/>
      <c r="AJ2366" s="135"/>
    </row>
    <row r="2367" spans="11:36" s="3" customFormat="1" ht="15" customHeight="1" x14ac:dyDescent="0.25">
      <c r="K2367" s="11"/>
      <c r="L2367" s="354"/>
      <c r="M2367" s="352"/>
      <c r="AA2367" s="333"/>
      <c r="AB2367" s="135"/>
      <c r="AC2367" s="135"/>
      <c r="AD2367" s="135"/>
      <c r="AE2367" s="135"/>
      <c r="AF2367" s="127"/>
      <c r="AG2367" s="135"/>
      <c r="AH2367" s="135"/>
      <c r="AI2367" s="135"/>
      <c r="AJ2367" s="135"/>
    </row>
    <row r="2368" spans="11:36" s="3" customFormat="1" ht="15" customHeight="1" x14ac:dyDescent="0.25">
      <c r="K2368" s="11"/>
      <c r="L2368" s="354"/>
      <c r="M2368" s="352"/>
      <c r="AA2368" s="333"/>
      <c r="AB2368" s="135"/>
      <c r="AC2368" s="135"/>
      <c r="AD2368" s="135"/>
      <c r="AE2368" s="135"/>
      <c r="AF2368" s="127"/>
      <c r="AG2368" s="135"/>
      <c r="AH2368" s="135"/>
      <c r="AI2368" s="135"/>
      <c r="AJ2368" s="135"/>
    </row>
    <row r="2369" spans="11:36" s="3" customFormat="1" ht="15" customHeight="1" x14ac:dyDescent="0.25">
      <c r="K2369" s="11"/>
      <c r="L2369" s="354"/>
      <c r="M2369" s="352"/>
      <c r="AA2369" s="333"/>
      <c r="AB2369" s="135"/>
      <c r="AC2369" s="135"/>
      <c r="AD2369" s="135"/>
      <c r="AE2369" s="135"/>
      <c r="AF2369" s="127"/>
      <c r="AG2369" s="135"/>
      <c r="AH2369" s="135"/>
      <c r="AI2369" s="135"/>
      <c r="AJ2369" s="135"/>
    </row>
    <row r="2370" spans="11:36" s="3" customFormat="1" ht="15" customHeight="1" x14ac:dyDescent="0.25">
      <c r="K2370" s="11"/>
      <c r="L2370" s="354"/>
      <c r="M2370" s="352"/>
      <c r="AA2370" s="333"/>
      <c r="AB2370" s="135"/>
      <c r="AC2370" s="135"/>
      <c r="AD2370" s="135"/>
      <c r="AE2370" s="135"/>
      <c r="AF2370" s="127"/>
      <c r="AG2370" s="135"/>
      <c r="AH2370" s="135"/>
      <c r="AI2370" s="135"/>
      <c r="AJ2370" s="135"/>
    </row>
    <row r="2371" spans="11:36" s="3" customFormat="1" ht="15" customHeight="1" x14ac:dyDescent="0.25">
      <c r="K2371" s="11"/>
      <c r="L2371" s="354"/>
      <c r="M2371" s="352"/>
      <c r="AA2371" s="333"/>
      <c r="AB2371" s="135"/>
      <c r="AC2371" s="135"/>
      <c r="AD2371" s="135"/>
      <c r="AE2371" s="135"/>
      <c r="AF2371" s="127"/>
      <c r="AG2371" s="135"/>
      <c r="AH2371" s="135"/>
      <c r="AI2371" s="135"/>
      <c r="AJ2371" s="135"/>
    </row>
    <row r="2372" spans="11:36" s="3" customFormat="1" ht="15" customHeight="1" x14ac:dyDescent="0.25">
      <c r="K2372" s="11"/>
      <c r="L2372" s="354"/>
      <c r="M2372" s="352"/>
      <c r="AA2372" s="333"/>
      <c r="AB2372" s="135"/>
      <c r="AC2372" s="135"/>
      <c r="AD2372" s="135"/>
      <c r="AE2372" s="135"/>
      <c r="AF2372" s="127"/>
      <c r="AG2372" s="135"/>
      <c r="AH2372" s="135"/>
      <c r="AI2372" s="135"/>
      <c r="AJ2372" s="135"/>
    </row>
    <row r="2373" spans="11:36" s="3" customFormat="1" ht="15" customHeight="1" x14ac:dyDescent="0.25">
      <c r="K2373" s="11"/>
      <c r="L2373" s="354"/>
      <c r="M2373" s="352"/>
      <c r="AA2373" s="333"/>
      <c r="AB2373" s="135"/>
      <c r="AC2373" s="135"/>
      <c r="AD2373" s="135"/>
      <c r="AE2373" s="135"/>
      <c r="AF2373" s="127"/>
      <c r="AG2373" s="135"/>
      <c r="AH2373" s="135"/>
      <c r="AI2373" s="135"/>
      <c r="AJ2373" s="135"/>
    </row>
    <row r="2374" spans="11:36" s="3" customFormat="1" ht="15" customHeight="1" x14ac:dyDescent="0.25">
      <c r="K2374" s="11"/>
      <c r="L2374" s="354"/>
      <c r="M2374" s="352"/>
      <c r="AA2374" s="333"/>
      <c r="AB2374" s="135"/>
      <c r="AC2374" s="135"/>
      <c r="AD2374" s="135"/>
      <c r="AE2374" s="135"/>
      <c r="AF2374" s="127"/>
      <c r="AG2374" s="135"/>
      <c r="AH2374" s="135"/>
      <c r="AI2374" s="135"/>
      <c r="AJ2374" s="135"/>
    </row>
    <row r="2375" spans="11:36" s="3" customFormat="1" ht="15" customHeight="1" x14ac:dyDescent="0.25">
      <c r="K2375" s="11"/>
      <c r="L2375" s="354"/>
      <c r="M2375" s="352"/>
      <c r="AA2375" s="333"/>
      <c r="AB2375" s="135"/>
      <c r="AC2375" s="135"/>
      <c r="AD2375" s="135"/>
      <c r="AE2375" s="135"/>
      <c r="AF2375" s="127"/>
      <c r="AG2375" s="135"/>
      <c r="AH2375" s="135"/>
      <c r="AI2375" s="135"/>
      <c r="AJ2375" s="135"/>
    </row>
    <row r="2376" spans="11:36" s="3" customFormat="1" ht="15" customHeight="1" x14ac:dyDescent="0.25">
      <c r="K2376" s="11"/>
      <c r="L2376" s="354"/>
      <c r="M2376" s="352"/>
      <c r="AA2376" s="333"/>
      <c r="AB2376" s="135"/>
      <c r="AC2376" s="135"/>
      <c r="AD2376" s="135"/>
      <c r="AE2376" s="135"/>
      <c r="AF2376" s="127"/>
      <c r="AG2376" s="135"/>
      <c r="AH2376" s="135"/>
      <c r="AI2376" s="135"/>
      <c r="AJ2376" s="135"/>
    </row>
    <row r="2377" spans="11:36" s="3" customFormat="1" ht="15" customHeight="1" x14ac:dyDescent="0.25">
      <c r="K2377" s="11"/>
      <c r="L2377" s="354"/>
      <c r="M2377" s="352"/>
      <c r="AA2377" s="333"/>
      <c r="AB2377" s="135"/>
      <c r="AC2377" s="135"/>
      <c r="AD2377" s="135"/>
      <c r="AE2377" s="135"/>
      <c r="AF2377" s="127"/>
      <c r="AG2377" s="135"/>
      <c r="AH2377" s="135"/>
      <c r="AI2377" s="135"/>
      <c r="AJ2377" s="135"/>
    </row>
    <row r="2378" spans="11:36" s="3" customFormat="1" ht="15" customHeight="1" x14ac:dyDescent="0.25">
      <c r="K2378" s="11"/>
      <c r="L2378" s="354"/>
      <c r="M2378" s="352"/>
      <c r="AA2378" s="333"/>
      <c r="AB2378" s="135"/>
      <c r="AC2378" s="135"/>
      <c r="AD2378" s="135"/>
      <c r="AE2378" s="135"/>
      <c r="AF2378" s="127"/>
      <c r="AG2378" s="135"/>
      <c r="AH2378" s="135"/>
      <c r="AI2378" s="135"/>
      <c r="AJ2378" s="135"/>
    </row>
    <row r="2379" spans="11:36" s="3" customFormat="1" ht="15" customHeight="1" x14ac:dyDescent="0.25">
      <c r="K2379" s="11"/>
      <c r="L2379" s="354"/>
      <c r="M2379" s="352"/>
      <c r="AA2379" s="333"/>
      <c r="AB2379" s="135"/>
      <c r="AC2379" s="135"/>
      <c r="AD2379" s="135"/>
      <c r="AE2379" s="135"/>
      <c r="AF2379" s="127"/>
      <c r="AG2379" s="135"/>
      <c r="AH2379" s="135"/>
      <c r="AI2379" s="135"/>
      <c r="AJ2379" s="135"/>
    </row>
    <row r="2380" spans="11:36" s="3" customFormat="1" ht="15" customHeight="1" x14ac:dyDescent="0.25">
      <c r="K2380" s="11"/>
      <c r="L2380" s="354"/>
      <c r="M2380" s="352"/>
      <c r="AA2380" s="333"/>
      <c r="AB2380" s="135"/>
      <c r="AC2380" s="135"/>
      <c r="AD2380" s="135"/>
      <c r="AE2380" s="135"/>
      <c r="AF2380" s="127"/>
      <c r="AG2380" s="135"/>
      <c r="AH2380" s="135"/>
      <c r="AI2380" s="135"/>
      <c r="AJ2380" s="135"/>
    </row>
    <row r="2381" spans="11:36" s="3" customFormat="1" ht="15" customHeight="1" x14ac:dyDescent="0.25">
      <c r="K2381" s="11"/>
      <c r="L2381" s="354"/>
      <c r="M2381" s="352"/>
      <c r="AA2381" s="333"/>
      <c r="AB2381" s="135"/>
      <c r="AC2381" s="135"/>
      <c r="AD2381" s="135"/>
      <c r="AE2381" s="135"/>
      <c r="AF2381" s="127"/>
      <c r="AG2381" s="135"/>
      <c r="AH2381" s="135"/>
      <c r="AI2381" s="135"/>
      <c r="AJ2381" s="135"/>
    </row>
    <row r="2382" spans="11:36" s="3" customFormat="1" ht="15" customHeight="1" x14ac:dyDescent="0.25">
      <c r="K2382" s="11"/>
      <c r="L2382" s="354"/>
      <c r="M2382" s="352"/>
      <c r="AA2382" s="333"/>
      <c r="AB2382" s="135"/>
      <c r="AC2382" s="135"/>
      <c r="AD2382" s="135"/>
      <c r="AE2382" s="135"/>
      <c r="AF2382" s="127"/>
      <c r="AG2382" s="135"/>
      <c r="AH2382" s="135"/>
      <c r="AI2382" s="135"/>
      <c r="AJ2382" s="135"/>
    </row>
    <row r="2383" spans="11:36" s="3" customFormat="1" ht="15" customHeight="1" x14ac:dyDescent="0.25">
      <c r="K2383" s="11"/>
      <c r="L2383" s="354"/>
      <c r="M2383" s="352"/>
      <c r="AA2383" s="333"/>
      <c r="AB2383" s="135"/>
      <c r="AC2383" s="135"/>
      <c r="AD2383" s="135"/>
      <c r="AE2383" s="135"/>
      <c r="AF2383" s="127"/>
      <c r="AG2383" s="135"/>
      <c r="AH2383" s="135"/>
      <c r="AI2383" s="135"/>
      <c r="AJ2383" s="135"/>
    </row>
    <row r="2384" spans="11:36" s="3" customFormat="1" ht="15" customHeight="1" x14ac:dyDescent="0.25">
      <c r="K2384" s="11"/>
      <c r="L2384" s="354"/>
      <c r="M2384" s="352"/>
      <c r="AA2384" s="333"/>
      <c r="AB2384" s="135"/>
      <c r="AC2384" s="135"/>
      <c r="AD2384" s="135"/>
      <c r="AE2384" s="135"/>
      <c r="AF2384" s="127"/>
      <c r="AG2384" s="135"/>
      <c r="AH2384" s="135"/>
      <c r="AI2384" s="135"/>
      <c r="AJ2384" s="135"/>
    </row>
    <row r="2385" spans="11:36" s="3" customFormat="1" ht="15" customHeight="1" x14ac:dyDescent="0.25">
      <c r="K2385" s="11"/>
      <c r="L2385" s="354"/>
      <c r="M2385" s="352"/>
      <c r="AA2385" s="333"/>
      <c r="AB2385" s="135"/>
      <c r="AC2385" s="135"/>
      <c r="AD2385" s="135"/>
      <c r="AE2385" s="135"/>
      <c r="AF2385" s="127"/>
      <c r="AG2385" s="135"/>
      <c r="AH2385" s="135"/>
      <c r="AI2385" s="135"/>
      <c r="AJ2385" s="135"/>
    </row>
    <row r="2386" spans="11:36" s="3" customFormat="1" ht="15" customHeight="1" x14ac:dyDescent="0.25">
      <c r="K2386" s="11"/>
      <c r="L2386" s="354"/>
      <c r="M2386" s="352"/>
      <c r="AA2386" s="333"/>
      <c r="AB2386" s="135"/>
      <c r="AC2386" s="135"/>
      <c r="AD2386" s="135"/>
      <c r="AE2386" s="135"/>
      <c r="AF2386" s="127"/>
      <c r="AG2386" s="135"/>
      <c r="AH2386" s="135"/>
      <c r="AI2386" s="135"/>
      <c r="AJ2386" s="135"/>
    </row>
    <row r="2387" spans="11:36" s="3" customFormat="1" ht="15" customHeight="1" x14ac:dyDescent="0.25">
      <c r="K2387" s="11"/>
      <c r="L2387" s="354"/>
      <c r="M2387" s="352"/>
      <c r="AA2387" s="333"/>
      <c r="AB2387" s="135"/>
      <c r="AC2387" s="135"/>
      <c r="AD2387" s="135"/>
      <c r="AE2387" s="135"/>
      <c r="AF2387" s="127"/>
      <c r="AG2387" s="135"/>
      <c r="AH2387" s="135"/>
      <c r="AI2387" s="135"/>
      <c r="AJ2387" s="135"/>
    </row>
    <row r="2388" spans="11:36" s="3" customFormat="1" ht="15" customHeight="1" x14ac:dyDescent="0.25">
      <c r="K2388" s="11"/>
      <c r="L2388" s="354"/>
      <c r="M2388" s="352"/>
      <c r="AA2388" s="333"/>
      <c r="AB2388" s="135"/>
      <c r="AC2388" s="135"/>
      <c r="AD2388" s="135"/>
      <c r="AE2388" s="135"/>
      <c r="AF2388" s="127"/>
      <c r="AG2388" s="135"/>
      <c r="AH2388" s="135"/>
      <c r="AI2388" s="135"/>
      <c r="AJ2388" s="135"/>
    </row>
    <row r="2389" spans="11:36" s="3" customFormat="1" ht="15" customHeight="1" x14ac:dyDescent="0.25">
      <c r="K2389" s="11"/>
      <c r="L2389" s="354"/>
      <c r="M2389" s="352"/>
      <c r="AA2389" s="333"/>
      <c r="AB2389" s="135"/>
      <c r="AC2389" s="135"/>
      <c r="AD2389" s="135"/>
      <c r="AE2389" s="135"/>
      <c r="AF2389" s="127"/>
      <c r="AG2389" s="135"/>
      <c r="AH2389" s="135"/>
      <c r="AI2389" s="135"/>
      <c r="AJ2389" s="135"/>
    </row>
    <row r="2390" spans="11:36" s="3" customFormat="1" ht="15" customHeight="1" x14ac:dyDescent="0.25">
      <c r="K2390" s="11"/>
      <c r="L2390" s="354"/>
      <c r="M2390" s="352"/>
      <c r="AA2390" s="333"/>
      <c r="AB2390" s="135"/>
      <c r="AC2390" s="135"/>
      <c r="AD2390" s="135"/>
      <c r="AE2390" s="135"/>
      <c r="AF2390" s="127"/>
      <c r="AG2390" s="135"/>
      <c r="AH2390" s="135"/>
      <c r="AI2390" s="135"/>
      <c r="AJ2390" s="135"/>
    </row>
    <row r="2391" spans="11:36" s="3" customFormat="1" ht="15" customHeight="1" x14ac:dyDescent="0.25">
      <c r="K2391" s="11"/>
      <c r="L2391" s="354"/>
      <c r="M2391" s="352"/>
      <c r="AA2391" s="333"/>
      <c r="AB2391" s="135"/>
      <c r="AC2391" s="135"/>
      <c r="AD2391" s="135"/>
      <c r="AE2391" s="135"/>
      <c r="AF2391" s="127"/>
      <c r="AG2391" s="135"/>
      <c r="AH2391" s="135"/>
      <c r="AI2391" s="135"/>
      <c r="AJ2391" s="135"/>
    </row>
    <row r="2392" spans="11:36" s="3" customFormat="1" ht="15" customHeight="1" x14ac:dyDescent="0.25">
      <c r="K2392" s="11"/>
      <c r="L2392" s="354"/>
      <c r="M2392" s="352"/>
      <c r="AA2392" s="333"/>
      <c r="AB2392" s="135"/>
      <c r="AC2392" s="135"/>
      <c r="AD2392" s="135"/>
      <c r="AE2392" s="135"/>
      <c r="AF2392" s="127"/>
      <c r="AG2392" s="135"/>
      <c r="AH2392" s="135"/>
      <c r="AI2392" s="135"/>
      <c r="AJ2392" s="135"/>
    </row>
    <row r="2393" spans="11:36" s="3" customFormat="1" ht="15" customHeight="1" x14ac:dyDescent="0.25">
      <c r="K2393" s="11"/>
      <c r="L2393" s="354"/>
      <c r="M2393" s="352"/>
      <c r="AA2393" s="333"/>
      <c r="AB2393" s="135"/>
      <c r="AC2393" s="135"/>
      <c r="AD2393" s="135"/>
      <c r="AE2393" s="135"/>
      <c r="AF2393" s="127"/>
      <c r="AG2393" s="135"/>
      <c r="AH2393" s="135"/>
      <c r="AI2393" s="135"/>
      <c r="AJ2393" s="135"/>
    </row>
    <row r="2394" spans="11:36" s="3" customFormat="1" ht="15" customHeight="1" x14ac:dyDescent="0.25">
      <c r="K2394" s="11"/>
      <c r="L2394" s="354"/>
      <c r="M2394" s="352"/>
      <c r="AA2394" s="333"/>
      <c r="AB2394" s="135"/>
      <c r="AC2394" s="135"/>
      <c r="AD2394" s="135"/>
      <c r="AE2394" s="135"/>
      <c r="AF2394" s="127"/>
      <c r="AG2394" s="135"/>
      <c r="AH2394" s="135"/>
      <c r="AI2394" s="135"/>
      <c r="AJ2394" s="135"/>
    </row>
    <row r="2395" spans="11:36" s="3" customFormat="1" ht="15" customHeight="1" x14ac:dyDescent="0.25">
      <c r="K2395" s="11"/>
      <c r="L2395" s="354"/>
      <c r="M2395" s="352"/>
      <c r="AA2395" s="333"/>
      <c r="AB2395" s="135"/>
      <c r="AC2395" s="135"/>
      <c r="AD2395" s="135"/>
      <c r="AE2395" s="135"/>
      <c r="AF2395" s="127"/>
      <c r="AG2395" s="135"/>
      <c r="AH2395" s="135"/>
      <c r="AI2395" s="135"/>
      <c r="AJ2395" s="135"/>
    </row>
    <row r="2396" spans="11:36" s="3" customFormat="1" ht="15" customHeight="1" x14ac:dyDescent="0.25">
      <c r="K2396" s="11"/>
      <c r="L2396" s="354"/>
      <c r="M2396" s="352"/>
      <c r="AA2396" s="333"/>
      <c r="AB2396" s="135"/>
      <c r="AC2396" s="135"/>
      <c r="AD2396" s="135"/>
      <c r="AE2396" s="135"/>
      <c r="AF2396" s="127"/>
      <c r="AG2396" s="135"/>
      <c r="AH2396" s="135"/>
      <c r="AI2396" s="135"/>
      <c r="AJ2396" s="135"/>
    </row>
    <row r="2397" spans="11:36" s="3" customFormat="1" ht="15" customHeight="1" x14ac:dyDescent="0.25">
      <c r="K2397" s="11"/>
      <c r="L2397" s="354"/>
      <c r="M2397" s="352"/>
      <c r="AA2397" s="333"/>
      <c r="AB2397" s="135"/>
      <c r="AC2397" s="135"/>
      <c r="AD2397" s="135"/>
      <c r="AE2397" s="135"/>
      <c r="AF2397" s="127"/>
      <c r="AG2397" s="135"/>
      <c r="AH2397" s="135"/>
      <c r="AI2397" s="135"/>
      <c r="AJ2397" s="135"/>
    </row>
    <row r="2398" spans="11:36" s="3" customFormat="1" ht="15" customHeight="1" x14ac:dyDescent="0.25">
      <c r="K2398" s="11"/>
      <c r="L2398" s="354"/>
      <c r="M2398" s="352"/>
      <c r="AA2398" s="333"/>
      <c r="AB2398" s="135"/>
      <c r="AC2398" s="135"/>
      <c r="AD2398" s="135"/>
      <c r="AE2398" s="135"/>
      <c r="AF2398" s="127"/>
      <c r="AG2398" s="135"/>
      <c r="AH2398" s="135"/>
      <c r="AI2398" s="135"/>
      <c r="AJ2398" s="135"/>
    </row>
    <row r="2399" spans="11:36" s="3" customFormat="1" ht="15" customHeight="1" x14ac:dyDescent="0.25">
      <c r="K2399" s="11"/>
      <c r="L2399" s="354"/>
      <c r="M2399" s="352"/>
      <c r="AA2399" s="333"/>
      <c r="AB2399" s="135"/>
      <c r="AC2399" s="135"/>
      <c r="AD2399" s="135"/>
      <c r="AE2399" s="135"/>
      <c r="AF2399" s="127"/>
      <c r="AG2399" s="135"/>
      <c r="AH2399" s="135"/>
      <c r="AI2399" s="135"/>
      <c r="AJ2399" s="135"/>
    </row>
    <row r="2400" spans="11:36" s="3" customFormat="1" ht="15" customHeight="1" x14ac:dyDescent="0.25">
      <c r="K2400" s="11"/>
      <c r="L2400" s="354"/>
      <c r="M2400" s="352"/>
      <c r="AA2400" s="333"/>
      <c r="AB2400" s="135"/>
      <c r="AC2400" s="135"/>
      <c r="AD2400" s="135"/>
      <c r="AE2400" s="135"/>
      <c r="AF2400" s="127"/>
      <c r="AG2400" s="135"/>
      <c r="AH2400" s="135"/>
      <c r="AI2400" s="135"/>
      <c r="AJ2400" s="135"/>
    </row>
    <row r="2401" spans="11:36" s="3" customFormat="1" ht="15" customHeight="1" x14ac:dyDescent="0.25">
      <c r="K2401" s="11"/>
      <c r="L2401" s="354"/>
      <c r="M2401" s="352"/>
      <c r="AA2401" s="333"/>
      <c r="AB2401" s="135"/>
      <c r="AC2401" s="135"/>
      <c r="AD2401" s="135"/>
      <c r="AE2401" s="135"/>
      <c r="AF2401" s="127"/>
      <c r="AG2401" s="135"/>
      <c r="AH2401" s="135"/>
      <c r="AI2401" s="135"/>
      <c r="AJ2401" s="135"/>
    </row>
    <row r="2402" spans="11:36" s="3" customFormat="1" ht="15" customHeight="1" x14ac:dyDescent="0.25">
      <c r="K2402" s="11"/>
      <c r="L2402" s="354"/>
      <c r="M2402" s="352"/>
      <c r="AA2402" s="333"/>
      <c r="AB2402" s="135"/>
      <c r="AC2402" s="135"/>
      <c r="AD2402" s="135"/>
      <c r="AE2402" s="135"/>
      <c r="AF2402" s="127"/>
      <c r="AG2402" s="135"/>
      <c r="AH2402" s="135"/>
      <c r="AI2402" s="135"/>
      <c r="AJ2402" s="135"/>
    </row>
    <row r="2403" spans="11:36" s="3" customFormat="1" ht="15" customHeight="1" x14ac:dyDescent="0.25">
      <c r="K2403" s="11"/>
      <c r="L2403" s="354"/>
      <c r="M2403" s="352"/>
      <c r="AA2403" s="333"/>
      <c r="AB2403" s="135"/>
      <c r="AC2403" s="135"/>
      <c r="AD2403" s="135"/>
      <c r="AE2403" s="135"/>
      <c r="AF2403" s="127"/>
      <c r="AG2403" s="135"/>
      <c r="AH2403" s="135"/>
      <c r="AI2403" s="135"/>
      <c r="AJ2403" s="135"/>
    </row>
    <row r="2404" spans="11:36" s="3" customFormat="1" ht="15" customHeight="1" x14ac:dyDescent="0.25">
      <c r="K2404" s="11"/>
      <c r="L2404" s="354"/>
      <c r="M2404" s="352"/>
      <c r="AA2404" s="333"/>
      <c r="AB2404" s="135"/>
      <c r="AC2404" s="135"/>
      <c r="AD2404" s="135"/>
      <c r="AE2404" s="135"/>
      <c r="AF2404" s="127"/>
      <c r="AG2404" s="135"/>
      <c r="AH2404" s="135"/>
      <c r="AI2404" s="135"/>
      <c r="AJ2404" s="135"/>
    </row>
    <row r="2405" spans="11:36" s="3" customFormat="1" ht="15" customHeight="1" x14ac:dyDescent="0.25">
      <c r="K2405" s="11"/>
      <c r="L2405" s="354"/>
      <c r="M2405" s="352"/>
      <c r="AA2405" s="333"/>
      <c r="AB2405" s="135"/>
      <c r="AC2405" s="135"/>
      <c r="AD2405" s="135"/>
      <c r="AE2405" s="135"/>
      <c r="AF2405" s="127"/>
      <c r="AG2405" s="135"/>
      <c r="AH2405" s="135"/>
      <c r="AI2405" s="135"/>
      <c r="AJ2405" s="135"/>
    </row>
    <row r="2406" spans="11:36" s="3" customFormat="1" ht="15" customHeight="1" x14ac:dyDescent="0.25">
      <c r="K2406" s="11"/>
      <c r="L2406" s="354"/>
      <c r="M2406" s="352"/>
      <c r="AA2406" s="333"/>
      <c r="AB2406" s="135"/>
      <c r="AC2406" s="135"/>
      <c r="AD2406" s="135"/>
      <c r="AE2406" s="135"/>
      <c r="AF2406" s="127"/>
      <c r="AG2406" s="135"/>
      <c r="AH2406" s="135"/>
      <c r="AI2406" s="135"/>
      <c r="AJ2406" s="135"/>
    </row>
    <row r="2407" spans="11:36" s="3" customFormat="1" ht="15" customHeight="1" x14ac:dyDescent="0.25">
      <c r="K2407" s="11"/>
      <c r="L2407" s="354"/>
      <c r="M2407" s="352"/>
      <c r="AA2407" s="333"/>
      <c r="AB2407" s="135"/>
      <c r="AC2407" s="135"/>
      <c r="AD2407" s="135"/>
      <c r="AE2407" s="135"/>
      <c r="AF2407" s="127"/>
      <c r="AG2407" s="135"/>
      <c r="AH2407" s="135"/>
      <c r="AI2407" s="135"/>
      <c r="AJ2407" s="135"/>
    </row>
    <row r="2408" spans="11:36" s="3" customFormat="1" ht="15" customHeight="1" x14ac:dyDescent="0.25">
      <c r="K2408" s="11"/>
      <c r="L2408" s="354"/>
      <c r="M2408" s="352"/>
      <c r="AA2408" s="333"/>
      <c r="AB2408" s="135"/>
      <c r="AC2408" s="135"/>
      <c r="AD2408" s="135"/>
      <c r="AE2408" s="135"/>
      <c r="AF2408" s="127"/>
      <c r="AG2408" s="135"/>
      <c r="AH2408" s="135"/>
      <c r="AI2408" s="135"/>
      <c r="AJ2408" s="135"/>
    </row>
    <row r="2409" spans="11:36" s="3" customFormat="1" ht="15" customHeight="1" x14ac:dyDescent="0.25">
      <c r="K2409" s="11"/>
      <c r="L2409" s="354"/>
      <c r="M2409" s="352"/>
      <c r="AA2409" s="333"/>
      <c r="AB2409" s="135"/>
      <c r="AC2409" s="135"/>
      <c r="AD2409" s="135"/>
      <c r="AE2409" s="135"/>
      <c r="AF2409" s="127"/>
      <c r="AG2409" s="135"/>
      <c r="AH2409" s="135"/>
      <c r="AI2409" s="135"/>
      <c r="AJ2409" s="135"/>
    </row>
    <row r="2410" spans="11:36" s="3" customFormat="1" ht="15" customHeight="1" x14ac:dyDescent="0.25">
      <c r="K2410" s="11"/>
      <c r="L2410" s="354"/>
      <c r="M2410" s="352"/>
      <c r="AA2410" s="333"/>
      <c r="AB2410" s="135"/>
      <c r="AC2410" s="135"/>
      <c r="AD2410" s="135"/>
      <c r="AE2410" s="135"/>
      <c r="AF2410" s="127"/>
      <c r="AG2410" s="135"/>
      <c r="AH2410" s="135"/>
      <c r="AI2410" s="135"/>
      <c r="AJ2410" s="135"/>
    </row>
    <row r="2411" spans="11:36" s="3" customFormat="1" ht="15" customHeight="1" x14ac:dyDescent="0.25">
      <c r="K2411" s="11"/>
      <c r="L2411" s="354"/>
      <c r="M2411" s="352"/>
      <c r="AA2411" s="333"/>
      <c r="AB2411" s="135"/>
      <c r="AC2411" s="135"/>
      <c r="AD2411" s="135"/>
      <c r="AE2411" s="135"/>
      <c r="AF2411" s="127"/>
      <c r="AG2411" s="135"/>
      <c r="AH2411" s="135"/>
      <c r="AI2411" s="135"/>
      <c r="AJ2411" s="135"/>
    </row>
    <row r="2412" spans="11:36" s="3" customFormat="1" ht="15" customHeight="1" x14ac:dyDescent="0.25">
      <c r="K2412" s="11"/>
      <c r="L2412" s="354"/>
      <c r="M2412" s="352"/>
      <c r="AA2412" s="333"/>
      <c r="AB2412" s="135"/>
      <c r="AC2412" s="135"/>
      <c r="AD2412" s="135"/>
      <c r="AE2412" s="135"/>
      <c r="AF2412" s="127"/>
      <c r="AG2412" s="135"/>
      <c r="AH2412" s="135"/>
      <c r="AI2412" s="135"/>
      <c r="AJ2412" s="135"/>
    </row>
    <row r="2413" spans="11:36" s="3" customFormat="1" ht="15" customHeight="1" x14ac:dyDescent="0.25">
      <c r="K2413" s="11"/>
      <c r="L2413" s="354"/>
      <c r="M2413" s="352"/>
      <c r="AA2413" s="333"/>
      <c r="AB2413" s="135"/>
      <c r="AC2413" s="135"/>
      <c r="AD2413" s="135"/>
      <c r="AE2413" s="135"/>
      <c r="AF2413" s="127"/>
      <c r="AG2413" s="135"/>
      <c r="AH2413" s="135"/>
      <c r="AI2413" s="135"/>
      <c r="AJ2413" s="135"/>
    </row>
    <row r="2414" spans="11:36" s="3" customFormat="1" ht="15" customHeight="1" x14ac:dyDescent="0.25">
      <c r="K2414" s="11"/>
      <c r="L2414" s="354"/>
      <c r="M2414" s="352"/>
      <c r="AA2414" s="333"/>
      <c r="AB2414" s="135"/>
      <c r="AC2414" s="135"/>
      <c r="AD2414" s="135"/>
      <c r="AE2414" s="135"/>
      <c r="AF2414" s="127"/>
      <c r="AG2414" s="135"/>
      <c r="AH2414" s="135"/>
      <c r="AI2414" s="135"/>
      <c r="AJ2414" s="135"/>
    </row>
    <row r="2415" spans="11:36" s="3" customFormat="1" ht="15" customHeight="1" x14ac:dyDescent="0.25">
      <c r="K2415" s="11"/>
      <c r="L2415" s="354"/>
      <c r="M2415" s="352"/>
      <c r="AA2415" s="333"/>
      <c r="AB2415" s="135"/>
      <c r="AC2415" s="135"/>
      <c r="AD2415" s="135"/>
      <c r="AE2415" s="135"/>
      <c r="AF2415" s="127"/>
      <c r="AG2415" s="135"/>
      <c r="AH2415" s="135"/>
      <c r="AI2415" s="135"/>
      <c r="AJ2415" s="135"/>
    </row>
    <row r="2416" spans="11:36" s="3" customFormat="1" ht="15" customHeight="1" x14ac:dyDescent="0.25">
      <c r="K2416" s="11"/>
      <c r="L2416" s="354"/>
      <c r="M2416" s="352"/>
      <c r="AA2416" s="333"/>
      <c r="AB2416" s="135"/>
      <c r="AC2416" s="135"/>
      <c r="AD2416" s="135"/>
      <c r="AE2416" s="135"/>
      <c r="AF2416" s="127"/>
      <c r="AG2416" s="135"/>
      <c r="AH2416" s="135"/>
      <c r="AI2416" s="135"/>
      <c r="AJ2416" s="135"/>
    </row>
    <row r="2417" spans="11:36" s="3" customFormat="1" ht="15" customHeight="1" x14ac:dyDescent="0.25">
      <c r="K2417" s="11"/>
      <c r="L2417" s="354"/>
      <c r="M2417" s="352"/>
      <c r="AA2417" s="333"/>
      <c r="AB2417" s="135"/>
      <c r="AC2417" s="135"/>
      <c r="AD2417" s="135"/>
      <c r="AE2417" s="135"/>
      <c r="AF2417" s="127"/>
      <c r="AG2417" s="135"/>
      <c r="AH2417" s="135"/>
      <c r="AI2417" s="135"/>
      <c r="AJ2417" s="135"/>
    </row>
    <row r="2418" spans="11:36" s="3" customFormat="1" ht="15" customHeight="1" x14ac:dyDescent="0.25">
      <c r="K2418" s="11"/>
      <c r="L2418" s="354"/>
      <c r="M2418" s="352"/>
      <c r="AA2418" s="333"/>
      <c r="AB2418" s="135"/>
      <c r="AC2418" s="135"/>
      <c r="AD2418" s="135"/>
      <c r="AE2418" s="135"/>
      <c r="AF2418" s="127"/>
      <c r="AG2418" s="135"/>
      <c r="AH2418" s="135"/>
      <c r="AI2418" s="135"/>
      <c r="AJ2418" s="135"/>
    </row>
    <row r="2419" spans="11:36" s="3" customFormat="1" ht="15" customHeight="1" x14ac:dyDescent="0.25">
      <c r="K2419" s="11"/>
      <c r="L2419" s="354"/>
      <c r="M2419" s="352"/>
      <c r="AA2419" s="333"/>
      <c r="AB2419" s="135"/>
      <c r="AC2419" s="135"/>
      <c r="AD2419" s="135"/>
      <c r="AE2419" s="135"/>
      <c r="AF2419" s="127"/>
      <c r="AG2419" s="135"/>
      <c r="AH2419" s="135"/>
      <c r="AI2419" s="135"/>
      <c r="AJ2419" s="135"/>
    </row>
    <row r="2420" spans="11:36" s="3" customFormat="1" ht="15" customHeight="1" x14ac:dyDescent="0.25">
      <c r="K2420" s="11"/>
      <c r="L2420" s="354"/>
      <c r="M2420" s="352"/>
      <c r="AA2420" s="333"/>
      <c r="AB2420" s="135"/>
      <c r="AC2420" s="135"/>
      <c r="AD2420" s="135"/>
      <c r="AE2420" s="135"/>
      <c r="AF2420" s="127"/>
      <c r="AG2420" s="135"/>
      <c r="AH2420" s="135"/>
      <c r="AI2420" s="135"/>
      <c r="AJ2420" s="135"/>
    </row>
    <row r="2421" spans="11:36" s="3" customFormat="1" ht="15" customHeight="1" x14ac:dyDescent="0.25">
      <c r="K2421" s="11"/>
      <c r="L2421" s="354"/>
      <c r="M2421" s="352"/>
      <c r="AA2421" s="333"/>
      <c r="AB2421" s="135"/>
      <c r="AC2421" s="135"/>
      <c r="AD2421" s="135"/>
      <c r="AE2421" s="135"/>
      <c r="AF2421" s="127"/>
      <c r="AG2421" s="135"/>
      <c r="AH2421" s="135"/>
      <c r="AI2421" s="135"/>
      <c r="AJ2421" s="135"/>
    </row>
    <row r="2422" spans="11:36" s="3" customFormat="1" ht="15" customHeight="1" x14ac:dyDescent="0.25">
      <c r="K2422" s="11"/>
      <c r="L2422" s="354"/>
      <c r="M2422" s="352"/>
      <c r="AA2422" s="333"/>
      <c r="AB2422" s="135"/>
      <c r="AC2422" s="135"/>
      <c r="AD2422" s="135"/>
      <c r="AE2422" s="135"/>
      <c r="AF2422" s="127"/>
      <c r="AG2422" s="135"/>
      <c r="AH2422" s="135"/>
      <c r="AI2422" s="135"/>
      <c r="AJ2422" s="135"/>
    </row>
    <row r="2423" spans="11:36" s="3" customFormat="1" ht="15" customHeight="1" x14ac:dyDescent="0.25">
      <c r="K2423" s="11"/>
      <c r="L2423" s="354"/>
      <c r="M2423" s="352"/>
      <c r="AA2423" s="333"/>
      <c r="AB2423" s="135"/>
      <c r="AC2423" s="135"/>
      <c r="AD2423" s="135"/>
      <c r="AE2423" s="135"/>
      <c r="AF2423" s="127"/>
      <c r="AG2423" s="135"/>
      <c r="AH2423" s="135"/>
      <c r="AI2423" s="135"/>
      <c r="AJ2423" s="135"/>
    </row>
    <row r="2424" spans="11:36" s="3" customFormat="1" ht="15" customHeight="1" x14ac:dyDescent="0.25">
      <c r="K2424" s="11"/>
      <c r="L2424" s="354"/>
      <c r="M2424" s="352"/>
      <c r="AA2424" s="333"/>
      <c r="AB2424" s="135"/>
      <c r="AC2424" s="135"/>
      <c r="AD2424" s="135"/>
      <c r="AE2424" s="135"/>
      <c r="AF2424" s="127"/>
      <c r="AG2424" s="135"/>
      <c r="AH2424" s="135"/>
      <c r="AI2424" s="135"/>
      <c r="AJ2424" s="135"/>
    </row>
    <row r="2425" spans="11:36" s="3" customFormat="1" ht="15" customHeight="1" x14ac:dyDescent="0.25">
      <c r="K2425" s="11"/>
      <c r="L2425" s="354"/>
      <c r="M2425" s="352"/>
      <c r="AA2425" s="333"/>
      <c r="AB2425" s="135"/>
      <c r="AC2425" s="135"/>
      <c r="AD2425" s="135"/>
      <c r="AE2425" s="135"/>
      <c r="AF2425" s="127"/>
      <c r="AG2425" s="135"/>
      <c r="AH2425" s="135"/>
      <c r="AI2425" s="135"/>
      <c r="AJ2425" s="135"/>
    </row>
    <row r="2426" spans="11:36" s="3" customFormat="1" ht="15" customHeight="1" x14ac:dyDescent="0.25">
      <c r="K2426" s="11"/>
      <c r="L2426" s="354"/>
      <c r="M2426" s="352"/>
      <c r="AA2426" s="333"/>
      <c r="AB2426" s="135"/>
      <c r="AC2426" s="135"/>
      <c r="AD2426" s="135"/>
      <c r="AE2426" s="135"/>
      <c r="AF2426" s="127"/>
      <c r="AG2426" s="135"/>
      <c r="AH2426" s="135"/>
      <c r="AI2426" s="135"/>
      <c r="AJ2426" s="135"/>
    </row>
    <row r="2427" spans="11:36" s="3" customFormat="1" ht="15" customHeight="1" x14ac:dyDescent="0.25">
      <c r="K2427" s="11"/>
      <c r="L2427" s="354"/>
      <c r="M2427" s="352"/>
      <c r="AA2427" s="333"/>
      <c r="AB2427" s="135"/>
      <c r="AC2427" s="135"/>
      <c r="AD2427" s="135"/>
      <c r="AE2427" s="135"/>
      <c r="AF2427" s="127"/>
      <c r="AG2427" s="135"/>
      <c r="AH2427" s="135"/>
      <c r="AI2427" s="135"/>
      <c r="AJ2427" s="135"/>
    </row>
    <row r="2428" spans="11:36" s="3" customFormat="1" ht="15" customHeight="1" x14ac:dyDescent="0.25">
      <c r="K2428" s="11"/>
      <c r="L2428" s="354"/>
      <c r="M2428" s="352"/>
      <c r="AA2428" s="333"/>
      <c r="AB2428" s="135"/>
      <c r="AC2428" s="135"/>
      <c r="AD2428" s="135"/>
      <c r="AE2428" s="135"/>
      <c r="AF2428" s="127"/>
      <c r="AG2428" s="135"/>
      <c r="AH2428" s="135"/>
      <c r="AI2428" s="135"/>
      <c r="AJ2428" s="135"/>
    </row>
    <row r="2429" spans="11:36" s="3" customFormat="1" ht="15" customHeight="1" x14ac:dyDescent="0.25">
      <c r="K2429" s="11"/>
      <c r="L2429" s="354"/>
      <c r="M2429" s="352"/>
      <c r="AA2429" s="333"/>
      <c r="AB2429" s="135"/>
      <c r="AC2429" s="135"/>
      <c r="AD2429" s="135"/>
      <c r="AE2429" s="135"/>
      <c r="AF2429" s="127"/>
      <c r="AG2429" s="135"/>
      <c r="AH2429" s="135"/>
      <c r="AI2429" s="135"/>
      <c r="AJ2429" s="135"/>
    </row>
    <row r="2430" spans="11:36" s="3" customFormat="1" ht="15" customHeight="1" x14ac:dyDescent="0.25">
      <c r="K2430" s="11"/>
      <c r="L2430" s="354"/>
      <c r="M2430" s="352"/>
      <c r="AA2430" s="333"/>
      <c r="AB2430" s="135"/>
      <c r="AC2430" s="135"/>
      <c r="AD2430" s="135"/>
      <c r="AE2430" s="135"/>
      <c r="AF2430" s="127"/>
      <c r="AG2430" s="135"/>
      <c r="AH2430" s="135"/>
      <c r="AI2430" s="135"/>
      <c r="AJ2430" s="135"/>
    </row>
    <row r="2431" spans="11:36" s="3" customFormat="1" ht="15" customHeight="1" x14ac:dyDescent="0.25">
      <c r="K2431" s="11"/>
      <c r="L2431" s="354"/>
      <c r="M2431" s="352"/>
      <c r="AA2431" s="333"/>
      <c r="AB2431" s="135"/>
      <c r="AC2431" s="135"/>
      <c r="AD2431" s="135"/>
      <c r="AE2431" s="135"/>
      <c r="AF2431" s="127"/>
      <c r="AG2431" s="135"/>
      <c r="AH2431" s="135"/>
      <c r="AI2431" s="135"/>
      <c r="AJ2431" s="135"/>
    </row>
    <row r="2432" spans="11:36" s="3" customFormat="1" ht="15" customHeight="1" x14ac:dyDescent="0.25">
      <c r="K2432" s="11"/>
      <c r="L2432" s="354"/>
      <c r="M2432" s="352"/>
      <c r="AA2432" s="333"/>
      <c r="AB2432" s="135"/>
      <c r="AC2432" s="135"/>
      <c r="AD2432" s="135"/>
      <c r="AE2432" s="135"/>
      <c r="AF2432" s="127"/>
      <c r="AG2432" s="135"/>
      <c r="AH2432" s="135"/>
      <c r="AI2432" s="135"/>
      <c r="AJ2432" s="135"/>
    </row>
    <row r="2433" spans="11:36" s="3" customFormat="1" ht="15" customHeight="1" x14ac:dyDescent="0.25">
      <c r="K2433" s="11"/>
      <c r="L2433" s="354"/>
      <c r="M2433" s="352"/>
      <c r="AA2433" s="333"/>
      <c r="AB2433" s="135"/>
      <c r="AC2433" s="135"/>
      <c r="AD2433" s="135"/>
      <c r="AE2433" s="135"/>
      <c r="AF2433" s="127"/>
      <c r="AG2433" s="135"/>
      <c r="AH2433" s="135"/>
      <c r="AI2433" s="135"/>
      <c r="AJ2433" s="135"/>
    </row>
    <row r="2434" spans="11:36" s="3" customFormat="1" ht="15" customHeight="1" x14ac:dyDescent="0.25">
      <c r="K2434" s="11"/>
      <c r="L2434" s="354"/>
      <c r="M2434" s="352"/>
      <c r="AA2434" s="333"/>
      <c r="AB2434" s="135"/>
      <c r="AC2434" s="135"/>
      <c r="AD2434" s="135"/>
      <c r="AE2434" s="135"/>
      <c r="AF2434" s="127"/>
      <c r="AG2434" s="135"/>
      <c r="AH2434" s="135"/>
      <c r="AI2434" s="135"/>
      <c r="AJ2434" s="135"/>
    </row>
    <row r="2435" spans="11:36" s="3" customFormat="1" ht="15" customHeight="1" x14ac:dyDescent="0.25">
      <c r="K2435" s="11"/>
      <c r="L2435" s="354"/>
      <c r="M2435" s="352"/>
      <c r="AA2435" s="333"/>
      <c r="AB2435" s="135"/>
      <c r="AC2435" s="135"/>
      <c r="AD2435" s="135"/>
      <c r="AE2435" s="135"/>
      <c r="AF2435" s="127"/>
      <c r="AG2435" s="135"/>
      <c r="AH2435" s="135"/>
      <c r="AI2435" s="135"/>
      <c r="AJ2435" s="135"/>
    </row>
    <row r="2436" spans="11:36" s="3" customFormat="1" ht="15" customHeight="1" x14ac:dyDescent="0.25">
      <c r="K2436" s="11"/>
      <c r="L2436" s="354"/>
      <c r="M2436" s="352"/>
      <c r="AA2436" s="333"/>
      <c r="AB2436" s="135"/>
      <c r="AC2436" s="135"/>
      <c r="AD2436" s="135"/>
      <c r="AE2436" s="135"/>
      <c r="AF2436" s="127"/>
      <c r="AG2436" s="135"/>
      <c r="AH2436" s="135"/>
      <c r="AI2436" s="135"/>
      <c r="AJ2436" s="135"/>
    </row>
    <row r="2437" spans="11:36" s="3" customFormat="1" ht="15" customHeight="1" x14ac:dyDescent="0.25">
      <c r="K2437" s="11"/>
      <c r="L2437" s="354"/>
      <c r="M2437" s="352"/>
      <c r="AA2437" s="333"/>
      <c r="AB2437" s="135"/>
      <c r="AC2437" s="135"/>
      <c r="AD2437" s="135"/>
      <c r="AE2437" s="135"/>
      <c r="AF2437" s="127"/>
      <c r="AG2437" s="135"/>
      <c r="AH2437" s="135"/>
      <c r="AI2437" s="135"/>
      <c r="AJ2437" s="135"/>
    </row>
    <row r="2438" spans="11:36" s="3" customFormat="1" ht="15" customHeight="1" x14ac:dyDescent="0.25">
      <c r="K2438" s="11"/>
      <c r="L2438" s="354"/>
      <c r="M2438" s="352"/>
      <c r="AA2438" s="333"/>
      <c r="AB2438" s="135"/>
      <c r="AC2438" s="135"/>
      <c r="AD2438" s="135"/>
      <c r="AE2438" s="135"/>
      <c r="AF2438" s="127"/>
      <c r="AG2438" s="135"/>
      <c r="AH2438" s="135"/>
      <c r="AI2438" s="135"/>
      <c r="AJ2438" s="135"/>
    </row>
    <row r="2439" spans="11:36" s="3" customFormat="1" ht="15" customHeight="1" x14ac:dyDescent="0.25">
      <c r="K2439" s="11"/>
      <c r="L2439" s="354"/>
      <c r="M2439" s="352"/>
      <c r="AA2439" s="333"/>
      <c r="AB2439" s="135"/>
      <c r="AC2439" s="135"/>
      <c r="AD2439" s="135"/>
      <c r="AE2439" s="135"/>
      <c r="AF2439" s="127"/>
      <c r="AG2439" s="135"/>
      <c r="AH2439" s="135"/>
      <c r="AI2439" s="135"/>
      <c r="AJ2439" s="135"/>
    </row>
    <row r="2440" spans="11:36" s="3" customFormat="1" ht="15" customHeight="1" x14ac:dyDescent="0.25">
      <c r="K2440" s="11"/>
      <c r="L2440" s="354"/>
      <c r="M2440" s="352"/>
      <c r="AA2440" s="333"/>
      <c r="AB2440" s="135"/>
      <c r="AC2440" s="135"/>
      <c r="AD2440" s="135"/>
      <c r="AE2440" s="135"/>
      <c r="AF2440" s="127"/>
      <c r="AG2440" s="135"/>
      <c r="AH2440" s="135"/>
      <c r="AI2440" s="135"/>
      <c r="AJ2440" s="135"/>
    </row>
    <row r="2441" spans="11:36" s="3" customFormat="1" ht="15" customHeight="1" x14ac:dyDescent="0.25">
      <c r="K2441" s="11"/>
      <c r="L2441" s="354"/>
      <c r="M2441" s="352"/>
      <c r="AA2441" s="333"/>
      <c r="AB2441" s="135"/>
      <c r="AC2441" s="135"/>
      <c r="AD2441" s="135"/>
      <c r="AE2441" s="135"/>
      <c r="AF2441" s="127"/>
      <c r="AG2441" s="135"/>
      <c r="AH2441" s="135"/>
      <c r="AI2441" s="135"/>
      <c r="AJ2441" s="135"/>
    </row>
    <row r="2442" spans="11:36" s="3" customFormat="1" ht="15" customHeight="1" x14ac:dyDescent="0.25">
      <c r="K2442" s="11"/>
      <c r="L2442" s="354"/>
      <c r="M2442" s="352"/>
      <c r="AA2442" s="333"/>
      <c r="AB2442" s="135"/>
      <c r="AC2442" s="135"/>
      <c r="AD2442" s="135"/>
      <c r="AE2442" s="135"/>
      <c r="AF2442" s="127"/>
      <c r="AG2442" s="135"/>
      <c r="AH2442" s="135"/>
      <c r="AI2442" s="135"/>
      <c r="AJ2442" s="135"/>
    </row>
    <row r="2443" spans="11:36" s="3" customFormat="1" ht="15" customHeight="1" x14ac:dyDescent="0.25">
      <c r="K2443" s="11"/>
      <c r="L2443" s="354"/>
      <c r="M2443" s="352"/>
      <c r="AA2443" s="333"/>
      <c r="AB2443" s="135"/>
      <c r="AC2443" s="135"/>
      <c r="AD2443" s="135"/>
      <c r="AE2443" s="135"/>
      <c r="AF2443" s="127"/>
      <c r="AG2443" s="135"/>
      <c r="AH2443" s="135"/>
      <c r="AI2443" s="135"/>
      <c r="AJ2443" s="135"/>
    </row>
    <row r="2444" spans="11:36" s="3" customFormat="1" ht="15" customHeight="1" x14ac:dyDescent="0.25">
      <c r="K2444" s="11"/>
      <c r="L2444" s="354"/>
      <c r="M2444" s="352"/>
      <c r="AA2444" s="333"/>
      <c r="AB2444" s="135"/>
      <c r="AC2444" s="135"/>
      <c r="AD2444" s="135"/>
      <c r="AE2444" s="135"/>
      <c r="AF2444" s="127"/>
      <c r="AG2444" s="135"/>
      <c r="AH2444" s="135"/>
      <c r="AI2444" s="135"/>
      <c r="AJ2444" s="135"/>
    </row>
    <row r="2445" spans="11:36" s="3" customFormat="1" ht="15" customHeight="1" x14ac:dyDescent="0.25">
      <c r="K2445" s="11"/>
      <c r="L2445" s="354"/>
      <c r="M2445" s="352"/>
      <c r="AA2445" s="333"/>
      <c r="AB2445" s="135"/>
      <c r="AC2445" s="135"/>
      <c r="AD2445" s="135"/>
      <c r="AE2445" s="135"/>
      <c r="AF2445" s="127"/>
      <c r="AG2445" s="135"/>
      <c r="AH2445" s="135"/>
      <c r="AI2445" s="135"/>
      <c r="AJ2445" s="135"/>
    </row>
    <row r="2446" spans="11:36" s="3" customFormat="1" ht="15" customHeight="1" x14ac:dyDescent="0.25">
      <c r="K2446" s="11"/>
      <c r="L2446" s="354"/>
      <c r="M2446" s="352"/>
      <c r="AA2446" s="333"/>
      <c r="AB2446" s="135"/>
      <c r="AC2446" s="135"/>
      <c r="AD2446" s="135"/>
      <c r="AE2446" s="135"/>
      <c r="AF2446" s="127"/>
      <c r="AG2446" s="135"/>
      <c r="AH2446" s="135"/>
      <c r="AI2446" s="135"/>
      <c r="AJ2446" s="135"/>
    </row>
    <row r="2447" spans="11:36" s="3" customFormat="1" ht="15" customHeight="1" x14ac:dyDescent="0.25">
      <c r="K2447" s="11"/>
      <c r="L2447" s="354"/>
      <c r="M2447" s="352"/>
      <c r="AA2447" s="333"/>
      <c r="AB2447" s="135"/>
      <c r="AC2447" s="135"/>
      <c r="AD2447" s="135"/>
      <c r="AE2447" s="135"/>
      <c r="AF2447" s="127"/>
      <c r="AG2447" s="135"/>
      <c r="AH2447" s="135"/>
      <c r="AI2447" s="135"/>
      <c r="AJ2447" s="135"/>
    </row>
    <row r="2448" spans="11:36" s="3" customFormat="1" ht="15" customHeight="1" x14ac:dyDescent="0.25">
      <c r="K2448" s="11"/>
      <c r="L2448" s="354"/>
      <c r="M2448" s="352"/>
      <c r="AA2448" s="333"/>
      <c r="AB2448" s="135"/>
      <c r="AC2448" s="135"/>
      <c r="AD2448" s="135"/>
      <c r="AE2448" s="135"/>
      <c r="AF2448" s="127"/>
      <c r="AG2448" s="135"/>
      <c r="AH2448" s="135"/>
      <c r="AI2448" s="135"/>
      <c r="AJ2448" s="135"/>
    </row>
    <row r="2449" spans="11:36" s="3" customFormat="1" ht="15" customHeight="1" x14ac:dyDescent="0.25">
      <c r="K2449" s="11"/>
      <c r="L2449" s="354"/>
      <c r="M2449" s="352"/>
      <c r="AA2449" s="333"/>
      <c r="AB2449" s="135"/>
      <c r="AC2449" s="135"/>
      <c r="AD2449" s="135"/>
      <c r="AE2449" s="135"/>
      <c r="AF2449" s="127"/>
      <c r="AG2449" s="135"/>
      <c r="AH2449" s="135"/>
      <c r="AI2449" s="135"/>
      <c r="AJ2449" s="135"/>
    </row>
    <row r="2450" spans="11:36" s="3" customFormat="1" ht="15" customHeight="1" x14ac:dyDescent="0.25">
      <c r="K2450" s="11"/>
      <c r="L2450" s="354"/>
      <c r="M2450" s="352"/>
      <c r="AA2450" s="333"/>
      <c r="AB2450" s="135"/>
      <c r="AC2450" s="135"/>
      <c r="AD2450" s="135"/>
      <c r="AE2450" s="135"/>
      <c r="AF2450" s="127"/>
      <c r="AG2450" s="135"/>
      <c r="AH2450" s="135"/>
      <c r="AI2450" s="135"/>
      <c r="AJ2450" s="135"/>
    </row>
    <row r="2451" spans="11:36" s="3" customFormat="1" ht="15" customHeight="1" x14ac:dyDescent="0.25">
      <c r="K2451" s="11"/>
      <c r="L2451" s="354"/>
      <c r="M2451" s="352"/>
      <c r="AA2451" s="333"/>
      <c r="AB2451" s="135"/>
      <c r="AC2451" s="135"/>
      <c r="AD2451" s="135"/>
      <c r="AE2451" s="135"/>
      <c r="AF2451" s="127"/>
      <c r="AG2451" s="135"/>
      <c r="AH2451" s="135"/>
      <c r="AI2451" s="135"/>
      <c r="AJ2451" s="135"/>
    </row>
    <row r="2452" spans="11:36" s="3" customFormat="1" ht="15" customHeight="1" x14ac:dyDescent="0.25">
      <c r="K2452" s="11"/>
      <c r="L2452" s="354"/>
      <c r="M2452" s="352"/>
      <c r="AA2452" s="333"/>
      <c r="AB2452" s="135"/>
      <c r="AC2452" s="135"/>
      <c r="AD2452" s="135"/>
      <c r="AE2452" s="135"/>
      <c r="AF2452" s="127"/>
      <c r="AG2452" s="135"/>
      <c r="AH2452" s="135"/>
      <c r="AI2452" s="135"/>
      <c r="AJ2452" s="135"/>
    </row>
    <row r="2453" spans="11:36" s="3" customFormat="1" ht="15" customHeight="1" x14ac:dyDescent="0.25">
      <c r="K2453" s="11"/>
      <c r="L2453" s="354"/>
      <c r="M2453" s="352"/>
      <c r="AA2453" s="333"/>
      <c r="AB2453" s="135"/>
      <c r="AC2453" s="135"/>
      <c r="AD2453" s="135"/>
      <c r="AE2453" s="135"/>
      <c r="AF2453" s="127"/>
      <c r="AG2453" s="135"/>
      <c r="AH2453" s="135"/>
      <c r="AI2453" s="135"/>
      <c r="AJ2453" s="135"/>
    </row>
    <row r="2454" spans="11:36" s="3" customFormat="1" ht="15" customHeight="1" x14ac:dyDescent="0.25">
      <c r="K2454" s="11"/>
      <c r="L2454" s="354"/>
      <c r="M2454" s="352"/>
      <c r="AA2454" s="333"/>
      <c r="AB2454" s="135"/>
      <c r="AC2454" s="135"/>
      <c r="AD2454" s="135"/>
      <c r="AE2454" s="135"/>
      <c r="AF2454" s="127"/>
      <c r="AG2454" s="135"/>
      <c r="AH2454" s="135"/>
      <c r="AI2454" s="135"/>
      <c r="AJ2454" s="135"/>
    </row>
    <row r="2455" spans="11:36" s="3" customFormat="1" ht="15" customHeight="1" x14ac:dyDescent="0.25">
      <c r="K2455" s="11"/>
      <c r="L2455" s="354"/>
      <c r="M2455" s="352"/>
      <c r="AA2455" s="333"/>
      <c r="AB2455" s="135"/>
      <c r="AC2455" s="135"/>
      <c r="AD2455" s="135"/>
      <c r="AE2455" s="135"/>
      <c r="AF2455" s="127"/>
      <c r="AG2455" s="135"/>
      <c r="AH2455" s="135"/>
      <c r="AI2455" s="135"/>
      <c r="AJ2455" s="135"/>
    </row>
    <row r="2456" spans="11:36" s="3" customFormat="1" ht="15" customHeight="1" x14ac:dyDescent="0.25">
      <c r="K2456" s="11"/>
      <c r="L2456" s="354"/>
      <c r="M2456" s="352"/>
      <c r="AA2456" s="333"/>
      <c r="AB2456" s="135"/>
      <c r="AC2456" s="135"/>
      <c r="AD2456" s="135"/>
      <c r="AE2456" s="135"/>
      <c r="AF2456" s="127"/>
      <c r="AG2456" s="135"/>
      <c r="AH2456" s="135"/>
      <c r="AI2456" s="135"/>
      <c r="AJ2456" s="135"/>
    </row>
    <row r="2457" spans="11:36" s="3" customFormat="1" ht="15" customHeight="1" x14ac:dyDescent="0.25">
      <c r="K2457" s="11"/>
      <c r="L2457" s="354"/>
      <c r="M2457" s="352"/>
      <c r="AA2457" s="333"/>
      <c r="AB2457" s="135"/>
      <c r="AC2457" s="135"/>
      <c r="AD2457" s="135"/>
      <c r="AE2457" s="135"/>
      <c r="AF2457" s="127"/>
      <c r="AG2457" s="135"/>
      <c r="AH2457" s="135"/>
      <c r="AI2457" s="135"/>
      <c r="AJ2457" s="135"/>
    </row>
    <row r="2458" spans="11:36" s="3" customFormat="1" ht="15" customHeight="1" x14ac:dyDescent="0.25">
      <c r="K2458" s="11"/>
      <c r="L2458" s="354"/>
      <c r="M2458" s="352"/>
      <c r="AA2458" s="333"/>
      <c r="AB2458" s="135"/>
      <c r="AC2458" s="135"/>
      <c r="AD2458" s="135"/>
      <c r="AE2458" s="135"/>
      <c r="AF2458" s="127"/>
      <c r="AG2458" s="135"/>
      <c r="AH2458" s="135"/>
      <c r="AI2458" s="135"/>
      <c r="AJ2458" s="135"/>
    </row>
    <row r="2459" spans="11:36" s="3" customFormat="1" ht="15" customHeight="1" x14ac:dyDescent="0.25">
      <c r="K2459" s="11"/>
      <c r="L2459" s="354"/>
      <c r="M2459" s="352"/>
      <c r="AA2459" s="333"/>
      <c r="AB2459" s="135"/>
      <c r="AC2459" s="135"/>
      <c r="AD2459" s="135"/>
      <c r="AE2459" s="135"/>
      <c r="AF2459" s="127"/>
      <c r="AG2459" s="135"/>
      <c r="AH2459" s="135"/>
      <c r="AI2459" s="135"/>
      <c r="AJ2459" s="135"/>
    </row>
    <row r="2460" spans="11:36" s="3" customFormat="1" ht="15" customHeight="1" x14ac:dyDescent="0.25">
      <c r="K2460" s="11"/>
      <c r="L2460" s="354"/>
      <c r="M2460" s="352"/>
      <c r="AA2460" s="333"/>
      <c r="AB2460" s="135"/>
      <c r="AC2460" s="135"/>
      <c r="AD2460" s="135"/>
      <c r="AE2460" s="135"/>
      <c r="AF2460" s="127"/>
      <c r="AG2460" s="135"/>
      <c r="AH2460" s="135"/>
      <c r="AI2460" s="135"/>
      <c r="AJ2460" s="135"/>
    </row>
    <row r="2461" spans="11:36" s="3" customFormat="1" ht="15" customHeight="1" x14ac:dyDescent="0.25">
      <c r="K2461" s="11"/>
      <c r="L2461" s="354"/>
      <c r="M2461" s="352"/>
      <c r="AA2461" s="333"/>
      <c r="AB2461" s="135"/>
      <c r="AC2461" s="135"/>
      <c r="AD2461" s="135"/>
      <c r="AE2461" s="135"/>
      <c r="AF2461" s="127"/>
      <c r="AG2461" s="135"/>
      <c r="AH2461" s="135"/>
      <c r="AI2461" s="135"/>
      <c r="AJ2461" s="135"/>
    </row>
    <row r="2462" spans="11:36" s="3" customFormat="1" ht="15" customHeight="1" x14ac:dyDescent="0.25">
      <c r="K2462" s="11"/>
      <c r="L2462" s="354"/>
      <c r="M2462" s="352"/>
      <c r="AA2462" s="333"/>
      <c r="AB2462" s="135"/>
      <c r="AC2462" s="135"/>
      <c r="AD2462" s="135"/>
      <c r="AE2462" s="135"/>
      <c r="AF2462" s="127"/>
      <c r="AG2462" s="135"/>
      <c r="AH2462" s="135"/>
      <c r="AI2462" s="135"/>
      <c r="AJ2462" s="135"/>
    </row>
    <row r="2463" spans="11:36" s="3" customFormat="1" ht="15" customHeight="1" x14ac:dyDescent="0.25">
      <c r="K2463" s="11"/>
      <c r="L2463" s="354"/>
      <c r="M2463" s="352"/>
      <c r="AA2463" s="333"/>
      <c r="AB2463" s="135"/>
      <c r="AC2463" s="135"/>
      <c r="AD2463" s="135"/>
      <c r="AE2463" s="135"/>
      <c r="AF2463" s="127"/>
      <c r="AG2463" s="135"/>
      <c r="AH2463" s="135"/>
      <c r="AI2463" s="135"/>
      <c r="AJ2463" s="135"/>
    </row>
    <row r="2464" spans="11:36" s="3" customFormat="1" ht="15" customHeight="1" x14ac:dyDescent="0.25">
      <c r="K2464" s="11"/>
      <c r="L2464" s="354"/>
      <c r="M2464" s="352"/>
      <c r="AA2464" s="333"/>
      <c r="AB2464" s="135"/>
      <c r="AC2464" s="135"/>
      <c r="AD2464" s="135"/>
      <c r="AE2464" s="135"/>
      <c r="AF2464" s="127"/>
      <c r="AG2464" s="135"/>
      <c r="AH2464" s="135"/>
      <c r="AI2464" s="135"/>
      <c r="AJ2464" s="135"/>
    </row>
    <row r="2465" spans="11:36" s="3" customFormat="1" ht="15" customHeight="1" x14ac:dyDescent="0.25">
      <c r="K2465" s="11"/>
      <c r="L2465" s="354"/>
      <c r="M2465" s="352"/>
      <c r="AA2465" s="333"/>
      <c r="AB2465" s="135"/>
      <c r="AC2465" s="135"/>
      <c r="AD2465" s="135"/>
      <c r="AE2465" s="135"/>
      <c r="AF2465" s="127"/>
      <c r="AG2465" s="135"/>
      <c r="AH2465" s="135"/>
      <c r="AI2465" s="135"/>
      <c r="AJ2465" s="135"/>
    </row>
    <row r="2466" spans="11:36" s="3" customFormat="1" ht="15" customHeight="1" x14ac:dyDescent="0.25">
      <c r="K2466" s="11"/>
      <c r="L2466" s="354"/>
      <c r="M2466" s="352"/>
      <c r="AA2466" s="333"/>
      <c r="AB2466" s="135"/>
      <c r="AC2466" s="135"/>
      <c r="AD2466" s="135"/>
      <c r="AE2466" s="135"/>
      <c r="AF2466" s="127"/>
      <c r="AG2466" s="135"/>
      <c r="AH2466" s="135"/>
      <c r="AI2466" s="135"/>
      <c r="AJ2466" s="135"/>
    </row>
    <row r="2467" spans="11:36" s="3" customFormat="1" ht="15" customHeight="1" x14ac:dyDescent="0.25">
      <c r="K2467" s="11"/>
      <c r="L2467" s="354"/>
      <c r="M2467" s="352"/>
      <c r="AA2467" s="333"/>
      <c r="AB2467" s="135"/>
      <c r="AC2467" s="135"/>
      <c r="AD2467" s="135"/>
      <c r="AE2467" s="135"/>
      <c r="AF2467" s="127"/>
      <c r="AG2467" s="135"/>
      <c r="AH2467" s="135"/>
      <c r="AI2467" s="135"/>
      <c r="AJ2467" s="135"/>
    </row>
    <row r="2468" spans="11:36" s="3" customFormat="1" ht="15" customHeight="1" x14ac:dyDescent="0.25">
      <c r="K2468" s="11"/>
      <c r="L2468" s="354"/>
      <c r="M2468" s="352"/>
      <c r="AA2468" s="333"/>
      <c r="AB2468" s="135"/>
      <c r="AC2468" s="135"/>
      <c r="AD2468" s="135"/>
      <c r="AE2468" s="135"/>
      <c r="AF2468" s="127"/>
      <c r="AG2468" s="135"/>
      <c r="AH2468" s="135"/>
      <c r="AI2468" s="135"/>
      <c r="AJ2468" s="135"/>
    </row>
    <row r="2469" spans="11:36" s="3" customFormat="1" ht="15" customHeight="1" x14ac:dyDescent="0.25">
      <c r="K2469" s="11"/>
      <c r="L2469" s="354"/>
      <c r="M2469" s="352"/>
      <c r="AA2469" s="333"/>
      <c r="AB2469" s="135"/>
      <c r="AC2469" s="135"/>
      <c r="AD2469" s="135"/>
      <c r="AE2469" s="135"/>
      <c r="AF2469" s="127"/>
      <c r="AG2469" s="135"/>
      <c r="AH2469" s="135"/>
      <c r="AI2469" s="135"/>
      <c r="AJ2469" s="135"/>
    </row>
    <row r="2470" spans="11:36" s="3" customFormat="1" ht="15" customHeight="1" x14ac:dyDescent="0.25">
      <c r="K2470" s="11"/>
      <c r="L2470" s="354"/>
      <c r="M2470" s="352"/>
      <c r="AA2470" s="333"/>
      <c r="AB2470" s="135"/>
      <c r="AC2470" s="135"/>
      <c r="AD2470" s="135"/>
      <c r="AE2470" s="135"/>
      <c r="AF2470" s="127"/>
      <c r="AG2470" s="135"/>
      <c r="AH2470" s="135"/>
      <c r="AI2470" s="135"/>
      <c r="AJ2470" s="135"/>
    </row>
    <row r="2471" spans="11:36" s="3" customFormat="1" ht="15" customHeight="1" x14ac:dyDescent="0.25">
      <c r="K2471" s="11"/>
      <c r="L2471" s="354"/>
      <c r="M2471" s="352"/>
      <c r="AA2471" s="333"/>
      <c r="AB2471" s="135"/>
      <c r="AC2471" s="135"/>
      <c r="AD2471" s="135"/>
      <c r="AE2471" s="135"/>
      <c r="AF2471" s="127"/>
      <c r="AG2471" s="135"/>
      <c r="AH2471" s="135"/>
      <c r="AI2471" s="135"/>
      <c r="AJ2471" s="135"/>
    </row>
    <row r="2472" spans="11:36" s="3" customFormat="1" ht="15" customHeight="1" x14ac:dyDescent="0.25">
      <c r="K2472" s="11"/>
      <c r="L2472" s="354"/>
      <c r="M2472" s="352"/>
      <c r="AA2472" s="333"/>
      <c r="AB2472" s="135"/>
      <c r="AC2472" s="135"/>
      <c r="AD2472" s="135"/>
      <c r="AE2472" s="135"/>
      <c r="AF2472" s="127"/>
      <c r="AG2472" s="135"/>
      <c r="AH2472" s="135"/>
      <c r="AI2472" s="135"/>
      <c r="AJ2472" s="135"/>
    </row>
    <row r="2473" spans="11:36" s="3" customFormat="1" ht="15" customHeight="1" x14ac:dyDescent="0.25">
      <c r="K2473" s="11"/>
      <c r="L2473" s="354"/>
      <c r="M2473" s="352"/>
      <c r="AA2473" s="333"/>
      <c r="AB2473" s="135"/>
      <c r="AC2473" s="135"/>
      <c r="AD2473" s="135"/>
      <c r="AE2473" s="135"/>
      <c r="AF2473" s="127"/>
      <c r="AG2473" s="135"/>
      <c r="AH2473" s="135"/>
      <c r="AI2473" s="135"/>
      <c r="AJ2473" s="135"/>
    </row>
    <row r="2474" spans="11:36" s="3" customFormat="1" ht="15" customHeight="1" x14ac:dyDescent="0.25">
      <c r="K2474" s="11"/>
      <c r="L2474" s="354"/>
      <c r="M2474" s="352"/>
      <c r="AA2474" s="333"/>
      <c r="AB2474" s="135"/>
      <c r="AC2474" s="135"/>
      <c r="AD2474" s="135"/>
      <c r="AE2474" s="135"/>
      <c r="AF2474" s="127"/>
      <c r="AG2474" s="135"/>
      <c r="AH2474" s="135"/>
      <c r="AI2474" s="135"/>
      <c r="AJ2474" s="135"/>
    </row>
    <row r="2475" spans="11:36" s="3" customFormat="1" ht="15" customHeight="1" x14ac:dyDescent="0.25">
      <c r="K2475" s="11"/>
      <c r="L2475" s="354"/>
      <c r="M2475" s="352"/>
      <c r="AA2475" s="333"/>
      <c r="AB2475" s="135"/>
      <c r="AC2475" s="135"/>
      <c r="AD2475" s="135"/>
      <c r="AE2475" s="135"/>
      <c r="AF2475" s="127"/>
      <c r="AG2475" s="135"/>
      <c r="AH2475" s="135"/>
      <c r="AI2475" s="135"/>
      <c r="AJ2475" s="135"/>
    </row>
    <row r="2476" spans="11:36" s="3" customFormat="1" ht="15" customHeight="1" x14ac:dyDescent="0.25">
      <c r="K2476" s="11"/>
      <c r="L2476" s="354"/>
      <c r="M2476" s="352"/>
      <c r="AA2476" s="333"/>
      <c r="AB2476" s="135"/>
      <c r="AC2476" s="135"/>
      <c r="AD2476" s="135"/>
      <c r="AE2476" s="135"/>
      <c r="AF2476" s="127"/>
      <c r="AG2476" s="135"/>
      <c r="AH2476" s="135"/>
      <c r="AI2476" s="135"/>
      <c r="AJ2476" s="135"/>
    </row>
    <row r="2477" spans="11:36" s="3" customFormat="1" ht="15" customHeight="1" x14ac:dyDescent="0.25">
      <c r="K2477" s="11"/>
      <c r="L2477" s="354"/>
      <c r="M2477" s="352"/>
      <c r="AA2477" s="333"/>
      <c r="AB2477" s="135"/>
      <c r="AC2477" s="135"/>
      <c r="AD2477" s="135"/>
      <c r="AE2477" s="135"/>
      <c r="AF2477" s="127"/>
      <c r="AG2477" s="135"/>
      <c r="AH2477" s="135"/>
      <c r="AI2477" s="135"/>
      <c r="AJ2477" s="135"/>
    </row>
    <row r="2478" spans="11:36" s="3" customFormat="1" ht="15" customHeight="1" x14ac:dyDescent="0.25">
      <c r="K2478" s="11"/>
      <c r="L2478" s="354"/>
      <c r="M2478" s="352"/>
      <c r="AA2478" s="333"/>
      <c r="AB2478" s="135"/>
      <c r="AC2478" s="135"/>
      <c r="AD2478" s="135"/>
      <c r="AE2478" s="135"/>
      <c r="AF2478" s="127"/>
      <c r="AG2478" s="135"/>
      <c r="AH2478" s="135"/>
      <c r="AI2478" s="135"/>
      <c r="AJ2478" s="135"/>
    </row>
    <row r="2479" spans="11:36" s="3" customFormat="1" ht="15" customHeight="1" x14ac:dyDescent="0.25">
      <c r="K2479" s="11"/>
      <c r="L2479" s="354"/>
      <c r="M2479" s="352"/>
      <c r="AA2479" s="333"/>
      <c r="AB2479" s="135"/>
      <c r="AC2479" s="135"/>
      <c r="AD2479" s="135"/>
      <c r="AE2479" s="135"/>
      <c r="AF2479" s="127"/>
      <c r="AG2479" s="135"/>
      <c r="AH2479" s="135"/>
      <c r="AI2479" s="135"/>
      <c r="AJ2479" s="135"/>
    </row>
    <row r="2480" spans="11:36" s="3" customFormat="1" ht="15" customHeight="1" x14ac:dyDescent="0.25">
      <c r="K2480" s="11"/>
      <c r="L2480" s="354"/>
      <c r="M2480" s="352"/>
      <c r="AA2480" s="333"/>
      <c r="AB2480" s="135"/>
      <c r="AC2480" s="135"/>
      <c r="AD2480" s="135"/>
      <c r="AE2480" s="135"/>
      <c r="AF2480" s="127"/>
      <c r="AG2480" s="135"/>
      <c r="AH2480" s="135"/>
      <c r="AI2480" s="135"/>
      <c r="AJ2480" s="135"/>
    </row>
    <row r="2481" spans="11:36" s="3" customFormat="1" ht="15" customHeight="1" x14ac:dyDescent="0.25">
      <c r="K2481" s="11"/>
      <c r="L2481" s="354"/>
      <c r="M2481" s="352"/>
      <c r="AA2481" s="333"/>
      <c r="AB2481" s="135"/>
      <c r="AC2481" s="135"/>
      <c r="AD2481" s="135"/>
      <c r="AE2481" s="135"/>
      <c r="AF2481" s="127"/>
      <c r="AG2481" s="135"/>
      <c r="AH2481" s="135"/>
      <c r="AI2481" s="135"/>
      <c r="AJ2481" s="135"/>
    </row>
    <row r="2482" spans="11:36" s="3" customFormat="1" ht="15" customHeight="1" x14ac:dyDescent="0.25">
      <c r="K2482" s="11"/>
      <c r="L2482" s="354"/>
      <c r="M2482" s="352"/>
      <c r="AA2482" s="333"/>
      <c r="AB2482" s="135"/>
      <c r="AC2482" s="135"/>
      <c r="AD2482" s="135"/>
      <c r="AE2482" s="135"/>
      <c r="AF2482" s="127"/>
      <c r="AG2482" s="135"/>
      <c r="AH2482" s="135"/>
      <c r="AI2482" s="135"/>
      <c r="AJ2482" s="135"/>
    </row>
    <row r="2483" spans="11:36" s="3" customFormat="1" ht="15" customHeight="1" x14ac:dyDescent="0.25">
      <c r="K2483" s="11"/>
      <c r="L2483" s="354"/>
      <c r="M2483" s="352"/>
      <c r="AA2483" s="333"/>
      <c r="AB2483" s="135"/>
      <c r="AC2483" s="135"/>
      <c r="AD2483" s="135"/>
      <c r="AE2483" s="135"/>
      <c r="AF2483" s="127"/>
      <c r="AG2483" s="135"/>
      <c r="AH2483" s="135"/>
      <c r="AI2483" s="135"/>
      <c r="AJ2483" s="135"/>
    </row>
    <row r="2484" spans="11:36" s="3" customFormat="1" ht="15" customHeight="1" x14ac:dyDescent="0.25">
      <c r="K2484" s="11"/>
      <c r="L2484" s="354"/>
      <c r="M2484" s="352"/>
      <c r="AA2484" s="333"/>
      <c r="AB2484" s="135"/>
      <c r="AC2484" s="135"/>
      <c r="AD2484" s="135"/>
      <c r="AE2484" s="135"/>
      <c r="AF2484" s="127"/>
      <c r="AG2484" s="135"/>
      <c r="AH2484" s="135"/>
      <c r="AI2484" s="135"/>
      <c r="AJ2484" s="135"/>
    </row>
    <row r="2485" spans="11:36" s="3" customFormat="1" ht="15" customHeight="1" x14ac:dyDescent="0.25">
      <c r="K2485" s="11"/>
      <c r="L2485" s="354"/>
      <c r="M2485" s="352"/>
      <c r="AA2485" s="333"/>
      <c r="AB2485" s="135"/>
      <c r="AC2485" s="135"/>
      <c r="AD2485" s="135"/>
      <c r="AE2485" s="135"/>
      <c r="AF2485" s="127"/>
      <c r="AG2485" s="135"/>
      <c r="AH2485" s="135"/>
      <c r="AI2485" s="135"/>
      <c r="AJ2485" s="135"/>
    </row>
    <row r="2486" spans="11:36" s="3" customFormat="1" ht="15" customHeight="1" x14ac:dyDescent="0.25">
      <c r="K2486" s="11"/>
      <c r="L2486" s="354"/>
      <c r="M2486" s="352"/>
      <c r="AA2486" s="333"/>
      <c r="AB2486" s="135"/>
      <c r="AC2486" s="135"/>
      <c r="AD2486" s="135"/>
      <c r="AE2486" s="135"/>
      <c r="AF2486" s="127"/>
      <c r="AG2486" s="135"/>
      <c r="AH2486" s="135"/>
      <c r="AI2486" s="135"/>
      <c r="AJ2486" s="135"/>
    </row>
    <row r="2487" spans="11:36" s="3" customFormat="1" ht="15" customHeight="1" x14ac:dyDescent="0.25">
      <c r="K2487" s="11"/>
      <c r="L2487" s="354"/>
      <c r="M2487" s="352"/>
      <c r="AA2487" s="333"/>
      <c r="AB2487" s="135"/>
      <c r="AC2487" s="135"/>
      <c r="AD2487" s="135"/>
      <c r="AE2487" s="135"/>
      <c r="AF2487" s="127"/>
      <c r="AG2487" s="135"/>
      <c r="AH2487" s="135"/>
      <c r="AI2487" s="135"/>
      <c r="AJ2487" s="135"/>
    </row>
    <row r="2488" spans="11:36" s="3" customFormat="1" ht="15" customHeight="1" x14ac:dyDescent="0.25">
      <c r="K2488" s="11"/>
      <c r="L2488" s="354"/>
      <c r="M2488" s="352"/>
      <c r="AA2488" s="333"/>
      <c r="AB2488" s="135"/>
      <c r="AC2488" s="135"/>
      <c r="AD2488" s="135"/>
      <c r="AE2488" s="135"/>
      <c r="AF2488" s="127"/>
      <c r="AG2488" s="135"/>
      <c r="AH2488" s="135"/>
      <c r="AI2488" s="135"/>
      <c r="AJ2488" s="135"/>
    </row>
    <row r="2489" spans="11:36" s="3" customFormat="1" ht="15" customHeight="1" x14ac:dyDescent="0.25">
      <c r="K2489" s="11"/>
      <c r="L2489" s="354"/>
      <c r="M2489" s="352"/>
      <c r="AA2489" s="333"/>
      <c r="AB2489" s="135"/>
      <c r="AC2489" s="135"/>
      <c r="AD2489" s="135"/>
      <c r="AE2489" s="135"/>
      <c r="AF2489" s="127"/>
      <c r="AG2489" s="135"/>
      <c r="AH2489" s="135"/>
      <c r="AI2489" s="135"/>
      <c r="AJ2489" s="135"/>
    </row>
    <row r="2490" spans="11:36" s="3" customFormat="1" ht="15" customHeight="1" x14ac:dyDescent="0.25">
      <c r="K2490" s="11"/>
      <c r="L2490" s="354"/>
      <c r="M2490" s="352"/>
      <c r="AA2490" s="333"/>
      <c r="AB2490" s="135"/>
      <c r="AC2490" s="135"/>
      <c r="AD2490" s="135"/>
      <c r="AE2490" s="135"/>
      <c r="AF2490" s="127"/>
      <c r="AG2490" s="135"/>
      <c r="AH2490" s="135"/>
      <c r="AI2490" s="135"/>
      <c r="AJ2490" s="135"/>
    </row>
    <row r="2491" spans="11:36" s="3" customFormat="1" ht="15" customHeight="1" x14ac:dyDescent="0.25">
      <c r="K2491" s="11"/>
      <c r="L2491" s="354"/>
      <c r="M2491" s="352"/>
      <c r="AA2491" s="333"/>
      <c r="AB2491" s="135"/>
      <c r="AC2491" s="135"/>
      <c r="AD2491" s="135"/>
      <c r="AE2491" s="135"/>
      <c r="AF2491" s="127"/>
      <c r="AG2491" s="135"/>
      <c r="AH2491" s="135"/>
      <c r="AI2491" s="135"/>
      <c r="AJ2491" s="135"/>
    </row>
    <row r="2492" spans="11:36" s="3" customFormat="1" ht="15" customHeight="1" x14ac:dyDescent="0.25">
      <c r="K2492" s="11"/>
      <c r="L2492" s="354"/>
      <c r="M2492" s="352"/>
      <c r="AA2492" s="333"/>
      <c r="AB2492" s="135"/>
      <c r="AC2492" s="135"/>
      <c r="AD2492" s="135"/>
      <c r="AE2492" s="135"/>
      <c r="AF2492" s="127"/>
      <c r="AG2492" s="135"/>
      <c r="AH2492" s="135"/>
      <c r="AI2492" s="135"/>
      <c r="AJ2492" s="135"/>
    </row>
    <row r="2493" spans="11:36" s="3" customFormat="1" ht="15" customHeight="1" x14ac:dyDescent="0.25">
      <c r="K2493" s="11"/>
      <c r="L2493" s="354"/>
      <c r="M2493" s="352"/>
      <c r="AA2493" s="333"/>
      <c r="AB2493" s="135"/>
      <c r="AC2493" s="135"/>
      <c r="AD2493" s="135"/>
      <c r="AE2493" s="135"/>
      <c r="AF2493" s="127"/>
      <c r="AG2493" s="135"/>
      <c r="AH2493" s="135"/>
      <c r="AI2493" s="135"/>
      <c r="AJ2493" s="135"/>
    </row>
    <row r="2494" spans="11:36" s="3" customFormat="1" ht="15" customHeight="1" x14ac:dyDescent="0.25">
      <c r="K2494" s="11"/>
      <c r="L2494" s="354"/>
      <c r="M2494" s="352"/>
      <c r="AA2494" s="333"/>
      <c r="AB2494" s="135"/>
      <c r="AC2494" s="135"/>
      <c r="AD2494" s="135"/>
      <c r="AE2494" s="135"/>
      <c r="AF2494" s="127"/>
      <c r="AG2494" s="135"/>
      <c r="AH2494" s="135"/>
      <c r="AI2494" s="135"/>
      <c r="AJ2494" s="135"/>
    </row>
    <row r="2495" spans="11:36" s="3" customFormat="1" ht="15" customHeight="1" x14ac:dyDescent="0.25">
      <c r="K2495" s="11"/>
      <c r="L2495" s="354"/>
      <c r="M2495" s="352"/>
      <c r="AA2495" s="333"/>
      <c r="AB2495" s="135"/>
      <c r="AC2495" s="135"/>
      <c r="AD2495" s="135"/>
      <c r="AE2495" s="135"/>
      <c r="AF2495" s="127"/>
      <c r="AG2495" s="135"/>
      <c r="AH2495" s="135"/>
      <c r="AI2495" s="135"/>
      <c r="AJ2495" s="135"/>
    </row>
    <row r="2496" spans="11:36" s="3" customFormat="1" ht="15" customHeight="1" x14ac:dyDescent="0.25">
      <c r="K2496" s="11"/>
      <c r="L2496" s="354"/>
      <c r="M2496" s="352"/>
      <c r="AA2496" s="333"/>
      <c r="AB2496" s="135"/>
      <c r="AC2496" s="135"/>
      <c r="AD2496" s="135"/>
      <c r="AE2496" s="135"/>
      <c r="AF2496" s="127"/>
      <c r="AG2496" s="135"/>
      <c r="AH2496" s="135"/>
      <c r="AI2496" s="135"/>
      <c r="AJ2496" s="135"/>
    </row>
    <row r="2497" spans="11:36" s="3" customFormat="1" ht="15" customHeight="1" x14ac:dyDescent="0.25">
      <c r="K2497" s="11"/>
      <c r="L2497" s="354"/>
      <c r="M2497" s="352"/>
      <c r="AA2497" s="333"/>
      <c r="AB2497" s="135"/>
      <c r="AC2497" s="135"/>
      <c r="AD2497" s="135"/>
      <c r="AE2497" s="135"/>
      <c r="AF2497" s="127"/>
      <c r="AG2497" s="135"/>
      <c r="AH2497" s="135"/>
      <c r="AI2497" s="135"/>
      <c r="AJ2497" s="135"/>
    </row>
    <row r="2498" spans="11:36" s="3" customFormat="1" ht="15" customHeight="1" x14ac:dyDescent="0.25">
      <c r="K2498" s="11"/>
      <c r="L2498" s="354"/>
      <c r="M2498" s="352"/>
      <c r="AA2498" s="333"/>
      <c r="AB2498" s="135"/>
      <c r="AC2498" s="135"/>
      <c r="AD2498" s="135"/>
      <c r="AE2498" s="135"/>
      <c r="AF2498" s="127"/>
      <c r="AG2498" s="135"/>
      <c r="AH2498" s="135"/>
      <c r="AI2498" s="135"/>
      <c r="AJ2498" s="135"/>
    </row>
    <row r="2499" spans="11:36" s="3" customFormat="1" ht="15" customHeight="1" x14ac:dyDescent="0.25">
      <c r="K2499" s="11"/>
      <c r="L2499" s="354"/>
      <c r="M2499" s="352"/>
      <c r="AA2499" s="333"/>
      <c r="AB2499" s="135"/>
      <c r="AC2499" s="135"/>
      <c r="AD2499" s="135"/>
      <c r="AE2499" s="135"/>
      <c r="AF2499" s="127"/>
      <c r="AG2499" s="135"/>
      <c r="AH2499" s="135"/>
      <c r="AI2499" s="135"/>
      <c r="AJ2499" s="135"/>
    </row>
    <row r="2500" spans="11:36" s="3" customFormat="1" ht="15" customHeight="1" x14ac:dyDescent="0.25">
      <c r="K2500" s="11"/>
      <c r="L2500" s="354"/>
      <c r="M2500" s="352"/>
      <c r="AA2500" s="333"/>
      <c r="AB2500" s="135"/>
      <c r="AC2500" s="135"/>
      <c r="AD2500" s="135"/>
      <c r="AE2500" s="135"/>
      <c r="AF2500" s="127"/>
      <c r="AG2500" s="135"/>
      <c r="AH2500" s="135"/>
      <c r="AI2500" s="135"/>
      <c r="AJ2500" s="135"/>
    </row>
    <row r="2501" spans="11:36" s="3" customFormat="1" ht="15" customHeight="1" x14ac:dyDescent="0.25">
      <c r="K2501" s="11"/>
      <c r="L2501" s="354"/>
      <c r="M2501" s="352"/>
      <c r="AA2501" s="333"/>
      <c r="AB2501" s="135"/>
      <c r="AC2501" s="135"/>
      <c r="AD2501" s="135"/>
      <c r="AE2501" s="135"/>
      <c r="AF2501" s="127"/>
      <c r="AG2501" s="135"/>
      <c r="AH2501" s="135"/>
      <c r="AI2501" s="135"/>
      <c r="AJ2501" s="135"/>
    </row>
    <row r="2502" spans="11:36" s="3" customFormat="1" ht="15" customHeight="1" x14ac:dyDescent="0.25">
      <c r="K2502" s="11"/>
      <c r="L2502" s="354"/>
      <c r="M2502" s="352"/>
      <c r="AA2502" s="333"/>
      <c r="AB2502" s="135"/>
      <c r="AC2502" s="135"/>
      <c r="AD2502" s="135"/>
      <c r="AE2502" s="135"/>
      <c r="AF2502" s="127"/>
      <c r="AG2502" s="135"/>
      <c r="AH2502" s="135"/>
      <c r="AI2502" s="135"/>
      <c r="AJ2502" s="135"/>
    </row>
    <row r="2503" spans="11:36" s="3" customFormat="1" ht="15" customHeight="1" x14ac:dyDescent="0.25">
      <c r="K2503" s="11"/>
      <c r="L2503" s="354"/>
      <c r="M2503" s="352"/>
      <c r="AA2503" s="333"/>
      <c r="AB2503" s="135"/>
      <c r="AC2503" s="135"/>
      <c r="AD2503" s="135"/>
      <c r="AE2503" s="135"/>
      <c r="AF2503" s="127"/>
      <c r="AG2503" s="135"/>
      <c r="AH2503" s="135"/>
      <c r="AI2503" s="135"/>
      <c r="AJ2503" s="135"/>
    </row>
    <row r="2504" spans="11:36" s="3" customFormat="1" ht="15" customHeight="1" x14ac:dyDescent="0.25">
      <c r="K2504" s="11"/>
      <c r="L2504" s="354"/>
      <c r="M2504" s="352"/>
      <c r="AA2504" s="333"/>
      <c r="AB2504" s="135"/>
      <c r="AC2504" s="135"/>
      <c r="AD2504" s="135"/>
      <c r="AE2504" s="135"/>
      <c r="AF2504" s="127"/>
      <c r="AG2504" s="135"/>
      <c r="AH2504" s="135"/>
      <c r="AI2504" s="135"/>
      <c r="AJ2504" s="135"/>
    </row>
    <row r="2505" spans="11:36" s="3" customFormat="1" ht="15" customHeight="1" x14ac:dyDescent="0.25">
      <c r="K2505" s="11"/>
      <c r="L2505" s="354"/>
      <c r="M2505" s="352"/>
      <c r="AA2505" s="333"/>
      <c r="AB2505" s="135"/>
      <c r="AC2505" s="135"/>
      <c r="AD2505" s="135"/>
      <c r="AE2505" s="135"/>
      <c r="AF2505" s="127"/>
      <c r="AG2505" s="135"/>
      <c r="AH2505" s="135"/>
      <c r="AI2505" s="135"/>
      <c r="AJ2505" s="135"/>
    </row>
    <row r="2506" spans="11:36" s="3" customFormat="1" ht="15" customHeight="1" x14ac:dyDescent="0.25">
      <c r="K2506" s="11"/>
      <c r="L2506" s="354"/>
      <c r="M2506" s="352"/>
      <c r="AA2506" s="333"/>
      <c r="AB2506" s="135"/>
      <c r="AC2506" s="135"/>
      <c r="AD2506" s="135"/>
      <c r="AE2506" s="135"/>
      <c r="AF2506" s="127"/>
      <c r="AG2506" s="135"/>
      <c r="AH2506" s="135"/>
      <c r="AI2506" s="135"/>
      <c r="AJ2506" s="135"/>
    </row>
    <row r="2507" spans="11:36" s="3" customFormat="1" ht="15" customHeight="1" x14ac:dyDescent="0.25">
      <c r="K2507" s="11"/>
      <c r="L2507" s="354"/>
      <c r="M2507" s="352"/>
      <c r="AA2507" s="333"/>
      <c r="AB2507" s="135"/>
      <c r="AC2507" s="135"/>
      <c r="AD2507" s="135"/>
      <c r="AE2507" s="135"/>
      <c r="AF2507" s="127"/>
      <c r="AG2507" s="135"/>
      <c r="AH2507" s="135"/>
      <c r="AI2507" s="135"/>
      <c r="AJ2507" s="135"/>
    </row>
    <row r="2508" spans="11:36" s="3" customFormat="1" ht="15" customHeight="1" x14ac:dyDescent="0.25">
      <c r="K2508" s="11"/>
      <c r="L2508" s="354"/>
      <c r="M2508" s="352"/>
      <c r="AA2508" s="333"/>
      <c r="AB2508" s="135"/>
      <c r="AC2508" s="135"/>
      <c r="AD2508" s="135"/>
      <c r="AE2508" s="135"/>
      <c r="AF2508" s="127"/>
      <c r="AG2508" s="135"/>
      <c r="AH2508" s="135"/>
      <c r="AI2508" s="135"/>
      <c r="AJ2508" s="135"/>
    </row>
    <row r="2509" spans="11:36" s="3" customFormat="1" ht="15" customHeight="1" x14ac:dyDescent="0.25">
      <c r="K2509" s="11"/>
      <c r="L2509" s="354"/>
      <c r="M2509" s="352"/>
      <c r="AA2509" s="333"/>
      <c r="AB2509" s="135"/>
      <c r="AC2509" s="135"/>
      <c r="AD2509" s="135"/>
      <c r="AE2509" s="135"/>
      <c r="AF2509" s="127"/>
      <c r="AG2509" s="135"/>
      <c r="AH2509" s="135"/>
      <c r="AI2509" s="135"/>
      <c r="AJ2509" s="135"/>
    </row>
    <row r="2510" spans="11:36" s="3" customFormat="1" ht="15" customHeight="1" x14ac:dyDescent="0.25">
      <c r="K2510" s="11"/>
      <c r="L2510" s="354"/>
      <c r="M2510" s="352"/>
      <c r="AA2510" s="333"/>
      <c r="AB2510" s="135"/>
      <c r="AC2510" s="135"/>
      <c r="AD2510" s="135"/>
      <c r="AE2510" s="135"/>
      <c r="AF2510" s="127"/>
      <c r="AG2510" s="135"/>
      <c r="AH2510" s="135"/>
      <c r="AI2510" s="135"/>
      <c r="AJ2510" s="135"/>
    </row>
    <row r="2511" spans="11:36" s="3" customFormat="1" ht="15" customHeight="1" x14ac:dyDescent="0.25">
      <c r="K2511" s="11"/>
      <c r="L2511" s="354"/>
      <c r="M2511" s="352"/>
      <c r="AA2511" s="333"/>
      <c r="AB2511" s="135"/>
      <c r="AC2511" s="135"/>
      <c r="AD2511" s="135"/>
      <c r="AE2511" s="135"/>
      <c r="AF2511" s="127"/>
      <c r="AG2511" s="135"/>
      <c r="AH2511" s="135"/>
      <c r="AI2511" s="135"/>
      <c r="AJ2511" s="135"/>
    </row>
    <row r="2512" spans="11:36" s="3" customFormat="1" ht="15" customHeight="1" x14ac:dyDescent="0.25">
      <c r="K2512" s="11"/>
      <c r="L2512" s="354"/>
      <c r="M2512" s="352"/>
      <c r="AA2512" s="333"/>
      <c r="AB2512" s="135"/>
      <c r="AC2512" s="135"/>
      <c r="AD2512" s="135"/>
      <c r="AE2512" s="135"/>
      <c r="AF2512" s="127"/>
      <c r="AG2512" s="135"/>
      <c r="AH2512" s="135"/>
      <c r="AI2512" s="135"/>
      <c r="AJ2512" s="135"/>
    </row>
    <row r="2513" spans="11:36" s="3" customFormat="1" ht="15" customHeight="1" x14ac:dyDescent="0.25">
      <c r="K2513" s="11"/>
      <c r="L2513" s="354"/>
      <c r="M2513" s="352"/>
      <c r="AA2513" s="333"/>
      <c r="AB2513" s="135"/>
      <c r="AC2513" s="135"/>
      <c r="AD2513" s="135"/>
      <c r="AE2513" s="135"/>
      <c r="AF2513" s="127"/>
      <c r="AG2513" s="135"/>
      <c r="AH2513" s="135"/>
      <c r="AI2513" s="135"/>
      <c r="AJ2513" s="135"/>
    </row>
    <row r="2514" spans="11:36" s="3" customFormat="1" ht="15" customHeight="1" x14ac:dyDescent="0.25">
      <c r="K2514" s="11"/>
      <c r="L2514" s="354"/>
      <c r="M2514" s="352"/>
      <c r="AA2514" s="333"/>
      <c r="AB2514" s="135"/>
      <c r="AC2514" s="135"/>
      <c r="AD2514" s="135"/>
      <c r="AE2514" s="135"/>
      <c r="AF2514" s="127"/>
      <c r="AG2514" s="135"/>
      <c r="AH2514" s="135"/>
      <c r="AI2514" s="135"/>
      <c r="AJ2514" s="135"/>
    </row>
    <row r="2515" spans="11:36" s="3" customFormat="1" ht="15" customHeight="1" x14ac:dyDescent="0.25">
      <c r="K2515" s="11"/>
      <c r="L2515" s="354"/>
      <c r="M2515" s="352"/>
      <c r="AA2515" s="333"/>
      <c r="AB2515" s="135"/>
      <c r="AC2515" s="135"/>
      <c r="AD2515" s="135"/>
      <c r="AE2515" s="135"/>
      <c r="AF2515" s="127"/>
      <c r="AG2515" s="135"/>
      <c r="AH2515" s="135"/>
      <c r="AI2515" s="135"/>
      <c r="AJ2515" s="135"/>
    </row>
    <row r="2516" spans="11:36" s="3" customFormat="1" ht="15" customHeight="1" x14ac:dyDescent="0.25">
      <c r="K2516" s="11"/>
      <c r="L2516" s="354"/>
      <c r="M2516" s="352"/>
      <c r="AA2516" s="333"/>
      <c r="AB2516" s="135"/>
      <c r="AC2516" s="135"/>
      <c r="AD2516" s="135"/>
      <c r="AE2516" s="135"/>
      <c r="AF2516" s="127"/>
      <c r="AG2516" s="135"/>
      <c r="AH2516" s="135"/>
      <c r="AI2516" s="135"/>
      <c r="AJ2516" s="135"/>
    </row>
    <row r="2517" spans="11:36" s="3" customFormat="1" ht="15" customHeight="1" x14ac:dyDescent="0.25">
      <c r="K2517" s="11"/>
      <c r="L2517" s="354"/>
      <c r="M2517" s="352"/>
      <c r="AA2517" s="333"/>
      <c r="AB2517" s="135"/>
      <c r="AC2517" s="135"/>
      <c r="AD2517" s="135"/>
      <c r="AE2517" s="135"/>
      <c r="AF2517" s="127"/>
      <c r="AG2517" s="135"/>
      <c r="AH2517" s="135"/>
      <c r="AI2517" s="135"/>
      <c r="AJ2517" s="135"/>
    </row>
    <row r="2518" spans="11:36" s="3" customFormat="1" ht="15" customHeight="1" x14ac:dyDescent="0.25">
      <c r="K2518" s="11"/>
      <c r="L2518" s="354"/>
      <c r="M2518" s="352"/>
      <c r="AA2518" s="333"/>
      <c r="AB2518" s="135"/>
      <c r="AC2518" s="135"/>
      <c r="AD2518" s="135"/>
      <c r="AE2518" s="135"/>
      <c r="AF2518" s="127"/>
      <c r="AG2518" s="135"/>
      <c r="AH2518" s="135"/>
      <c r="AI2518" s="135"/>
      <c r="AJ2518" s="135"/>
    </row>
    <row r="2519" spans="11:36" s="3" customFormat="1" ht="15" customHeight="1" x14ac:dyDescent="0.25">
      <c r="K2519" s="11"/>
      <c r="L2519" s="354"/>
      <c r="M2519" s="352"/>
      <c r="AA2519" s="333"/>
      <c r="AB2519" s="135"/>
      <c r="AC2519" s="135"/>
      <c r="AD2519" s="135"/>
      <c r="AE2519" s="135"/>
      <c r="AF2519" s="127"/>
      <c r="AG2519" s="135"/>
      <c r="AH2519" s="135"/>
      <c r="AI2519" s="135"/>
      <c r="AJ2519" s="135"/>
    </row>
    <row r="2520" spans="11:36" s="3" customFormat="1" ht="15" customHeight="1" x14ac:dyDescent="0.25">
      <c r="K2520" s="11"/>
      <c r="L2520" s="354"/>
      <c r="M2520" s="352"/>
      <c r="AA2520" s="333"/>
      <c r="AB2520" s="135"/>
      <c r="AC2520" s="135"/>
      <c r="AD2520" s="135"/>
      <c r="AE2520" s="135"/>
      <c r="AF2520" s="127"/>
      <c r="AG2520" s="135"/>
      <c r="AH2520" s="135"/>
      <c r="AI2520" s="135"/>
      <c r="AJ2520" s="135"/>
    </row>
    <row r="2521" spans="11:36" s="3" customFormat="1" ht="15" customHeight="1" x14ac:dyDescent="0.25">
      <c r="K2521" s="11"/>
      <c r="L2521" s="354"/>
      <c r="M2521" s="352"/>
      <c r="AA2521" s="333"/>
      <c r="AB2521" s="135"/>
      <c r="AC2521" s="135"/>
      <c r="AD2521" s="135"/>
      <c r="AE2521" s="135"/>
      <c r="AF2521" s="127"/>
      <c r="AG2521" s="135"/>
      <c r="AH2521" s="135"/>
      <c r="AI2521" s="135"/>
      <c r="AJ2521" s="135"/>
    </row>
    <row r="2522" spans="11:36" s="3" customFormat="1" ht="15" customHeight="1" x14ac:dyDescent="0.25">
      <c r="K2522" s="11"/>
      <c r="L2522" s="354"/>
      <c r="M2522" s="352"/>
      <c r="AA2522" s="333"/>
      <c r="AB2522" s="135"/>
      <c r="AC2522" s="135"/>
      <c r="AD2522" s="135"/>
      <c r="AE2522" s="135"/>
      <c r="AF2522" s="127"/>
      <c r="AG2522" s="135"/>
      <c r="AH2522" s="135"/>
      <c r="AI2522" s="135"/>
      <c r="AJ2522" s="135"/>
    </row>
    <row r="2523" spans="11:36" s="3" customFormat="1" ht="15" customHeight="1" x14ac:dyDescent="0.25">
      <c r="K2523" s="11"/>
      <c r="L2523" s="354"/>
      <c r="M2523" s="352"/>
      <c r="AA2523" s="333"/>
      <c r="AB2523" s="135"/>
      <c r="AC2523" s="135"/>
      <c r="AD2523" s="135"/>
      <c r="AE2523" s="135"/>
      <c r="AF2523" s="127"/>
      <c r="AG2523" s="135"/>
      <c r="AH2523" s="135"/>
      <c r="AI2523" s="135"/>
      <c r="AJ2523" s="135"/>
    </row>
    <row r="2524" spans="11:36" s="3" customFormat="1" ht="15" customHeight="1" x14ac:dyDescent="0.25">
      <c r="K2524" s="11"/>
      <c r="L2524" s="354"/>
      <c r="M2524" s="352"/>
      <c r="AA2524" s="333"/>
      <c r="AB2524" s="135"/>
      <c r="AC2524" s="135"/>
      <c r="AD2524" s="135"/>
      <c r="AE2524" s="135"/>
      <c r="AF2524" s="127"/>
      <c r="AG2524" s="135"/>
      <c r="AH2524" s="135"/>
      <c r="AI2524" s="135"/>
      <c r="AJ2524" s="135"/>
    </row>
    <row r="2525" spans="11:36" s="3" customFormat="1" ht="15" customHeight="1" x14ac:dyDescent="0.25">
      <c r="K2525" s="11"/>
      <c r="L2525" s="354"/>
      <c r="M2525" s="352"/>
      <c r="AA2525" s="333"/>
      <c r="AB2525" s="135"/>
      <c r="AC2525" s="135"/>
      <c r="AD2525" s="135"/>
      <c r="AE2525" s="135"/>
      <c r="AF2525" s="127"/>
      <c r="AG2525" s="135"/>
      <c r="AH2525" s="135"/>
      <c r="AI2525" s="135"/>
      <c r="AJ2525" s="135"/>
    </row>
    <row r="2526" spans="11:36" s="3" customFormat="1" ht="15" customHeight="1" x14ac:dyDescent="0.25">
      <c r="K2526" s="11"/>
      <c r="L2526" s="354"/>
      <c r="M2526" s="352"/>
      <c r="AA2526" s="333"/>
      <c r="AB2526" s="135"/>
      <c r="AC2526" s="135"/>
      <c r="AD2526" s="135"/>
      <c r="AE2526" s="135"/>
      <c r="AF2526" s="127"/>
      <c r="AG2526" s="135"/>
      <c r="AH2526" s="135"/>
      <c r="AI2526" s="135"/>
      <c r="AJ2526" s="135"/>
    </row>
    <row r="2527" spans="11:36" s="3" customFormat="1" ht="15" customHeight="1" x14ac:dyDescent="0.25">
      <c r="K2527" s="11"/>
      <c r="L2527" s="354"/>
      <c r="M2527" s="352"/>
      <c r="AA2527" s="333"/>
      <c r="AB2527" s="135"/>
      <c r="AC2527" s="135"/>
      <c r="AD2527" s="135"/>
      <c r="AE2527" s="135"/>
      <c r="AF2527" s="127"/>
      <c r="AG2527" s="135"/>
      <c r="AH2527" s="135"/>
      <c r="AI2527" s="135"/>
      <c r="AJ2527" s="135"/>
    </row>
    <row r="2528" spans="11:36" s="3" customFormat="1" ht="15" customHeight="1" x14ac:dyDescent="0.25">
      <c r="K2528" s="11"/>
      <c r="L2528" s="354"/>
      <c r="M2528" s="352"/>
      <c r="AA2528" s="333"/>
      <c r="AB2528" s="135"/>
      <c r="AC2528" s="135"/>
      <c r="AD2528" s="135"/>
      <c r="AE2528" s="135"/>
      <c r="AF2528" s="127"/>
      <c r="AG2528" s="135"/>
      <c r="AH2528" s="135"/>
      <c r="AI2528" s="135"/>
      <c r="AJ2528" s="135"/>
    </row>
    <row r="2529" spans="11:36" s="3" customFormat="1" ht="15" customHeight="1" x14ac:dyDescent="0.25">
      <c r="K2529" s="11"/>
      <c r="L2529" s="354"/>
      <c r="M2529" s="352"/>
      <c r="AA2529" s="333"/>
      <c r="AB2529" s="135"/>
      <c r="AC2529" s="135"/>
      <c r="AD2529" s="135"/>
      <c r="AE2529" s="135"/>
      <c r="AF2529" s="127"/>
      <c r="AG2529" s="135"/>
      <c r="AH2529" s="135"/>
      <c r="AI2529" s="135"/>
      <c r="AJ2529" s="135"/>
    </row>
    <row r="2530" spans="11:36" s="3" customFormat="1" ht="15" customHeight="1" x14ac:dyDescent="0.25">
      <c r="K2530" s="11"/>
      <c r="L2530" s="354"/>
      <c r="M2530" s="352"/>
      <c r="AA2530" s="333"/>
      <c r="AB2530" s="135"/>
      <c r="AC2530" s="135"/>
      <c r="AD2530" s="135"/>
      <c r="AE2530" s="135"/>
      <c r="AF2530" s="127"/>
      <c r="AG2530" s="135"/>
      <c r="AH2530" s="135"/>
      <c r="AI2530" s="135"/>
      <c r="AJ2530" s="135"/>
    </row>
    <row r="2531" spans="11:36" s="3" customFormat="1" ht="15" customHeight="1" x14ac:dyDescent="0.25">
      <c r="K2531" s="11"/>
      <c r="L2531" s="354"/>
      <c r="M2531" s="352"/>
      <c r="AA2531" s="333"/>
      <c r="AB2531" s="135"/>
      <c r="AC2531" s="135"/>
      <c r="AD2531" s="135"/>
      <c r="AE2531" s="135"/>
      <c r="AF2531" s="127"/>
      <c r="AG2531" s="135"/>
      <c r="AH2531" s="135"/>
      <c r="AI2531" s="135"/>
      <c r="AJ2531" s="135"/>
    </row>
    <row r="2532" spans="11:36" s="3" customFormat="1" ht="15" customHeight="1" x14ac:dyDescent="0.25">
      <c r="K2532" s="11"/>
      <c r="L2532" s="354"/>
      <c r="M2532" s="352"/>
      <c r="AA2532" s="333"/>
      <c r="AB2532" s="135"/>
      <c r="AC2532" s="135"/>
      <c r="AD2532" s="135"/>
      <c r="AE2532" s="135"/>
      <c r="AF2532" s="127"/>
      <c r="AG2532" s="135"/>
      <c r="AH2532" s="135"/>
      <c r="AI2532" s="135"/>
      <c r="AJ2532" s="135"/>
    </row>
    <row r="2533" spans="11:36" s="3" customFormat="1" ht="15" customHeight="1" x14ac:dyDescent="0.25">
      <c r="K2533" s="11"/>
      <c r="L2533" s="354"/>
      <c r="M2533" s="352"/>
      <c r="AA2533" s="333"/>
      <c r="AB2533" s="135"/>
      <c r="AC2533" s="135"/>
      <c r="AD2533" s="135"/>
      <c r="AE2533" s="135"/>
      <c r="AF2533" s="127"/>
      <c r="AG2533" s="135"/>
      <c r="AH2533" s="135"/>
      <c r="AI2533" s="135"/>
      <c r="AJ2533" s="135"/>
    </row>
    <row r="2534" spans="11:36" s="3" customFormat="1" ht="15" customHeight="1" x14ac:dyDescent="0.25">
      <c r="K2534" s="11"/>
      <c r="L2534" s="354"/>
      <c r="M2534" s="352"/>
      <c r="AA2534" s="333"/>
      <c r="AB2534" s="135"/>
      <c r="AC2534" s="135"/>
      <c r="AD2534" s="135"/>
      <c r="AE2534" s="135"/>
      <c r="AF2534" s="127"/>
      <c r="AG2534" s="135"/>
      <c r="AH2534" s="135"/>
      <c r="AI2534" s="135"/>
      <c r="AJ2534" s="135"/>
    </row>
    <row r="2535" spans="11:36" s="3" customFormat="1" ht="15" customHeight="1" x14ac:dyDescent="0.25">
      <c r="K2535" s="11"/>
      <c r="L2535" s="354"/>
      <c r="M2535" s="352"/>
      <c r="AA2535" s="333"/>
      <c r="AB2535" s="135"/>
      <c r="AC2535" s="135"/>
      <c r="AD2535" s="135"/>
      <c r="AE2535" s="135"/>
      <c r="AF2535" s="127"/>
      <c r="AG2535" s="135"/>
      <c r="AH2535" s="135"/>
      <c r="AI2535" s="135"/>
      <c r="AJ2535" s="135"/>
    </row>
    <row r="2536" spans="11:36" s="3" customFormat="1" ht="15" customHeight="1" x14ac:dyDescent="0.25">
      <c r="K2536" s="11"/>
      <c r="L2536" s="354"/>
      <c r="M2536" s="352"/>
      <c r="AA2536" s="333"/>
      <c r="AB2536" s="135"/>
      <c r="AC2536" s="135"/>
      <c r="AD2536" s="135"/>
      <c r="AE2536" s="135"/>
      <c r="AF2536" s="127"/>
      <c r="AG2536" s="135"/>
      <c r="AH2536" s="135"/>
      <c r="AI2536" s="135"/>
      <c r="AJ2536" s="135"/>
    </row>
    <row r="2537" spans="11:36" s="3" customFormat="1" ht="15" customHeight="1" x14ac:dyDescent="0.25">
      <c r="K2537" s="11"/>
      <c r="L2537" s="354"/>
      <c r="M2537" s="352"/>
      <c r="AA2537" s="333"/>
      <c r="AB2537" s="135"/>
      <c r="AC2537" s="135"/>
      <c r="AD2537" s="135"/>
      <c r="AE2537" s="135"/>
      <c r="AF2537" s="127"/>
      <c r="AG2537" s="135"/>
      <c r="AH2537" s="135"/>
      <c r="AI2537" s="135"/>
      <c r="AJ2537" s="135"/>
    </row>
    <row r="2538" spans="11:36" s="3" customFormat="1" ht="15" customHeight="1" x14ac:dyDescent="0.25">
      <c r="K2538" s="11"/>
      <c r="L2538" s="354"/>
      <c r="M2538" s="352"/>
      <c r="AA2538" s="333"/>
      <c r="AB2538" s="135"/>
      <c r="AC2538" s="135"/>
      <c r="AD2538" s="135"/>
      <c r="AE2538" s="135"/>
      <c r="AF2538" s="127"/>
      <c r="AG2538" s="135"/>
      <c r="AH2538" s="135"/>
      <c r="AI2538" s="135"/>
      <c r="AJ2538" s="135"/>
    </row>
  </sheetData>
  <sheetProtection algorithmName="SHA-512" hashValue="VwsoVKurxj3jFxbB2GqLqSVREnQAQJWmGVuEZx7cB4tvEpwq1o2P7mgmcRY33ASRDhfFDaQV3nk28Y1UGMIm+A==" saltValue="VqI6PMbE0AtLrY2oEOHlIA==" spinCount="100000" sheet="1" objects="1" scenarios="1"/>
  <mergeCells count="20">
    <mergeCell ref="AG2:AJ2"/>
    <mergeCell ref="A1:C2"/>
    <mergeCell ref="D1:G1"/>
    <mergeCell ref="M1:O2"/>
    <mergeCell ref="P1:V1"/>
    <mergeCell ref="AB2:AE2"/>
    <mergeCell ref="O23:Q23"/>
    <mergeCell ref="A25:A28"/>
    <mergeCell ref="A3:A5"/>
    <mergeCell ref="A8:A10"/>
    <mergeCell ref="A13:A15"/>
    <mergeCell ref="M3:M6"/>
    <mergeCell ref="M8:M11"/>
    <mergeCell ref="M13:M16"/>
    <mergeCell ref="A30:A33"/>
    <mergeCell ref="A35:A38"/>
    <mergeCell ref="A18:A20"/>
    <mergeCell ref="M18:M20"/>
    <mergeCell ref="A23:C24"/>
    <mergeCell ref="D23:H23"/>
  </mergeCells>
  <phoneticPr fontId="29" type="noConversion"/>
  <conditionalFormatting sqref="G3:G6 G8:G11 V8:V11 G13:G16 V13:V16 G18:G21 V18:V21">
    <cfRule type="cellIs" dxfId="5" priority="2" stopIfTrue="1" operator="equal">
      <formula>1</formula>
    </cfRule>
  </conditionalFormatting>
  <conditionalFormatting sqref="V3:V6">
    <cfRule type="cellIs" dxfId="4" priority="1" stopIfTrue="1" operator="equal">
      <formula>1</formula>
    </cfRule>
  </conditionalFormatting>
  <pageMargins left="0.11811023622047245" right="0.19685039370078741" top="0.62992125984251968" bottom="0.35433070866141736" header="0.31496062992125984" footer="0.19685039370078741"/>
  <pageSetup orientation="landscape" r:id="rId1"/>
  <headerFooter>
    <oddHeader>&amp;C&amp;"Times New Roman,Normal"&amp;18&amp;U&amp;K000000TOUNOI DE FINALES TERRITORIALES 2024</oddHead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D7A6-09D9-4E30-9392-FBEEC95686F6}">
  <sheetPr>
    <tabColor rgb="FFFFC000"/>
  </sheetPr>
  <dimension ref="A1:IS2538"/>
  <sheetViews>
    <sheetView defaultGridColor="0" colorId="12" zoomScale="85" zoomScaleNormal="85" workbookViewId="0">
      <selection activeCell="Y26" sqref="Y26"/>
    </sheetView>
  </sheetViews>
  <sheetFormatPr baseColWidth="10" defaultColWidth="10.85546875" defaultRowHeight="15" customHeight="1" x14ac:dyDescent="0.25"/>
  <cols>
    <col min="1" max="1" width="3.28515625" style="25" customWidth="1"/>
    <col min="2" max="2" width="10.42578125" style="25" bestFit="1" customWidth="1"/>
    <col min="3" max="3" width="28.42578125" style="25" bestFit="1" customWidth="1"/>
    <col min="4" max="6" width="9.7109375" style="25" customWidth="1"/>
    <col min="7" max="7" width="9.28515625" style="25" bestFit="1" customWidth="1"/>
    <col min="8" max="8" width="8.85546875" style="25" customWidth="1"/>
    <col min="9" max="9" width="4.140625" style="25" bestFit="1" customWidth="1"/>
    <col min="10" max="10" width="5.7109375" style="25" bestFit="1" customWidth="1"/>
    <col min="11" max="11" width="11.28515625" style="351" customWidth="1"/>
    <col min="12" max="12" width="2.42578125" style="357" customWidth="1"/>
    <col min="13" max="13" width="3" style="351" customWidth="1"/>
    <col min="14" max="14" width="10.140625" style="25" customWidth="1"/>
    <col min="15" max="15" width="35.42578125" style="25" bestFit="1" customWidth="1"/>
    <col min="16" max="21" width="9.7109375" style="25" customWidth="1"/>
    <col min="22" max="22" width="6.42578125" style="25" customWidth="1"/>
    <col min="23" max="23" width="6.85546875" style="25" bestFit="1" customWidth="1"/>
    <col min="24" max="24" width="5.85546875" style="25" customWidth="1"/>
    <col min="25" max="25" width="4.7109375" style="25" customWidth="1"/>
    <col min="26" max="26" width="11.28515625" style="25" customWidth="1"/>
    <col min="27" max="27" width="9.7109375" style="335" customWidth="1"/>
    <col min="28" max="31" width="4" style="137" customWidth="1"/>
    <col min="32" max="32" width="13.7109375" style="137" customWidth="1"/>
    <col min="33" max="36" width="4" style="137" customWidth="1"/>
    <col min="37" max="253" width="10.85546875" style="26" customWidth="1"/>
    <col min="254" max="16384" width="10.85546875" style="27"/>
  </cols>
  <sheetData>
    <row r="1" spans="1:37" s="3" customFormat="1" ht="19.5" customHeight="1" thickBot="1" x14ac:dyDescent="0.3">
      <c r="A1" s="624" t="s">
        <v>24</v>
      </c>
      <c r="B1" s="625"/>
      <c r="C1" s="625"/>
      <c r="D1" s="626"/>
      <c r="E1" s="626"/>
      <c r="F1" s="626"/>
      <c r="G1" s="626"/>
      <c r="H1" s="380"/>
      <c r="I1" s="381" t="s">
        <v>25</v>
      </c>
      <c r="J1" s="383"/>
      <c r="K1" s="348"/>
      <c r="L1" s="353"/>
      <c r="M1" s="627" t="s">
        <v>26</v>
      </c>
      <c r="N1" s="628"/>
      <c r="O1" s="629"/>
      <c r="P1" s="633"/>
      <c r="Q1" s="633"/>
      <c r="R1" s="633"/>
      <c r="S1" s="633"/>
      <c r="T1" s="633"/>
      <c r="U1" s="633"/>
      <c r="V1" s="633"/>
      <c r="W1" s="1"/>
      <c r="X1" s="2" t="s">
        <v>25</v>
      </c>
      <c r="Y1" s="4"/>
      <c r="Z1" s="4"/>
      <c r="AA1" s="333"/>
      <c r="AB1" s="126"/>
      <c r="AC1" s="126"/>
      <c r="AD1" s="126"/>
      <c r="AE1" s="126"/>
      <c r="AF1" s="127"/>
      <c r="AG1" s="126"/>
      <c r="AH1" s="126"/>
      <c r="AI1" s="126"/>
      <c r="AJ1" s="126"/>
    </row>
    <row r="2" spans="1:37" s="3" customFormat="1" ht="15" customHeight="1" x14ac:dyDescent="0.25">
      <c r="A2" s="625"/>
      <c r="B2" s="625"/>
      <c r="C2" s="625"/>
      <c r="D2" s="382" t="s">
        <v>27</v>
      </c>
      <c r="E2" s="382" t="s">
        <v>28</v>
      </c>
      <c r="F2" s="382" t="s">
        <v>29</v>
      </c>
      <c r="G2" s="382" t="s">
        <v>33</v>
      </c>
      <c r="H2" s="382" t="s">
        <v>34</v>
      </c>
      <c r="I2" s="381" t="s">
        <v>35</v>
      </c>
      <c r="J2" s="382" t="s">
        <v>36</v>
      </c>
      <c r="K2" s="382" t="s">
        <v>37</v>
      </c>
      <c r="L2" s="372"/>
      <c r="M2" s="630"/>
      <c r="N2" s="631"/>
      <c r="O2" s="632"/>
      <c r="P2" s="346" t="s">
        <v>27</v>
      </c>
      <c r="Q2" s="346" t="s">
        <v>28</v>
      </c>
      <c r="R2" s="346" t="s">
        <v>29</v>
      </c>
      <c r="S2" s="346" t="s">
        <v>30</v>
      </c>
      <c r="T2" s="346" t="s">
        <v>31</v>
      </c>
      <c r="U2" s="346" t="s">
        <v>32</v>
      </c>
      <c r="V2" s="346" t="s">
        <v>33</v>
      </c>
      <c r="W2" s="346" t="s">
        <v>34</v>
      </c>
      <c r="X2" s="401" t="s">
        <v>35</v>
      </c>
      <c r="Y2" s="382" t="s">
        <v>36</v>
      </c>
      <c r="Z2" s="382" t="s">
        <v>37</v>
      </c>
      <c r="AA2" s="403"/>
      <c r="AB2" s="620" t="s">
        <v>38</v>
      </c>
      <c r="AC2" s="622"/>
      <c r="AD2" s="622"/>
      <c r="AE2" s="623"/>
      <c r="AF2" s="5"/>
      <c r="AG2" s="620" t="s">
        <v>39</v>
      </c>
      <c r="AH2" s="621"/>
      <c r="AI2" s="622"/>
      <c r="AJ2" s="623"/>
      <c r="AK2" s="6"/>
    </row>
    <row r="3" spans="1:37" s="3" customFormat="1" ht="20.100000000000001" customHeight="1" x14ac:dyDescent="0.25">
      <c r="A3" s="608">
        <v>1</v>
      </c>
      <c r="B3" s="374">
        <v>1</v>
      </c>
      <c r="C3" s="437" t="s">
        <v>3303</v>
      </c>
      <c r="D3" s="375"/>
      <c r="E3" s="466"/>
      <c r="F3" s="375"/>
      <c r="G3" s="376">
        <f>SUM(AB3:AD3)</f>
        <v>2</v>
      </c>
      <c r="H3" s="377">
        <f>RANK(G3,$G$3:$G$5,0)</f>
        <v>1</v>
      </c>
      <c r="I3" s="378">
        <f>SUM(D3:F3)</f>
        <v>0</v>
      </c>
      <c r="J3" s="378">
        <f>(D3-D5)+(E4-E5)+(F3-F4)</f>
        <v>0</v>
      </c>
      <c r="K3" s="373"/>
      <c r="L3" s="393"/>
      <c r="M3" s="618" t="s">
        <v>40</v>
      </c>
      <c r="N3" s="374" t="s">
        <v>9146</v>
      </c>
      <c r="O3" s="395" t="str">
        <f>IF($K$3=1,$C$3,IF($K$4=1,$C$4,IF($K$5=1,$C$5,"")))</f>
        <v/>
      </c>
      <c r="P3" s="466"/>
      <c r="Q3" s="375"/>
      <c r="R3" s="466"/>
      <c r="S3" s="375"/>
      <c r="T3" s="375"/>
      <c r="U3" s="466"/>
      <c r="V3" s="396">
        <f>SUM(AG3:AI3)</f>
        <v>3</v>
      </c>
      <c r="W3" s="377">
        <f>RANK(V3,$V$8:$V$10,0)</f>
        <v>1</v>
      </c>
      <c r="X3" s="402">
        <f>SUM(P3:U3)</f>
        <v>0</v>
      </c>
      <c r="Y3" s="378">
        <f>(Q3-Q5)+(S3-S6)+(T3-T4)</f>
        <v>0</v>
      </c>
      <c r="Z3" s="373">
        <v>1</v>
      </c>
      <c r="AA3" s="360"/>
      <c r="AB3" s="128">
        <f>IF(D3&gt;D5,2,IF(D3=D5,1,IF(D3&lt;D5,0)))</f>
        <v>1</v>
      </c>
      <c r="AC3" s="129"/>
      <c r="AD3" s="129">
        <f>IF(F3&gt;F4,2,IF(F3=F4,1,IF(F3&lt;F4,0)))</f>
        <v>1</v>
      </c>
      <c r="AE3" s="130">
        <f>SUM(AB3:AD3)</f>
        <v>2</v>
      </c>
      <c r="AF3" s="458"/>
      <c r="AG3" s="128">
        <f>IF(Q3&gt;Q5,2,IF(Q3=Q5,1,IF(Q3&lt;Q5,0)))</f>
        <v>1</v>
      </c>
      <c r="AH3" s="129">
        <f>IF(S3&gt;S6,2,IF(S3=S6,1,IF(S3&lt;S6,0)))</f>
        <v>1</v>
      </c>
      <c r="AI3" s="129">
        <f>IF(T3&gt;T4,2,IF(T3=T4,1,IF(T3&lt;T4,0)))</f>
        <v>1</v>
      </c>
      <c r="AJ3" s="130">
        <f>SUM(AG3:AI3)</f>
        <v>3</v>
      </c>
      <c r="AK3" s="6"/>
    </row>
    <row r="4" spans="1:37" s="3" customFormat="1" ht="20.100000000000001" customHeight="1" x14ac:dyDescent="0.25">
      <c r="A4" s="609"/>
      <c r="B4" s="374">
        <v>2</v>
      </c>
      <c r="C4" s="437" t="s">
        <v>5528</v>
      </c>
      <c r="D4" s="466"/>
      <c r="E4" s="375"/>
      <c r="F4" s="375"/>
      <c r="G4" s="376">
        <f>SUM(AB4:AD4)</f>
        <v>2</v>
      </c>
      <c r="H4" s="377">
        <f>RANK(G4,$G$3:$G$5,0)</f>
        <v>1</v>
      </c>
      <c r="I4" s="378">
        <f>SUM(D4:F4)</f>
        <v>0</v>
      </c>
      <c r="J4" s="378">
        <f>(D4-D7)+(E5-E7)+(F4-F5)</f>
        <v>0</v>
      </c>
      <c r="K4" s="373"/>
      <c r="L4" s="393"/>
      <c r="M4" s="618"/>
      <c r="N4" s="374" t="s">
        <v>9150</v>
      </c>
      <c r="O4" s="395" t="str">
        <f>IF($K$8=2,$C$8,IF($K$9=2,$C$9,IF($K$10=2,$K$10,"")))</f>
        <v/>
      </c>
      <c r="P4" s="375"/>
      <c r="Q4" s="466"/>
      <c r="R4" s="375"/>
      <c r="S4" s="466"/>
      <c r="T4" s="375"/>
      <c r="U4" s="466"/>
      <c r="V4" s="396">
        <f>SUM(AG4:AI4)</f>
        <v>3</v>
      </c>
      <c r="W4" s="377">
        <f>RANK(V4,$V$8:$V$10,0)</f>
        <v>1</v>
      </c>
      <c r="X4" s="402">
        <f>SUM(P4:U4)</f>
        <v>0</v>
      </c>
      <c r="Y4" s="378">
        <f>(P4-P6)+(R4-R5)+(T4-T3)</f>
        <v>0</v>
      </c>
      <c r="Z4" s="373">
        <v>2</v>
      </c>
      <c r="AA4" s="360"/>
      <c r="AB4" s="128"/>
      <c r="AC4" s="129">
        <f>IF(E4&gt;E5,2,IF(E4=E5,1,IF(E4&lt;E5,0)))</f>
        <v>1</v>
      </c>
      <c r="AD4" s="129">
        <f>IF(F3&gt;F4,0,IF(F3=F4,1,IF(F3&lt;F4,2)))</f>
        <v>1</v>
      </c>
      <c r="AE4" s="131">
        <f>SUM(AB4:AD4)</f>
        <v>2</v>
      </c>
      <c r="AF4" s="458"/>
      <c r="AG4" s="132">
        <f>IF(P4&gt;P6,2,IF(P4=P6,1,IF(P4&lt;P6,0)))</f>
        <v>1</v>
      </c>
      <c r="AH4" s="133">
        <f>IF(R4&gt;R5,2,IF(R4=R5,1,IF(R4&lt;R5,0)))</f>
        <v>1</v>
      </c>
      <c r="AI4" s="133">
        <f>IF(T3&gt;T4,0,IF(T3=T4,1,IF(T3&lt;T4,2)))</f>
        <v>1</v>
      </c>
      <c r="AJ4" s="131">
        <f>SUM(AG4:AI4)</f>
        <v>3</v>
      </c>
      <c r="AK4" s="6"/>
    </row>
    <row r="5" spans="1:37" s="3" customFormat="1" ht="20.100000000000001" customHeight="1" x14ac:dyDescent="0.25">
      <c r="A5" s="609"/>
      <c r="B5" s="374">
        <v>3</v>
      </c>
      <c r="C5" s="437" t="s">
        <v>755</v>
      </c>
      <c r="D5" s="379"/>
      <c r="E5" s="379"/>
      <c r="F5" s="467"/>
      <c r="G5" s="376">
        <f>SUM(AB5:AD5)</f>
        <v>2</v>
      </c>
      <c r="H5" s="377">
        <f>RANK(G5,$G$3:$G$5,0)</f>
        <v>1</v>
      </c>
      <c r="I5" s="378">
        <f>SUM(D5:F5)</f>
        <v>0</v>
      </c>
      <c r="J5" s="378">
        <f>(D5-D8)+(E7-E8)+(F5-F7)</f>
        <v>0</v>
      </c>
      <c r="K5" s="373"/>
      <c r="L5" s="394"/>
      <c r="M5" s="618"/>
      <c r="N5" s="374" t="s">
        <v>9147</v>
      </c>
      <c r="O5" s="395" t="str">
        <f>IF($K$8=1,$C$8,IF($K$9=1,$C$9,IF($K$10=1,$C$10,"")))</f>
        <v/>
      </c>
      <c r="P5" s="467"/>
      <c r="Q5" s="379"/>
      <c r="R5" s="379"/>
      <c r="S5" s="467"/>
      <c r="T5" s="467"/>
      <c r="U5" s="379"/>
      <c r="V5" s="396">
        <f>SUM(AG5:AI5)</f>
        <v>3</v>
      </c>
      <c r="W5" s="377">
        <f>RANK(V5,$V$8:$V$10,0)</f>
        <v>1</v>
      </c>
      <c r="X5" s="402">
        <f>SUM(P5:U5)</f>
        <v>0</v>
      </c>
      <c r="Y5" s="378">
        <f>(Q5-Q3)+(R5-R4)+(U5-U6)</f>
        <v>0</v>
      </c>
      <c r="Z5" s="373">
        <v>3</v>
      </c>
      <c r="AA5" s="384"/>
      <c r="AB5" s="389">
        <f>IF(D5&gt;D3,2,IF(D5=D3,1,IF(D5&lt;D3,0)))</f>
        <v>1</v>
      </c>
      <c r="AC5" s="337">
        <f>IF(E5&gt;E4,2,IF(E5=E4,1,IF(E5&lt;E4,0)))</f>
        <v>1</v>
      </c>
      <c r="AD5" s="337"/>
      <c r="AE5" s="390">
        <f>SUM(AB5:AD5)</f>
        <v>2</v>
      </c>
      <c r="AF5" s="459"/>
      <c r="AG5" s="132">
        <f>IF(Q5&gt;Q3,2,IF(Q5=Q3,1,IF(Q5&lt;Q3,0)))</f>
        <v>1</v>
      </c>
      <c r="AH5" s="133">
        <f>IF(R5&gt;R4,2,IF(R5=R4,1,IF(R5&lt;R4,0)))</f>
        <v>1</v>
      </c>
      <c r="AI5" s="133">
        <f>IF(U5&gt;U6,2,IF(U5=U6,1,IF(U5&lt;U6,0)))</f>
        <v>1</v>
      </c>
      <c r="AJ5" s="131">
        <f>SUM(AG5:AI5)</f>
        <v>3</v>
      </c>
      <c r="AK5" s="6"/>
    </row>
    <row r="6" spans="1:37" s="3" customFormat="1" ht="20.100000000000001" customHeight="1" x14ac:dyDescent="0.25">
      <c r="A6" s="338"/>
      <c r="B6" s="339"/>
      <c r="C6" s="438"/>
      <c r="D6" s="339"/>
      <c r="E6" s="339"/>
      <c r="F6" s="339"/>
      <c r="G6" s="340"/>
      <c r="H6" s="341"/>
      <c r="I6" s="342"/>
      <c r="J6" s="342"/>
      <c r="K6" s="343"/>
      <c r="L6" s="336"/>
      <c r="M6" s="619"/>
      <c r="N6" s="374" t="s">
        <v>9152</v>
      </c>
      <c r="O6" s="395" t="str">
        <f>IF($K$3=2,$C$3,IF($K$4=2,$C$4,IF($K$5=2,$C$5,"")))</f>
        <v/>
      </c>
      <c r="P6" s="379"/>
      <c r="Q6" s="467"/>
      <c r="R6" s="467"/>
      <c r="S6" s="379"/>
      <c r="T6" s="467"/>
      <c r="U6" s="379"/>
      <c r="V6" s="396">
        <f>SUM(AG6:AI6)</f>
        <v>3</v>
      </c>
      <c r="W6" s="377">
        <f>RANK(V6,$V$8:$V$11,0)</f>
        <v>1</v>
      </c>
      <c r="X6" s="402">
        <f>SUM(P6:U6)</f>
        <v>0</v>
      </c>
      <c r="Y6" s="378">
        <f>(P6-P4)+(S6-S3)+(U6-U5)</f>
        <v>0</v>
      </c>
      <c r="Z6" s="373">
        <v>4</v>
      </c>
      <c r="AA6" s="360"/>
      <c r="AB6" s="391"/>
      <c r="AC6" s="391"/>
      <c r="AD6" s="391"/>
      <c r="AE6" s="391"/>
      <c r="AF6" s="460"/>
      <c r="AG6" s="388">
        <f>IF(P6&gt;IP4,2,IF(P6=P4,1,IF(P6&lt;P4,0)))</f>
        <v>1</v>
      </c>
      <c r="AH6" s="133">
        <f>IF(S6&gt;S3,2,IF(S6=S3,1,IF(S6&lt;S3,0)))</f>
        <v>1</v>
      </c>
      <c r="AI6" s="133">
        <f>IF(U6&gt;U5,2,IF(U6=U5,1,IF(U6&lt;U5,0)))</f>
        <v>1</v>
      </c>
      <c r="AJ6" s="131">
        <f>SUM(AG6:AI6)</f>
        <v>3</v>
      </c>
      <c r="AK6" s="6"/>
    </row>
    <row r="7" spans="1:37" s="9" customFormat="1" ht="20.100000000000001" customHeight="1" x14ac:dyDescent="0.25">
      <c r="A7" s="338"/>
      <c r="B7" s="344"/>
      <c r="C7" s="345"/>
      <c r="D7" s="339"/>
      <c r="E7" s="339"/>
      <c r="F7" s="339"/>
      <c r="G7" s="450"/>
      <c r="H7" s="450"/>
      <c r="I7" s="450"/>
      <c r="J7" s="450"/>
      <c r="K7" s="343"/>
      <c r="L7" s="358"/>
      <c r="M7" s="358"/>
      <c r="N7" s="358"/>
      <c r="O7" s="451"/>
      <c r="P7" s="359"/>
      <c r="Q7" s="359"/>
      <c r="R7" s="359"/>
      <c r="S7" s="359"/>
      <c r="T7" s="359"/>
      <c r="U7" s="359"/>
      <c r="V7" s="453"/>
      <c r="W7" s="453"/>
      <c r="X7" s="453"/>
      <c r="Y7" s="453"/>
      <c r="Z7" s="358"/>
      <c r="AA7" s="392"/>
      <c r="AB7" s="453"/>
      <c r="AC7" s="453"/>
      <c r="AD7" s="453"/>
      <c r="AE7" s="453"/>
      <c r="AF7" s="453"/>
      <c r="AG7" s="454"/>
      <c r="AH7" s="455"/>
      <c r="AI7" s="455"/>
      <c r="AJ7" s="455"/>
      <c r="AK7" s="8"/>
    </row>
    <row r="8" spans="1:37" s="3" customFormat="1" ht="20.100000000000001" customHeight="1" x14ac:dyDescent="0.3">
      <c r="A8" s="608">
        <v>2</v>
      </c>
      <c r="B8" s="374">
        <v>1</v>
      </c>
      <c r="C8" s="442" t="s">
        <v>2726</v>
      </c>
      <c r="D8" s="375"/>
      <c r="E8" s="466"/>
      <c r="F8" s="375"/>
      <c r="G8" s="376">
        <f>SUM(AB8:AD8)</f>
        <v>2</v>
      </c>
      <c r="H8" s="377">
        <f>RANK(G8,$G$8:$G$10,0)</f>
        <v>1</v>
      </c>
      <c r="I8" s="378">
        <f>SUM(D8:F8)</f>
        <v>0</v>
      </c>
      <c r="J8" s="378">
        <f>(D8-D10)+(E9-E10)+(F8-F9)</f>
        <v>0</v>
      </c>
      <c r="K8" s="373"/>
      <c r="L8" s="336"/>
      <c r="M8" s="618" t="s">
        <v>41</v>
      </c>
      <c r="N8" s="374" t="s">
        <v>9149</v>
      </c>
      <c r="O8" s="395" t="str">
        <f>IF($K$13=1,$C$13,IF($K$14=1,$C$14,IF($K$15=1,$C$15,"")))</f>
        <v/>
      </c>
      <c r="P8" s="466"/>
      <c r="Q8" s="375"/>
      <c r="R8" s="466"/>
      <c r="S8" s="375"/>
      <c r="T8" s="375"/>
      <c r="U8" s="466"/>
      <c r="V8" s="396">
        <f>SUM(AG8:AI8)</f>
        <v>3</v>
      </c>
      <c r="W8" s="377">
        <f>RANK(V8,$V$8:$V$10,0)</f>
        <v>1</v>
      </c>
      <c r="X8" s="378">
        <f>SUM(P8:U8)</f>
        <v>0</v>
      </c>
      <c r="Y8" s="378">
        <f>(P8-P10)+(Q9-Q10)+(U8-U9)</f>
        <v>0</v>
      </c>
      <c r="Z8" s="373">
        <v>1</v>
      </c>
      <c r="AA8" s="398"/>
      <c r="AB8" s="128">
        <f>IF(D8&gt;D10,2,IF(D8=D10,1,IF(D8&lt;D10,0)))</f>
        <v>1</v>
      </c>
      <c r="AC8" s="129"/>
      <c r="AD8" s="129">
        <f>IF(F8&gt;F9,2,IF(F8=F9,1,IF(F8&lt;F9,0)))</f>
        <v>1</v>
      </c>
      <c r="AE8" s="130">
        <f>SUM(AB8:AD8)</f>
        <v>2</v>
      </c>
      <c r="AF8" s="461"/>
      <c r="AG8" s="128">
        <f>IF(Q8&gt;Q10,2,IF(Q8=Q10,1,IF(Q8&lt;Q10,0)))</f>
        <v>1</v>
      </c>
      <c r="AH8" s="129">
        <f>IF(S8&gt;S11,2,IF(S8=S11,1,IF(S8&lt;S11,0)))</f>
        <v>1</v>
      </c>
      <c r="AI8" s="129">
        <f>IF(T8&gt;T9,2,IF(T8=T9,1,IF(T8&lt;T9,0)))</f>
        <v>1</v>
      </c>
      <c r="AJ8" s="130">
        <f>SUM(AG8:AI8)</f>
        <v>3</v>
      </c>
      <c r="AK8" s="6"/>
    </row>
    <row r="9" spans="1:37" s="3" customFormat="1" ht="20.100000000000001" customHeight="1" x14ac:dyDescent="0.3">
      <c r="A9" s="609"/>
      <c r="B9" s="374">
        <v>2</v>
      </c>
      <c r="C9" s="442" t="s">
        <v>6556</v>
      </c>
      <c r="D9" s="466"/>
      <c r="E9" s="375"/>
      <c r="F9" s="375"/>
      <c r="G9" s="376">
        <f>SUM(AB9:AD9)</f>
        <v>2</v>
      </c>
      <c r="H9" s="377">
        <f>RANK(G9,$G$8:$G$10,0)</f>
        <v>1</v>
      </c>
      <c r="I9" s="378">
        <f>SUM(D9:F9)</f>
        <v>0</v>
      </c>
      <c r="J9" s="378">
        <f>(D9-D12)+(E10-E12)+(F9-F10)</f>
        <v>0</v>
      </c>
      <c r="K9" s="373"/>
      <c r="L9" s="336"/>
      <c r="M9" s="609"/>
      <c r="N9" s="374" t="s">
        <v>9153</v>
      </c>
      <c r="O9" s="395" t="str">
        <f>IF($K$18=2,$C$18,IF($K$19=2,$C$19,IF($K$20=2,$C$20,"")))</f>
        <v/>
      </c>
      <c r="P9" s="375"/>
      <c r="Q9" s="466"/>
      <c r="R9" s="375"/>
      <c r="S9" s="466"/>
      <c r="T9" s="375"/>
      <c r="U9" s="466"/>
      <c r="V9" s="396">
        <f>SUM(AG9:AI9)</f>
        <v>3</v>
      </c>
      <c r="W9" s="377">
        <f>RANK(V9,$V$8:$V$10,0)</f>
        <v>1</v>
      </c>
      <c r="X9" s="378">
        <f>SUM(P9:U9)</f>
        <v>0</v>
      </c>
      <c r="Y9" s="378">
        <f>(P9-P12)+(Q10-Q12)+(U9-U10)</f>
        <v>0</v>
      </c>
      <c r="Z9" s="373">
        <v>2</v>
      </c>
      <c r="AA9" s="360"/>
      <c r="AB9" s="128"/>
      <c r="AC9" s="129">
        <f>IF(E9&gt;E10,2,IF(E9=E10,1,IF(E9&lt;E10,0)))</f>
        <v>1</v>
      </c>
      <c r="AD9" s="129">
        <f>IF(F8&gt;F9,0,IF(F8=F9,1,IF(F8&lt;F9,2)))</f>
        <v>1</v>
      </c>
      <c r="AE9" s="131">
        <f>SUM(AB9:AD9)</f>
        <v>2</v>
      </c>
      <c r="AF9" s="458"/>
      <c r="AG9" s="132">
        <f>IF(P9&gt;P11,2,IF(P9=P11,1,IF(P9&lt;P11,0)))</f>
        <v>1</v>
      </c>
      <c r="AH9" s="133">
        <f>IF(R9&gt;R10,2,IF(R9=R10,1,IF(R9&lt;R10,0)))</f>
        <v>1</v>
      </c>
      <c r="AI9" s="133">
        <f>IF(T8&gt;T9,0,IF(T8=T9,1,IF(T8&lt;T9,2)))</f>
        <v>1</v>
      </c>
      <c r="AJ9" s="131">
        <f>SUM(AG9:AI9)</f>
        <v>3</v>
      </c>
      <c r="AK9" s="6"/>
    </row>
    <row r="10" spans="1:37" s="3" customFormat="1" ht="20.100000000000001" customHeight="1" x14ac:dyDescent="0.3">
      <c r="A10" s="609"/>
      <c r="B10" s="374">
        <v>3</v>
      </c>
      <c r="C10" s="443" t="s">
        <v>9141</v>
      </c>
      <c r="D10" s="379"/>
      <c r="E10" s="379"/>
      <c r="F10" s="467"/>
      <c r="G10" s="376">
        <f>SUM(AB10:AD10)</f>
        <v>2</v>
      </c>
      <c r="H10" s="377">
        <f>RANK(G10,$G$8:$G$10,0)</f>
        <v>1</v>
      </c>
      <c r="I10" s="378">
        <f>SUM(D10:F10)</f>
        <v>0</v>
      </c>
      <c r="J10" s="378">
        <f>(D10-D13)+(E12-E13)+(F10-F12)</f>
        <v>0</v>
      </c>
      <c r="K10" s="373"/>
      <c r="L10" s="336"/>
      <c r="M10" s="609"/>
      <c r="N10" s="374" t="s">
        <v>9148</v>
      </c>
      <c r="O10" s="395" t="str">
        <f>IF($K$18=1,$C$18,IF($K$19=1,$C$19,IF($K$20=1,$C$19,"")))</f>
        <v/>
      </c>
      <c r="P10" s="467"/>
      <c r="Q10" s="379"/>
      <c r="R10" s="379"/>
      <c r="S10" s="467"/>
      <c r="T10" s="467"/>
      <c r="U10" s="379"/>
      <c r="V10" s="396">
        <f>SUM(AG10:AI10)</f>
        <v>3</v>
      </c>
      <c r="W10" s="377">
        <f>RANK(V10,$V$8:$V$10,0)</f>
        <v>1</v>
      </c>
      <c r="X10" s="378">
        <f>SUM(P10:U10)</f>
        <v>0</v>
      </c>
      <c r="Y10" s="378">
        <f>(P10-P13)+(Q12-Q13)+(U10-U12)</f>
        <v>0</v>
      </c>
      <c r="Z10" s="373">
        <v>3</v>
      </c>
      <c r="AA10" s="384"/>
      <c r="AB10" s="389">
        <f>IF(D10&gt;D8,2,IF(D10=D8,1,IF(D10&lt;D8,0)))</f>
        <v>1</v>
      </c>
      <c r="AC10" s="337">
        <f>IF(E10&gt;E9,2,IF(E10=E9,1,IF(E10&lt;E9,0)))</f>
        <v>1</v>
      </c>
      <c r="AD10" s="337"/>
      <c r="AE10" s="390">
        <f>SUM(AB10:AD10)</f>
        <v>2</v>
      </c>
      <c r="AF10" s="462"/>
      <c r="AG10" s="132">
        <f>IF(Q10&gt;Q8,2,IF(Q10=Q8,1,IF(Q10&lt;Q8,0)))</f>
        <v>1</v>
      </c>
      <c r="AH10" s="133">
        <f>IF(R10&gt;R9,2,IF(R10=R9,1,IF(R10&lt;R9,0)))</f>
        <v>1</v>
      </c>
      <c r="AI10" s="133">
        <f>IF(U10&gt;U11,2,IF(U10=U11,1,IF(U10&lt;U11,0)))</f>
        <v>1</v>
      </c>
      <c r="AJ10" s="131">
        <f>SUM(AG10:AI10)</f>
        <v>3</v>
      </c>
      <c r="AK10" s="6"/>
    </row>
    <row r="11" spans="1:37" s="3" customFormat="1" ht="20.100000000000001" customHeight="1" x14ac:dyDescent="0.3">
      <c r="A11" s="338"/>
      <c r="B11" s="339"/>
      <c r="C11" s="444"/>
      <c r="D11" s="339"/>
      <c r="E11" s="339"/>
      <c r="F11" s="339"/>
      <c r="G11" s="340"/>
      <c r="H11" s="341"/>
      <c r="I11" s="342"/>
      <c r="J11" s="342"/>
      <c r="K11" s="343"/>
      <c r="L11" s="336"/>
      <c r="M11" s="619"/>
      <c r="N11" s="374" t="s">
        <v>9151</v>
      </c>
      <c r="O11" s="395" t="str">
        <f>IF($K$13=2,$C$13,IF($K$14=2,$C$14,IF($K$15=2,$C$15,"")))</f>
        <v/>
      </c>
      <c r="P11" s="379"/>
      <c r="Q11" s="467"/>
      <c r="R11" s="467"/>
      <c r="S11" s="379"/>
      <c r="T11" s="467"/>
      <c r="U11" s="379"/>
      <c r="V11" s="396">
        <f>SUM(AG11:AI11)</f>
        <v>3</v>
      </c>
      <c r="W11" s="377">
        <f>RANK(V11,$V$8:$V$11,0)</f>
        <v>1</v>
      </c>
      <c r="X11" s="378">
        <f>SUM(P11:U11)</f>
        <v>0</v>
      </c>
      <c r="Y11" s="378">
        <f>(P11-P14)+(Q13-Q14)+(U11-U13)</f>
        <v>0</v>
      </c>
      <c r="Z11" s="373">
        <v>4</v>
      </c>
      <c r="AA11" s="386"/>
      <c r="AB11" s="391"/>
      <c r="AC11" s="391"/>
      <c r="AD11" s="391"/>
      <c r="AE11" s="391"/>
      <c r="AF11" s="463"/>
      <c r="AG11" s="388">
        <f>IF(P11&gt;IP9,2,IF(P11=P9,1,IF(P11&lt;P9,0)))</f>
        <v>1</v>
      </c>
      <c r="AH11" s="133">
        <f>IF(S11&gt;S8,2,IF(S11=S8,1,IF(S11&lt;S8,0)))</f>
        <v>1</v>
      </c>
      <c r="AI11" s="133">
        <f>IF(U11&gt;U10,2,IF(U11=U10,1,IF(U11&lt;U10,0)))</f>
        <v>1</v>
      </c>
      <c r="AJ11" s="131">
        <f>SUM(AG11:AI11)</f>
        <v>3</v>
      </c>
      <c r="AK11" s="6"/>
    </row>
    <row r="12" spans="1:37" s="9" customFormat="1" ht="20.100000000000001" customHeight="1" x14ac:dyDescent="0.25">
      <c r="A12" s="338"/>
      <c r="B12" s="344"/>
      <c r="C12" s="345"/>
      <c r="D12" s="339"/>
      <c r="E12" s="339"/>
      <c r="F12" s="339"/>
      <c r="G12" s="450"/>
      <c r="H12" s="450"/>
      <c r="I12" s="450"/>
      <c r="J12" s="450"/>
      <c r="K12" s="343"/>
      <c r="L12" s="358"/>
      <c r="M12" s="358"/>
      <c r="N12" s="351"/>
      <c r="O12" s="452"/>
      <c r="P12" s="359"/>
      <c r="Q12" s="359"/>
      <c r="R12" s="359"/>
      <c r="S12" s="359"/>
      <c r="T12" s="359"/>
      <c r="U12" s="359"/>
      <c r="V12" s="453"/>
      <c r="W12" s="453"/>
      <c r="X12" s="453"/>
      <c r="Y12" s="453"/>
      <c r="Z12" s="358"/>
      <c r="AA12" s="392"/>
      <c r="AB12" s="453"/>
      <c r="AC12" s="453"/>
      <c r="AD12" s="453"/>
      <c r="AE12" s="453"/>
      <c r="AF12" s="453"/>
      <c r="AG12" s="454"/>
      <c r="AH12" s="455"/>
      <c r="AI12" s="455"/>
      <c r="AJ12" s="455"/>
      <c r="AK12" s="8"/>
    </row>
    <row r="13" spans="1:37" s="3" customFormat="1" ht="20.100000000000001" customHeight="1" x14ac:dyDescent="0.3">
      <c r="A13" s="608">
        <v>3</v>
      </c>
      <c r="B13" s="374">
        <v>1</v>
      </c>
      <c r="C13" s="445" t="s">
        <v>7039</v>
      </c>
      <c r="D13" s="375"/>
      <c r="E13" s="466"/>
      <c r="F13" s="375"/>
      <c r="G13" s="376">
        <f>SUM(AB13:AD13)</f>
        <v>2</v>
      </c>
      <c r="H13" s="377">
        <f>RANK(G13,$G$13:$G$15,0)</f>
        <v>1</v>
      </c>
      <c r="I13" s="378">
        <f>SUM(D13:F13)</f>
        <v>0</v>
      </c>
      <c r="J13" s="378">
        <f>(D13-D15)+(E14-E15)+(F13-F14)</f>
        <v>0</v>
      </c>
      <c r="K13" s="373"/>
      <c r="L13" s="336"/>
      <c r="M13" s="618" t="s">
        <v>42</v>
      </c>
      <c r="N13" s="374" t="s">
        <v>9155</v>
      </c>
      <c r="O13" s="395" t="str">
        <f>IF($K$3=3,$C$3,IF($K$4=3,$C$4,IF($K$5=3,$C$5,"")))</f>
        <v/>
      </c>
      <c r="P13" s="466"/>
      <c r="Q13" s="375"/>
      <c r="R13" s="466"/>
      <c r="S13" s="375"/>
      <c r="T13" s="375"/>
      <c r="U13" s="466"/>
      <c r="V13" s="396">
        <f>SUM(AG13:AI13)</f>
        <v>3</v>
      </c>
      <c r="W13" s="377">
        <f>RANK(V13,$V$8:$V$10,0)</f>
        <v>1</v>
      </c>
      <c r="X13" s="378">
        <f>SUM(P13:U13)</f>
        <v>0</v>
      </c>
      <c r="Y13" s="378">
        <f>(P13-P15)+(Q14-Q15)+(U13-U14)</f>
        <v>0</v>
      </c>
      <c r="Z13" s="373">
        <v>1</v>
      </c>
      <c r="AA13" s="398"/>
      <c r="AB13" s="128">
        <f>IF(D13&gt;D15,2,IF(D13=D15,1,IF(D13&lt;D15,0)))</f>
        <v>1</v>
      </c>
      <c r="AC13" s="129"/>
      <c r="AD13" s="129">
        <f>IF(F13&gt;F14,2,IF(F13=F14,1,IF(F13&lt;F14,0)))</f>
        <v>1</v>
      </c>
      <c r="AE13" s="130">
        <f>SUM(AB13:AD13)</f>
        <v>2</v>
      </c>
      <c r="AF13" s="461"/>
      <c r="AG13" s="128">
        <f>IF(Q13&gt;Q15,2,IF(Q13=Q15,1,IF(Q13&lt;Q15,0)))</f>
        <v>1</v>
      </c>
      <c r="AH13" s="129">
        <f>IF(S13&gt;S16,2,IF(S13=S16,1,IF(S13&lt;S16,0)))</f>
        <v>1</v>
      </c>
      <c r="AI13" s="129">
        <f>IF(T13&gt;T14,2,IF(T13=T14,1,IF(T13&lt;T14,0)))</f>
        <v>1</v>
      </c>
      <c r="AJ13" s="130">
        <f>SUM(AG13:AI13)</f>
        <v>3</v>
      </c>
      <c r="AK13" s="6"/>
    </row>
    <row r="14" spans="1:37" s="3" customFormat="1" ht="20.100000000000001" customHeight="1" x14ac:dyDescent="0.3">
      <c r="A14" s="609"/>
      <c r="B14" s="374">
        <v>2</v>
      </c>
      <c r="C14" s="445" t="s">
        <v>3831</v>
      </c>
      <c r="D14" s="466"/>
      <c r="E14" s="375"/>
      <c r="F14" s="375"/>
      <c r="G14" s="376">
        <f>SUM(AB14:AD14)</f>
        <v>2</v>
      </c>
      <c r="H14" s="377">
        <f>RANK(G14,$G$13:$G$15,0)</f>
        <v>1</v>
      </c>
      <c r="I14" s="378">
        <f>SUM(D14:F14)</f>
        <v>0</v>
      </c>
      <c r="J14" s="378">
        <f>(D14-D17)+(E15-E17)+(F14-F15)</f>
        <v>0</v>
      </c>
      <c r="K14" s="373"/>
      <c r="L14" s="336"/>
      <c r="M14" s="609"/>
      <c r="N14" s="374" t="s">
        <v>9156</v>
      </c>
      <c r="O14" s="395" t="str">
        <f>IF($K$8=3,$C$8,IF($K$9=3,$C$9,IF($K$10=3,$C$10,"")))</f>
        <v/>
      </c>
      <c r="P14" s="375"/>
      <c r="Q14" s="466"/>
      <c r="R14" s="375"/>
      <c r="S14" s="466"/>
      <c r="T14" s="375"/>
      <c r="U14" s="466"/>
      <c r="V14" s="396">
        <f>SUM(AG14:AI14)</f>
        <v>3</v>
      </c>
      <c r="W14" s="377">
        <f>RANK(V14,$V$8:$V$10,0)</f>
        <v>1</v>
      </c>
      <c r="X14" s="378">
        <f>SUM(P14:U14)</f>
        <v>0</v>
      </c>
      <c r="Y14" s="378">
        <f>(P14-P17)+(Q15-Q17)+(U14-U15)</f>
        <v>0</v>
      </c>
      <c r="Z14" s="373">
        <v>2</v>
      </c>
      <c r="AA14" s="360"/>
      <c r="AB14" s="128"/>
      <c r="AC14" s="129">
        <f>IF(E14&gt;E15,2,IF(E14=E15,1,IF(E14&lt;E15,0)))</f>
        <v>1</v>
      </c>
      <c r="AD14" s="129">
        <f>IF(F13&gt;F14,0,IF(F13=F14,1,IF(F13&lt;F14,2)))</f>
        <v>1</v>
      </c>
      <c r="AE14" s="131">
        <f>SUM(AB14:AD14)</f>
        <v>2</v>
      </c>
      <c r="AF14" s="458"/>
      <c r="AG14" s="132">
        <f>IF(P14&gt;P16,2,IF(P14=P16,1,IF(P14&lt;P16,0)))</f>
        <v>1</v>
      </c>
      <c r="AH14" s="133">
        <f>IF(R14&gt;R15,2,IF(R14=R15,1,IF(R14&lt;R15,0)))</f>
        <v>1</v>
      </c>
      <c r="AI14" s="133">
        <f>IF(T13&gt;T14,0,IF(T13=T14,1,IF(T13&lt;T14,2)))</f>
        <v>1</v>
      </c>
      <c r="AJ14" s="131">
        <f>SUM(AG14:AI14)</f>
        <v>3</v>
      </c>
      <c r="AK14" s="6"/>
    </row>
    <row r="15" spans="1:37" s="3" customFormat="1" ht="20.100000000000001" customHeight="1" x14ac:dyDescent="0.3">
      <c r="A15" s="609"/>
      <c r="B15" s="374">
        <v>3</v>
      </c>
      <c r="C15" s="445" t="s">
        <v>6418</v>
      </c>
      <c r="D15" s="379"/>
      <c r="E15" s="379"/>
      <c r="F15" s="467"/>
      <c r="G15" s="376">
        <f>SUM(AB15:AD15)</f>
        <v>2</v>
      </c>
      <c r="H15" s="377">
        <f>RANK(G15,$G$13:$G$15,0)</f>
        <v>1</v>
      </c>
      <c r="I15" s="378">
        <f>SUM(D15:F15)</f>
        <v>0</v>
      </c>
      <c r="J15" s="378">
        <f>(D15-D18)+(E17-E18)+(F15-F17)</f>
        <v>0</v>
      </c>
      <c r="K15" s="373"/>
      <c r="L15" s="336"/>
      <c r="M15" s="609"/>
      <c r="N15" s="374" t="s">
        <v>9154</v>
      </c>
      <c r="O15" s="395" t="str">
        <f>IF($K$13=3,$C$13,IF($K$14=3,$C$14,IF($K$15=3,$C$15,"")))</f>
        <v/>
      </c>
      <c r="P15" s="467"/>
      <c r="Q15" s="379"/>
      <c r="R15" s="379"/>
      <c r="S15" s="467"/>
      <c r="T15" s="467"/>
      <c r="U15" s="379"/>
      <c r="V15" s="396">
        <f>SUM(AG15:AI15)</f>
        <v>3</v>
      </c>
      <c r="W15" s="377">
        <f>RANK(V15,$V$8:$V$10,0)</f>
        <v>1</v>
      </c>
      <c r="X15" s="378">
        <f>SUM(P15:U15)</f>
        <v>0</v>
      </c>
      <c r="Y15" s="378">
        <f>(P15-P18)+(Q17-Q18)+(U15-U17)</f>
        <v>0</v>
      </c>
      <c r="Z15" s="373">
        <v>3</v>
      </c>
      <c r="AA15" s="384"/>
      <c r="AB15" s="389">
        <f>IF(D15&gt;D13,2,IF(D15=D13,1,IF(D15&lt;D13,0)))</f>
        <v>1</v>
      </c>
      <c r="AC15" s="337">
        <f>IF(E15&gt;E14,2,IF(E15=E14,1,IF(E15&lt;E14,0)))</f>
        <v>1</v>
      </c>
      <c r="AD15" s="337"/>
      <c r="AE15" s="390">
        <f>SUM(AB15:AD15)</f>
        <v>2</v>
      </c>
      <c r="AF15" s="459"/>
      <c r="AG15" s="132">
        <f>IF(Q15&gt;Q13,2,IF(Q15=Q13,1,IF(Q15&lt;Q13,0)))</f>
        <v>1</v>
      </c>
      <c r="AH15" s="133">
        <f>IF(R15&gt;R14,2,IF(R15=R14,1,IF(R15&lt;R14,0)))</f>
        <v>1</v>
      </c>
      <c r="AI15" s="133">
        <f>IF(U15&gt;U16,2,IF(U15=U16,1,IF(U15&lt;U16,0)))</f>
        <v>1</v>
      </c>
      <c r="AJ15" s="131">
        <f>SUM(AG15:AI15)</f>
        <v>3</v>
      </c>
      <c r="AK15" s="6"/>
    </row>
    <row r="16" spans="1:37" s="3" customFormat="1" ht="20.100000000000001" customHeight="1" x14ac:dyDescent="0.3">
      <c r="A16" s="338"/>
      <c r="B16" s="339"/>
      <c r="C16" s="444"/>
      <c r="D16" s="339"/>
      <c r="E16" s="339"/>
      <c r="F16" s="339"/>
      <c r="G16" s="340"/>
      <c r="H16" s="341"/>
      <c r="I16" s="342"/>
      <c r="J16" s="342"/>
      <c r="K16" s="343"/>
      <c r="L16" s="336"/>
      <c r="M16" s="619"/>
      <c r="N16" s="374" t="s">
        <v>9157</v>
      </c>
      <c r="O16" s="395" t="str">
        <f>IF($K$18=3,$C$18,IF($K$19=3,$C$19,IF($K$20=3,$C$20,"")))</f>
        <v/>
      </c>
      <c r="P16" s="379"/>
      <c r="Q16" s="467"/>
      <c r="R16" s="467"/>
      <c r="S16" s="379"/>
      <c r="T16" s="467"/>
      <c r="U16" s="379"/>
      <c r="V16" s="396">
        <f>SUM(AG16:AI16)</f>
        <v>3</v>
      </c>
      <c r="W16" s="377">
        <f>RANK(V16,$V$8:$V$11,0)</f>
        <v>1</v>
      </c>
      <c r="X16" s="378">
        <f>SUM(P16:U16)</f>
        <v>0</v>
      </c>
      <c r="Y16" s="378">
        <f>(P16-P19)+(Q18-Q19)+(U16-U18)</f>
        <v>0</v>
      </c>
      <c r="Z16" s="373">
        <v>4</v>
      </c>
      <c r="AA16" s="386"/>
      <c r="AB16" s="391"/>
      <c r="AC16" s="391"/>
      <c r="AD16" s="391"/>
      <c r="AE16" s="391"/>
      <c r="AF16" s="460"/>
      <c r="AG16" s="388">
        <f>IF(P16&gt;IP14,2,IF(P16=P14,1,IF(P16&lt;P14,0)))</f>
        <v>1</v>
      </c>
      <c r="AH16" s="133">
        <f>IF(S16&gt;S13,2,IF(S16=S13,1,IF(S16&lt;S13,0)))</f>
        <v>1</v>
      </c>
      <c r="AI16" s="133">
        <f>IF(U16&gt;U15,2,IF(U16=U15,1,IF(U16&lt;U15,0)))</f>
        <v>1</v>
      </c>
      <c r="AJ16" s="131">
        <f>SUM(AG16:AI16)</f>
        <v>3</v>
      </c>
      <c r="AK16" s="6"/>
    </row>
    <row r="17" spans="1:38" s="9" customFormat="1" ht="20.100000000000001" customHeight="1" x14ac:dyDescent="0.25">
      <c r="A17" s="338"/>
      <c r="B17" s="344"/>
      <c r="C17" s="345"/>
      <c r="D17" s="339"/>
      <c r="E17" s="339"/>
      <c r="F17" s="339"/>
      <c r="G17" s="450"/>
      <c r="H17" s="450"/>
      <c r="I17" s="450"/>
      <c r="J17" s="450"/>
      <c r="K17" s="33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92"/>
      <c r="AB17" s="453"/>
      <c r="AC17" s="453"/>
      <c r="AD17" s="453"/>
      <c r="AE17" s="453"/>
      <c r="AF17" s="453"/>
      <c r="AG17" s="464"/>
      <c r="AH17" s="465"/>
      <c r="AI17" s="465"/>
      <c r="AJ17" s="465"/>
      <c r="AK17" s="404"/>
    </row>
    <row r="18" spans="1:38" s="3" customFormat="1" ht="20.100000000000001" customHeight="1" x14ac:dyDescent="0.3">
      <c r="A18" s="608">
        <v>4</v>
      </c>
      <c r="B18" s="374">
        <v>1</v>
      </c>
      <c r="C18" s="446" t="s">
        <v>7058</v>
      </c>
      <c r="D18" s="375"/>
      <c r="E18" s="466"/>
      <c r="F18" s="375"/>
      <c r="G18" s="376">
        <f>SUM(AB18:AD18)</f>
        <v>2</v>
      </c>
      <c r="H18" s="377">
        <f>RANK(G18,$G$18:$G$20,0)</f>
        <v>1</v>
      </c>
      <c r="I18" s="378">
        <f>SUM(D18:F18)</f>
        <v>0</v>
      </c>
      <c r="J18" s="378">
        <f>(D18-D20)+(E19-E20)+(F18-F19)</f>
        <v>0</v>
      </c>
      <c r="K18" s="373"/>
      <c r="L18" s="336"/>
      <c r="M18" s="610"/>
      <c r="N18" s="339"/>
      <c r="O18" s="447"/>
      <c r="P18" s="399"/>
      <c r="Q18" s="399"/>
      <c r="R18" s="399"/>
      <c r="S18" s="399"/>
      <c r="T18" s="399"/>
      <c r="U18" s="399"/>
      <c r="V18" s="448"/>
      <c r="W18" s="440"/>
      <c r="X18" s="441"/>
      <c r="Y18" s="441"/>
      <c r="Z18" s="343"/>
      <c r="AA18" s="386"/>
      <c r="AB18" s="128">
        <f>IF(D18&gt;D20,2,IF(D18=D20,1,IF(D18&lt;D20,0)))</f>
        <v>1</v>
      </c>
      <c r="AC18" s="129"/>
      <c r="AD18" s="129">
        <f>IF(F18&gt;F19,2,IF(F18=F19,1,IF(F18&lt;F19,0)))</f>
        <v>1</v>
      </c>
      <c r="AE18" s="130">
        <f>SUM(AB18:AD18)</f>
        <v>2</v>
      </c>
      <c r="AF18" s="460"/>
      <c r="AG18" s="391"/>
      <c r="AH18" s="391"/>
      <c r="AI18" s="391"/>
      <c r="AJ18" s="391"/>
      <c r="AK18" s="400"/>
      <c r="AL18" s="6"/>
    </row>
    <row r="19" spans="1:38" s="3" customFormat="1" ht="20.100000000000001" customHeight="1" x14ac:dyDescent="0.3">
      <c r="A19" s="609"/>
      <c r="B19" s="374">
        <v>2</v>
      </c>
      <c r="C19" s="443" t="s">
        <v>9142</v>
      </c>
      <c r="D19" s="466"/>
      <c r="E19" s="375"/>
      <c r="F19" s="375"/>
      <c r="G19" s="376">
        <f t="shared" ref="G19" si="0">SUM(AB19:AD19)</f>
        <v>2</v>
      </c>
      <c r="H19" s="377">
        <f>RANK(G19,$G$18:$G$20,0)</f>
        <v>1</v>
      </c>
      <c r="I19" s="378">
        <f>SUM(D19:F19)</f>
        <v>0</v>
      </c>
      <c r="J19" s="378">
        <f t="shared" ref="J19:J20" si="1">(D19-D21)+(E20-E21)+(F19-F20)</f>
        <v>0</v>
      </c>
      <c r="K19" s="373"/>
      <c r="L19" s="336"/>
      <c r="M19" s="611"/>
      <c r="N19" s="400"/>
      <c r="O19" s="400"/>
      <c r="P19" s="399"/>
      <c r="Q19" s="399"/>
      <c r="R19" s="399"/>
      <c r="S19" s="399"/>
      <c r="T19" s="399"/>
      <c r="U19" s="399"/>
      <c r="V19" s="448"/>
      <c r="W19" s="440"/>
      <c r="X19" s="441"/>
      <c r="Y19" s="441"/>
      <c r="Z19" s="343"/>
      <c r="AA19" s="386"/>
      <c r="AB19" s="128"/>
      <c r="AC19" s="129">
        <f>IF(E19&gt;E20,2,IF(E19=E20,1,IF(E19&lt;E20,0)))</f>
        <v>1</v>
      </c>
      <c r="AD19" s="129">
        <f>IF(F18&gt;F19,0,IF(F18=F19,1,IF(F18&lt;F19,2)))</f>
        <v>1</v>
      </c>
      <c r="AE19" s="131">
        <f>SUM(AB19:AD19)</f>
        <v>2</v>
      </c>
      <c r="AF19" s="460"/>
      <c r="AG19" s="391"/>
      <c r="AH19" s="391"/>
      <c r="AI19" s="391"/>
      <c r="AJ19" s="391"/>
      <c r="AK19" s="400"/>
      <c r="AL19" s="6"/>
    </row>
    <row r="20" spans="1:38" s="3" customFormat="1" ht="20.100000000000001" customHeight="1" x14ac:dyDescent="0.3">
      <c r="A20" s="609"/>
      <c r="B20" s="374">
        <v>3</v>
      </c>
      <c r="C20" s="442" t="s">
        <v>9145</v>
      </c>
      <c r="D20" s="379"/>
      <c r="E20" s="379"/>
      <c r="F20" s="467"/>
      <c r="G20" s="376">
        <f>SUM(AB20:AD20)</f>
        <v>2</v>
      </c>
      <c r="H20" s="377">
        <f>RANK(G20,$G$18:$G$20,0)</f>
        <v>1</v>
      </c>
      <c r="I20" s="378">
        <f>SUM(D20:F20)</f>
        <v>0</v>
      </c>
      <c r="J20" s="378">
        <f t="shared" si="1"/>
        <v>0</v>
      </c>
      <c r="K20" s="373"/>
      <c r="L20" s="397"/>
      <c r="M20" s="611"/>
      <c r="N20" s="400"/>
      <c r="O20" s="400"/>
      <c r="P20" s="339"/>
      <c r="Q20" s="339"/>
      <c r="R20" s="339"/>
      <c r="S20" s="339"/>
      <c r="T20" s="339"/>
      <c r="U20" s="339"/>
      <c r="V20" s="448"/>
      <c r="W20" s="440"/>
      <c r="X20" s="441"/>
      <c r="Y20" s="441"/>
      <c r="Z20" s="343"/>
      <c r="AA20" s="386"/>
      <c r="AB20" s="389">
        <f>IF(D20&gt;D18,2,IF(D20=D18,1,IF(D20&lt;D18,0)))</f>
        <v>1</v>
      </c>
      <c r="AC20" s="337">
        <f>IF(E20&gt;E19,2,IF(E20=E19,1,IF(E20&lt;E19,0)))</f>
        <v>1</v>
      </c>
      <c r="AD20" s="337"/>
      <c r="AE20" s="390">
        <f>SUM(AB20:AD20)</f>
        <v>2</v>
      </c>
      <c r="AF20" s="460"/>
      <c r="AG20" s="391"/>
      <c r="AH20" s="391"/>
      <c r="AI20" s="391"/>
      <c r="AJ20" s="391"/>
      <c r="AK20" s="400"/>
      <c r="AL20" s="6"/>
    </row>
    <row r="21" spans="1:38" s="4" customFormat="1" ht="20.100000000000001" customHeight="1" x14ac:dyDescent="0.3">
      <c r="A21" s="338"/>
      <c r="B21" s="339"/>
      <c r="C21" s="444"/>
      <c r="D21" s="339"/>
      <c r="E21" s="339"/>
      <c r="F21" s="339"/>
      <c r="G21" s="439"/>
      <c r="H21" s="440"/>
      <c r="I21" s="441"/>
      <c r="J21" s="441"/>
      <c r="K21" s="343"/>
      <c r="L21" s="336"/>
      <c r="M21" s="338"/>
      <c r="N21" s="339"/>
      <c r="O21" s="447"/>
      <c r="P21" s="339"/>
      <c r="Q21" s="339"/>
      <c r="R21" s="339"/>
      <c r="S21" s="339"/>
      <c r="T21" s="339"/>
      <c r="U21" s="339"/>
      <c r="V21" s="448"/>
      <c r="W21" s="440"/>
      <c r="X21" s="441"/>
      <c r="Y21" s="441"/>
      <c r="Z21" s="343"/>
      <c r="AA21" s="386"/>
      <c r="AB21" s="391"/>
      <c r="AC21" s="391"/>
      <c r="AD21" s="391"/>
      <c r="AE21" s="391"/>
      <c r="AF21" s="460"/>
      <c r="AG21" s="391"/>
      <c r="AH21" s="391"/>
      <c r="AI21" s="391"/>
      <c r="AJ21" s="391"/>
      <c r="AK21" s="400"/>
      <c r="AL21" s="383"/>
    </row>
    <row r="22" spans="1:38" s="12" customFormat="1" ht="18.75" customHeight="1" x14ac:dyDescent="0.25">
      <c r="A22" s="412"/>
      <c r="B22" s="412"/>
      <c r="C22" s="412"/>
      <c r="D22" s="412"/>
      <c r="E22" s="412"/>
      <c r="F22" s="412"/>
      <c r="G22" s="412"/>
      <c r="H22" s="412"/>
      <c r="M22" s="13"/>
      <c r="O22" s="412"/>
      <c r="P22" s="412"/>
      <c r="Q22" s="412"/>
      <c r="AA22" s="368"/>
      <c r="AB22" s="369"/>
      <c r="AC22" s="369"/>
      <c r="AD22" s="369"/>
      <c r="AE22" s="369"/>
      <c r="AF22" s="370"/>
      <c r="AG22" s="369"/>
      <c r="AH22" s="371"/>
      <c r="AI22" s="369"/>
      <c r="AJ22" s="369"/>
    </row>
    <row r="23" spans="1:38" s="12" customFormat="1" ht="18.75" customHeight="1" x14ac:dyDescent="0.25">
      <c r="A23" s="612" t="s">
        <v>43</v>
      </c>
      <c r="B23" s="613"/>
      <c r="C23" s="613"/>
      <c r="D23" s="614" t="s">
        <v>44</v>
      </c>
      <c r="E23" s="615"/>
      <c r="F23" s="615"/>
      <c r="G23" s="615"/>
      <c r="H23" s="615"/>
      <c r="I23" s="424"/>
      <c r="M23" s="13"/>
      <c r="N23" s="349"/>
      <c r="O23" s="616" t="s">
        <v>9170</v>
      </c>
      <c r="P23" s="617"/>
      <c r="Q23" s="617"/>
      <c r="R23" s="410"/>
      <c r="S23" s="405"/>
      <c r="T23" s="405"/>
      <c r="AA23" s="368"/>
      <c r="AB23" s="369"/>
      <c r="AC23" s="369"/>
      <c r="AD23" s="369"/>
      <c r="AE23" s="369"/>
      <c r="AF23" s="370"/>
      <c r="AG23" s="369"/>
      <c r="AH23" s="371"/>
      <c r="AI23" s="369"/>
      <c r="AJ23" s="369"/>
    </row>
    <row r="24" spans="1:38" s="10" customFormat="1" ht="18.75" customHeight="1" x14ac:dyDescent="0.25">
      <c r="A24" s="613"/>
      <c r="B24" s="613"/>
      <c r="C24" s="613"/>
      <c r="D24" s="382" t="s">
        <v>46</v>
      </c>
      <c r="E24" s="382" t="s">
        <v>47</v>
      </c>
      <c r="F24" s="382" t="s">
        <v>48</v>
      </c>
      <c r="G24" s="382" t="s">
        <v>49</v>
      </c>
      <c r="H24" s="382" t="s">
        <v>50</v>
      </c>
      <c r="I24" s="425"/>
      <c r="J24" s="362"/>
      <c r="K24" s="363"/>
      <c r="L24" s="364"/>
      <c r="M24" s="365"/>
      <c r="N24" s="347"/>
      <c r="O24" s="414" t="s">
        <v>5</v>
      </c>
      <c r="P24" s="414" t="s">
        <v>51</v>
      </c>
      <c r="Q24" s="414" t="s">
        <v>50</v>
      </c>
      <c r="R24" s="387"/>
      <c r="S24" s="387"/>
      <c r="T24" s="387"/>
      <c r="AA24" s="366"/>
      <c r="AB24" s="134"/>
      <c r="AC24" s="134"/>
      <c r="AD24" s="134"/>
      <c r="AE24" s="134"/>
      <c r="AF24" s="367"/>
      <c r="AG24" s="134"/>
      <c r="AH24" s="134"/>
      <c r="AI24" s="134"/>
      <c r="AJ24" s="134"/>
    </row>
    <row r="25" spans="1:38" s="3" customFormat="1" ht="18.75" customHeight="1" x14ac:dyDescent="0.25">
      <c r="A25" s="608">
        <v>1</v>
      </c>
      <c r="B25" s="374" t="s">
        <v>9158</v>
      </c>
      <c r="C25" s="415" t="str">
        <f>IF($Z$3=1,$O$3,IF($Z$4=1,$O$4,IF($Z$5=1,$O$5,IF($Z$6=1,$O$6))))</f>
        <v/>
      </c>
      <c r="D25" s="426"/>
      <c r="E25" s="468"/>
      <c r="F25" s="469"/>
      <c r="G25" s="469"/>
      <c r="H25" s="427"/>
      <c r="I25" s="424"/>
      <c r="J25" s="14"/>
      <c r="K25" s="349"/>
      <c r="L25" s="355"/>
      <c r="M25" s="6"/>
      <c r="N25" s="11"/>
      <c r="O25" s="415" t="str">
        <f>IF($H$25=1,$C$25,IF($H$26=1,#REF!,IF($H$27=1,$C$27,IF($H$28=1,$C$28,""))))</f>
        <v/>
      </c>
      <c r="P25" s="416"/>
      <c r="Q25" s="417">
        <v>1</v>
      </c>
      <c r="R25" s="406"/>
      <c r="S25" s="406"/>
      <c r="T25" s="406"/>
      <c r="AA25" s="333"/>
      <c r="AC25" s="7"/>
      <c r="AD25" s="7"/>
      <c r="AE25" s="7"/>
      <c r="AF25" s="15"/>
      <c r="AG25" s="135"/>
      <c r="AH25" s="135"/>
      <c r="AI25" s="135"/>
      <c r="AJ25" s="135"/>
    </row>
    <row r="26" spans="1:38" s="3" customFormat="1" ht="18.75" customHeight="1" x14ac:dyDescent="0.25">
      <c r="A26" s="609"/>
      <c r="B26" s="374" t="s">
        <v>9161</v>
      </c>
      <c r="C26" s="415" t="str">
        <f>IF($Z$8=2,$O$8,IF($Z$9=2,$O$9,IF($Z$10=2,$O$10,IF($O$11=2,$Z$11))))</f>
        <v/>
      </c>
      <c r="D26" s="426"/>
      <c r="E26" s="468"/>
      <c r="F26" s="469"/>
      <c r="G26" s="469"/>
      <c r="H26" s="427"/>
      <c r="I26" s="424"/>
      <c r="J26" s="14"/>
      <c r="K26" s="349"/>
      <c r="L26" s="355"/>
      <c r="M26" s="6"/>
      <c r="N26" s="11"/>
      <c r="O26" s="415" t="str">
        <f>IF($H$25=2,$C$25,IF($H$26=2,$C$26,IF($H$27=2,$C$27,IF($H$28=2,$C$28,""))))</f>
        <v/>
      </c>
      <c r="P26" s="418"/>
      <c r="Q26" s="419">
        <v>2</v>
      </c>
      <c r="R26" s="406"/>
      <c r="S26" s="406"/>
      <c r="T26" s="406"/>
      <c r="AA26" s="333"/>
      <c r="AC26" s="125"/>
      <c r="AD26" s="125"/>
      <c r="AE26" s="125"/>
      <c r="AF26" s="127"/>
      <c r="AG26" s="7"/>
      <c r="AH26" s="135"/>
      <c r="AI26" s="135"/>
      <c r="AJ26" s="135"/>
    </row>
    <row r="27" spans="1:38" s="3" customFormat="1" ht="18.75" customHeight="1" x14ac:dyDescent="0.25">
      <c r="A27" s="609"/>
      <c r="B27" s="374" t="s">
        <v>9160</v>
      </c>
      <c r="C27" s="415" t="str">
        <f>IF($Z$8=1,$O$8,IF($Z$9=1,$O$9,IF($Z$10=1,$O$10,IF($O$11=1,$Z$11))))</f>
        <v/>
      </c>
      <c r="D27" s="468"/>
      <c r="E27" s="426"/>
      <c r="F27" s="469"/>
      <c r="G27" s="469"/>
      <c r="H27" s="427"/>
      <c r="I27" s="424"/>
      <c r="J27" s="14"/>
      <c r="K27" s="349"/>
      <c r="L27" s="355"/>
      <c r="M27" s="6"/>
      <c r="N27" s="11"/>
      <c r="O27" s="415" t="str">
        <f>IF($H$25=3,$C$25,IF($H$26=3,$C$26,IF($H$27=3,$C$27,IF($H$28=3,$C$28,""))))</f>
        <v/>
      </c>
      <c r="P27" s="420"/>
      <c r="Q27" s="421">
        <v>3</v>
      </c>
      <c r="R27" s="406"/>
      <c r="S27" s="406"/>
      <c r="T27" s="406"/>
      <c r="Z27" s="4"/>
      <c r="AA27" s="361"/>
      <c r="AC27" s="125"/>
      <c r="AD27" s="125"/>
      <c r="AE27" s="125"/>
      <c r="AF27" s="127"/>
      <c r="AG27" s="125"/>
      <c r="AH27" s="7"/>
      <c r="AI27" s="135"/>
      <c r="AJ27" s="135"/>
    </row>
    <row r="28" spans="1:38" s="3" customFormat="1" ht="18.75" customHeight="1" x14ac:dyDescent="0.25">
      <c r="A28" s="609"/>
      <c r="B28" s="374" t="s">
        <v>9159</v>
      </c>
      <c r="C28" s="415" t="str">
        <f>IF($Z$3=2,$O$3,IF($Z$4=2,$O$4,IF($Z$5=2,$O$5,IF($Z$6=2,$O$6))))</f>
        <v/>
      </c>
      <c r="D28" s="468"/>
      <c r="E28" s="426"/>
      <c r="F28" s="469"/>
      <c r="G28" s="469"/>
      <c r="H28" s="427"/>
      <c r="I28" s="424"/>
      <c r="J28" s="14"/>
      <c r="K28" s="349"/>
      <c r="L28" s="355"/>
      <c r="M28" s="6"/>
      <c r="N28" s="11"/>
      <c r="O28" s="415" t="str">
        <f>IF($H$25=4,$C$25,IF($H$26=4,#REF!,IF($H$27=4,$C$27,IF($H$28=4,$C$28,""))))</f>
        <v/>
      </c>
      <c r="P28" s="422"/>
      <c r="Q28" s="423">
        <v>4</v>
      </c>
      <c r="R28" s="406"/>
      <c r="S28" s="406"/>
      <c r="T28" s="406"/>
      <c r="Y28" s="11"/>
      <c r="Z28" s="339"/>
      <c r="AA28" s="449"/>
      <c r="AB28" s="6"/>
      <c r="AC28" s="125"/>
      <c r="AD28" s="125"/>
      <c r="AE28" s="125"/>
      <c r="AF28" s="127"/>
      <c r="AG28" s="125"/>
      <c r="AH28" s="125"/>
      <c r="AI28" s="135"/>
      <c r="AJ28" s="135"/>
    </row>
    <row r="29" spans="1:38" s="9" customFormat="1" ht="17.649999999999999" customHeight="1" x14ac:dyDescent="0.25">
      <c r="A29" s="429"/>
      <c r="B29" s="430"/>
      <c r="C29" s="456"/>
      <c r="D29" s="382" t="s">
        <v>46</v>
      </c>
      <c r="E29" s="382" t="s">
        <v>47</v>
      </c>
      <c r="F29" s="382" t="s">
        <v>52</v>
      </c>
      <c r="G29" s="382" t="s">
        <v>53</v>
      </c>
      <c r="H29" s="382" t="s">
        <v>50</v>
      </c>
      <c r="I29" s="434"/>
      <c r="J29" s="17"/>
      <c r="K29" s="350"/>
      <c r="L29" s="356"/>
      <c r="M29" s="8"/>
      <c r="N29" s="409"/>
      <c r="O29" s="452"/>
      <c r="P29" s="413"/>
      <c r="Q29" s="385"/>
      <c r="R29" s="411"/>
      <c r="S29" s="407"/>
      <c r="T29" s="407"/>
      <c r="Y29" s="436"/>
      <c r="Z29" s="339"/>
      <c r="AA29" s="449"/>
      <c r="AB29" s="8"/>
      <c r="AC29" s="125"/>
      <c r="AD29" s="125"/>
      <c r="AE29" s="125"/>
      <c r="AF29" s="127"/>
      <c r="AG29" s="125"/>
      <c r="AH29" s="125"/>
      <c r="AI29" s="136"/>
      <c r="AJ29" s="136"/>
    </row>
    <row r="30" spans="1:38" s="3" customFormat="1" ht="18.75" customHeight="1" x14ac:dyDescent="0.25">
      <c r="A30" s="608">
        <v>2</v>
      </c>
      <c r="B30" s="374" t="s">
        <v>9164</v>
      </c>
      <c r="C30" s="415" t="str">
        <f>IF($Z$3=3,$O$3,IF($Z$4=3,$O$4,IF($Z$5=3,$O$5,IF($Z$6=3,$O$6))))</f>
        <v/>
      </c>
      <c r="D30" s="426"/>
      <c r="E30" s="468"/>
      <c r="F30" s="469"/>
      <c r="G30" s="469"/>
      <c r="H30" s="427"/>
      <c r="I30" s="424"/>
      <c r="J30" s="14"/>
      <c r="K30" s="349"/>
      <c r="L30" s="355"/>
      <c r="M30" s="6"/>
      <c r="N30" s="11"/>
      <c r="O30" s="415" t="str">
        <f>IF($H$30=1,$C$30,IF($H$31=1,#REF!,IF($H$32=1,$C$31,IF($H$33=1,$C$33,""))))</f>
        <v/>
      </c>
      <c r="P30" s="422"/>
      <c r="Q30" s="423">
        <v>5</v>
      </c>
      <c r="R30" s="406"/>
      <c r="S30" s="406"/>
      <c r="T30" s="406"/>
      <c r="Y30" s="11"/>
      <c r="Z30" s="339"/>
      <c r="AA30" s="449"/>
      <c r="AB30" s="6"/>
      <c r="AC30" s="7"/>
      <c r="AD30" s="7"/>
      <c r="AE30" s="7"/>
      <c r="AF30" s="15"/>
      <c r="AG30" s="125"/>
      <c r="AH30" s="125"/>
      <c r="AI30" s="135"/>
      <c r="AJ30" s="135"/>
    </row>
    <row r="31" spans="1:38" s="3" customFormat="1" ht="18.75" customHeight="1" x14ac:dyDescent="0.25">
      <c r="A31" s="609"/>
      <c r="B31" s="374" t="s">
        <v>9162</v>
      </c>
      <c r="C31" s="415" t="str">
        <f>IF($Z13=1,$O$13,IF($Z$14=1,$O$14,IF($Z$15=1,$O$15,IF($Z$16=1,$O$16))))</f>
        <v/>
      </c>
      <c r="D31" s="426"/>
      <c r="E31" s="468"/>
      <c r="F31" s="469"/>
      <c r="G31" s="469"/>
      <c r="H31" s="427"/>
      <c r="I31" s="424"/>
      <c r="J31" s="14"/>
      <c r="K31" s="349"/>
      <c r="L31" s="355"/>
      <c r="M31" s="6"/>
      <c r="N31" s="11"/>
      <c r="O31" s="415" t="str">
        <f>IF($H$30=2,$C$30,IF($H$31=2,$C$31,IF($H$32=2,$C$32,IF($H$33=2,$C$33,""))))</f>
        <v/>
      </c>
      <c r="P31" s="422"/>
      <c r="Q31" s="423">
        <v>6</v>
      </c>
      <c r="R31" s="406"/>
      <c r="S31" s="406"/>
      <c r="T31" s="406"/>
      <c r="Y31" s="11"/>
      <c r="Z31" s="339"/>
      <c r="AA31" s="449"/>
      <c r="AB31" s="6"/>
      <c r="AC31" s="7"/>
      <c r="AD31" s="7"/>
      <c r="AE31" s="7"/>
      <c r="AF31" s="15"/>
      <c r="AG31" s="7"/>
      <c r="AH31" s="125"/>
      <c r="AI31" s="135"/>
      <c r="AJ31" s="135"/>
    </row>
    <row r="32" spans="1:38" s="3" customFormat="1" ht="18.75" customHeight="1" x14ac:dyDescent="0.25">
      <c r="A32" s="609"/>
      <c r="B32" s="374" t="s">
        <v>9166</v>
      </c>
      <c r="C32" s="415" t="str">
        <f>IF($Z$8=3,$O$8,IF($Z$9=3,$O$9,IF($Z$10=3,$O$10,IF($O$11=3,$Z$11))))</f>
        <v/>
      </c>
      <c r="D32" s="468"/>
      <c r="E32" s="426"/>
      <c r="F32" s="469"/>
      <c r="G32" s="469"/>
      <c r="H32" s="427"/>
      <c r="I32" s="424"/>
      <c r="J32" s="14"/>
      <c r="K32" s="349"/>
      <c r="L32" s="355"/>
      <c r="M32" s="6"/>
      <c r="N32" s="11"/>
      <c r="O32" s="415" t="str">
        <f>IF($H$30=3,$C$30,IF($H$31=3,$C$31,IF($H$32=3,$C$31,IF($H$33=3,$C$33,""))))</f>
        <v/>
      </c>
      <c r="P32" s="422"/>
      <c r="Q32" s="423">
        <v>7</v>
      </c>
      <c r="R32" s="406"/>
      <c r="S32" s="406"/>
      <c r="T32" s="406"/>
      <c r="Z32" s="10"/>
      <c r="AA32" s="366"/>
      <c r="AC32" s="125"/>
      <c r="AD32" s="125"/>
      <c r="AE32" s="125"/>
      <c r="AF32" s="127"/>
      <c r="AG32" s="7"/>
      <c r="AH32" s="125"/>
      <c r="AI32" s="135"/>
      <c r="AJ32" s="135"/>
    </row>
    <row r="33" spans="1:36" s="3" customFormat="1" ht="18.75" customHeight="1" x14ac:dyDescent="0.25">
      <c r="A33" s="609"/>
      <c r="B33" s="374" t="s">
        <v>9163</v>
      </c>
      <c r="C33" s="415" t="str">
        <f>IF($Z$13=2,$O$13,IF($Z$14=2,$O$14,IF($Z$15=2,$O$15,IF($Z$16=2,$O$16))))</f>
        <v/>
      </c>
      <c r="D33" s="468"/>
      <c r="E33" s="426"/>
      <c r="F33" s="469"/>
      <c r="G33" s="469"/>
      <c r="H33" s="427"/>
      <c r="I33" s="428"/>
      <c r="J33" s="14"/>
      <c r="K33" s="349"/>
      <c r="L33" s="355"/>
      <c r="M33" s="6"/>
      <c r="N33" s="11"/>
      <c r="O33" s="415" t="str">
        <f>IF($H$30=4,$C$30,IF($H$31=4,#REF!,IF($H$32=4,$C$31,IF($H$33=4,$C$33,""))))</f>
        <v/>
      </c>
      <c r="P33" s="422"/>
      <c r="Q33" s="423">
        <v>8</v>
      </c>
      <c r="R33" s="406"/>
      <c r="S33" s="406"/>
      <c r="T33" s="406"/>
      <c r="AA33" s="333"/>
      <c r="AC33" s="125"/>
      <c r="AD33" s="125"/>
      <c r="AE33" s="125"/>
      <c r="AF33" s="127"/>
      <c r="AG33" s="125"/>
      <c r="AH33" s="125"/>
      <c r="AI33" s="135"/>
      <c r="AJ33" s="135"/>
    </row>
    <row r="34" spans="1:36" s="9" customFormat="1" ht="19.350000000000001" customHeight="1" x14ac:dyDescent="0.25">
      <c r="A34" s="429"/>
      <c r="B34" s="431"/>
      <c r="C34" s="457"/>
      <c r="D34" s="382" t="s">
        <v>46</v>
      </c>
      <c r="E34" s="382" t="s">
        <v>47</v>
      </c>
      <c r="F34" s="435" t="s">
        <v>54</v>
      </c>
      <c r="G34" s="435" t="s">
        <v>55</v>
      </c>
      <c r="H34" s="382" t="s">
        <v>50</v>
      </c>
      <c r="I34" s="433"/>
      <c r="J34" s="17"/>
      <c r="K34" s="350"/>
      <c r="L34" s="356"/>
      <c r="M34" s="8"/>
      <c r="N34" s="409"/>
      <c r="O34" s="452"/>
      <c r="P34" s="351"/>
      <c r="Q34" s="385"/>
      <c r="R34" s="408"/>
      <c r="S34" s="408"/>
      <c r="T34" s="408"/>
      <c r="AA34" s="334"/>
      <c r="AC34" s="125"/>
      <c r="AD34" s="125"/>
      <c r="AE34" s="125"/>
      <c r="AF34" s="127"/>
      <c r="AG34" s="125"/>
      <c r="AH34" s="136"/>
      <c r="AI34" s="136"/>
      <c r="AJ34" s="136"/>
    </row>
    <row r="35" spans="1:36" s="3" customFormat="1" ht="18.75" customHeight="1" x14ac:dyDescent="0.25">
      <c r="A35" s="608">
        <v>3</v>
      </c>
      <c r="B35" s="374" t="s">
        <v>9167</v>
      </c>
      <c r="C35" s="415" t="str">
        <f>IF($Z$3=4,$O$3,IF($Z$4=4,$O$4,IF($Z$5=4,$O$5,IF($Z$6=4,$O$6))))</f>
        <v/>
      </c>
      <c r="D35" s="426"/>
      <c r="E35" s="468"/>
      <c r="F35" s="469"/>
      <c r="G35" s="469"/>
      <c r="H35" s="427"/>
      <c r="I35" s="19"/>
      <c r="J35" s="19"/>
      <c r="K35" s="347"/>
      <c r="L35" s="355"/>
      <c r="M35" s="6"/>
      <c r="N35" s="11"/>
      <c r="O35" s="415" t="str">
        <f>IF($H$35=1,$C$35,IF($H$36=1,$C$36,IF($H$37=1,$C$37,IF($H$38=1,$C$38,""))))</f>
        <v/>
      </c>
      <c r="P35" s="422"/>
      <c r="Q35" s="423">
        <v>9</v>
      </c>
      <c r="R35" s="406"/>
      <c r="S35" s="406"/>
      <c r="T35" s="406"/>
      <c r="AA35" s="333"/>
      <c r="AC35" s="125"/>
      <c r="AD35" s="125"/>
      <c r="AE35" s="125"/>
      <c r="AF35" s="127"/>
      <c r="AG35" s="125"/>
      <c r="AH35" s="125"/>
      <c r="AI35" s="135"/>
      <c r="AJ35" s="135"/>
    </row>
    <row r="36" spans="1:36" s="3" customFormat="1" ht="18.75" customHeight="1" x14ac:dyDescent="0.25">
      <c r="A36" s="609"/>
      <c r="B36" s="374" t="s">
        <v>9165</v>
      </c>
      <c r="C36" s="415" t="str">
        <f>IF($Z17=3,$O$13,IF($Z$14=3,$O$14,IF($Z$15=3,$O$15,IF($Z$16=3,$O$16))))</f>
        <v/>
      </c>
      <c r="D36" s="426"/>
      <c r="E36" s="468"/>
      <c r="F36" s="469"/>
      <c r="G36" s="469"/>
      <c r="H36" s="427"/>
      <c r="I36" s="6"/>
      <c r="K36" s="11"/>
      <c r="L36" s="354"/>
      <c r="M36" s="6"/>
      <c r="N36" s="11"/>
      <c r="O36" s="415" t="str">
        <f>IF($H$35=2,$C$35,IF($H$36=2,$C$36,IF($H$37=2,$C$37,IF($H$38=2,$C$38,""))))</f>
        <v/>
      </c>
      <c r="P36" s="422"/>
      <c r="Q36" s="423">
        <v>10</v>
      </c>
      <c r="R36" s="406"/>
      <c r="S36" s="406"/>
      <c r="T36" s="406"/>
      <c r="AA36" s="333"/>
      <c r="AC36" s="125"/>
      <c r="AD36" s="125"/>
      <c r="AE36" s="125"/>
      <c r="AF36" s="127"/>
      <c r="AG36" s="135"/>
      <c r="AH36" s="125"/>
      <c r="AI36" s="135"/>
      <c r="AJ36" s="135"/>
    </row>
    <row r="37" spans="1:36" s="3" customFormat="1" ht="18.75" customHeight="1" x14ac:dyDescent="0.25">
      <c r="A37" s="609"/>
      <c r="B37" s="374" t="s">
        <v>9168</v>
      </c>
      <c r="C37" s="415" t="str">
        <f>IF($Z$8=4,$O$8,IF($Z$9=4,$O$9,IF($Z$10=4,$O$10,IF($Z$11=4,$O$11))))</f>
        <v/>
      </c>
      <c r="D37" s="468"/>
      <c r="E37" s="426"/>
      <c r="F37" s="469"/>
      <c r="G37" s="469"/>
      <c r="H37" s="427"/>
      <c r="I37" s="6"/>
      <c r="K37" s="11"/>
      <c r="L37" s="354"/>
      <c r="M37" s="6"/>
      <c r="N37" s="11"/>
      <c r="O37" s="415" t="str">
        <f>IF($H$35=3,$C$35,IF($H$36=3,$C$36,IF($H$37=3,$C$37,IF($H$38=3,$C$38,""))))</f>
        <v/>
      </c>
      <c r="P37" s="422"/>
      <c r="Q37" s="423">
        <v>11</v>
      </c>
      <c r="R37" s="406"/>
      <c r="S37" s="406"/>
      <c r="T37" s="406"/>
      <c r="AA37" s="333"/>
      <c r="AC37" s="125"/>
      <c r="AD37" s="125"/>
      <c r="AE37" s="125"/>
      <c r="AF37" s="127"/>
      <c r="AG37" s="135"/>
      <c r="AH37" s="125"/>
      <c r="AI37" s="135"/>
      <c r="AJ37" s="135"/>
    </row>
    <row r="38" spans="1:36" s="3" customFormat="1" ht="18.75" customHeight="1" x14ac:dyDescent="0.25">
      <c r="A38" s="609"/>
      <c r="B38" s="432" t="s">
        <v>9169</v>
      </c>
      <c r="C38" s="415" t="str">
        <f>IF($Z19=4,$O$13,IF($Z$14=4,$O$14,IF($Z$15=4,$O$15,IF($Z$16=4,$O$16))))</f>
        <v/>
      </c>
      <c r="D38" s="468"/>
      <c r="E38" s="426"/>
      <c r="F38" s="469"/>
      <c r="G38" s="469"/>
      <c r="H38" s="427"/>
      <c r="I38" s="6"/>
      <c r="K38" s="11"/>
      <c r="L38" s="354"/>
      <c r="M38" s="6"/>
      <c r="N38" s="11"/>
      <c r="O38" s="415" t="str">
        <f>IF($H$35=4,$C$35,IF($H$36=4,$C$36,IF($H$37=4,$C$37,IF($H$38=4,$C$38,""))))</f>
        <v/>
      </c>
      <c r="P38" s="422"/>
      <c r="Q38" s="423">
        <v>12</v>
      </c>
      <c r="R38" s="406"/>
      <c r="S38" s="406"/>
      <c r="T38" s="406"/>
      <c r="AA38" s="333"/>
      <c r="AC38" s="125"/>
      <c r="AD38" s="125"/>
      <c r="AE38" s="125"/>
      <c r="AF38" s="127"/>
      <c r="AG38" s="135"/>
      <c r="AH38" s="125"/>
      <c r="AI38" s="135"/>
      <c r="AJ38" s="135"/>
    </row>
    <row r="39" spans="1:36" s="3" customFormat="1" ht="15" customHeight="1" x14ac:dyDescent="0.25">
      <c r="A39" s="10"/>
      <c r="B39" s="10"/>
      <c r="C39" s="10"/>
      <c r="D39" s="10"/>
      <c r="E39" s="10"/>
      <c r="F39" s="10"/>
      <c r="G39" s="10"/>
      <c r="H39" s="10"/>
      <c r="K39" s="11"/>
      <c r="L39" s="354"/>
      <c r="M39" s="352"/>
      <c r="O39" s="10"/>
      <c r="P39" s="10"/>
      <c r="Q39" s="10"/>
      <c r="AA39" s="333"/>
      <c r="AC39" s="135"/>
      <c r="AD39" s="135"/>
      <c r="AE39" s="135"/>
      <c r="AF39" s="127"/>
      <c r="AG39" s="135"/>
      <c r="AH39" s="135"/>
      <c r="AI39" s="135"/>
      <c r="AJ39" s="135"/>
    </row>
    <row r="40" spans="1:36" s="3" customFormat="1" ht="15" customHeight="1" x14ac:dyDescent="0.25">
      <c r="C40" s="20"/>
      <c r="D40" s="16"/>
      <c r="E40" s="16"/>
      <c r="K40" s="11"/>
      <c r="L40" s="354"/>
      <c r="M40" s="352"/>
      <c r="AA40" s="333"/>
      <c r="AC40" s="135"/>
      <c r="AD40" s="135"/>
      <c r="AE40" s="135"/>
      <c r="AF40" s="127"/>
      <c r="AG40" s="135"/>
      <c r="AH40" s="135"/>
      <c r="AI40" s="135"/>
      <c r="AJ40" s="135"/>
    </row>
    <row r="41" spans="1:36" s="3" customFormat="1" ht="15" customHeight="1" x14ac:dyDescent="0.25">
      <c r="C41" s="20"/>
      <c r="D41" s="16"/>
      <c r="E41" s="16"/>
      <c r="K41" s="11"/>
      <c r="L41" s="354"/>
      <c r="M41" s="352"/>
      <c r="AA41" s="333"/>
      <c r="AB41" s="135"/>
      <c r="AC41" s="135"/>
      <c r="AD41" s="135"/>
      <c r="AE41" s="135"/>
      <c r="AF41" s="127"/>
      <c r="AG41" s="135"/>
      <c r="AH41" s="135"/>
      <c r="AI41" s="135"/>
      <c r="AJ41" s="135"/>
    </row>
    <row r="42" spans="1:36" s="3" customFormat="1" ht="15" customHeight="1" x14ac:dyDescent="0.25">
      <c r="C42" s="20"/>
      <c r="D42" s="16"/>
      <c r="E42" s="16"/>
      <c r="K42" s="11"/>
      <c r="L42" s="354"/>
      <c r="M42" s="352"/>
      <c r="AA42" s="333"/>
      <c r="AB42" s="135"/>
      <c r="AC42" s="135"/>
      <c r="AD42" s="135"/>
      <c r="AE42" s="135"/>
      <c r="AF42" s="127"/>
      <c r="AG42" s="135"/>
      <c r="AH42" s="135"/>
      <c r="AI42" s="135"/>
      <c r="AJ42" s="135"/>
    </row>
    <row r="43" spans="1:36" s="3" customFormat="1" ht="15" customHeight="1" x14ac:dyDescent="0.25">
      <c r="C43" s="21"/>
      <c r="D43" s="16"/>
      <c r="E43" s="16"/>
      <c r="K43" s="11"/>
      <c r="L43" s="354"/>
      <c r="M43" s="352"/>
      <c r="AA43" s="333"/>
      <c r="AB43" s="135"/>
      <c r="AC43" s="135"/>
      <c r="AD43" s="135"/>
      <c r="AE43" s="135"/>
      <c r="AF43" s="127"/>
      <c r="AG43" s="135"/>
      <c r="AH43" s="135"/>
      <c r="AI43" s="135"/>
      <c r="AJ43" s="135"/>
    </row>
    <row r="44" spans="1:36" s="3" customFormat="1" ht="15" customHeight="1" x14ac:dyDescent="0.25">
      <c r="C44" s="20"/>
      <c r="D44" s="16"/>
      <c r="E44" s="16"/>
      <c r="K44" s="11"/>
      <c r="L44" s="354"/>
      <c r="M44" s="352"/>
      <c r="AA44" s="333"/>
      <c r="AB44" s="135"/>
      <c r="AC44" s="135"/>
      <c r="AD44" s="135"/>
      <c r="AE44" s="135"/>
      <c r="AF44" s="127"/>
      <c r="AG44" s="135"/>
      <c r="AH44" s="135"/>
      <c r="AI44" s="135"/>
      <c r="AJ44" s="135"/>
    </row>
    <row r="45" spans="1:36" s="3" customFormat="1" ht="15" customHeight="1" x14ac:dyDescent="0.25">
      <c r="C45" s="22"/>
      <c r="D45" s="16"/>
      <c r="E45" s="16"/>
      <c r="K45" s="11"/>
      <c r="L45" s="354"/>
      <c r="M45" s="352"/>
      <c r="AA45" s="333"/>
      <c r="AB45" s="135"/>
      <c r="AC45" s="135"/>
      <c r="AD45" s="135"/>
      <c r="AE45" s="135"/>
      <c r="AF45" s="127"/>
      <c r="AG45" s="135"/>
      <c r="AH45" s="135"/>
      <c r="AI45" s="135"/>
      <c r="AJ45" s="135"/>
    </row>
    <row r="46" spans="1:36" s="3" customFormat="1" ht="15" customHeight="1" x14ac:dyDescent="0.25">
      <c r="C46" s="20"/>
      <c r="D46" s="16"/>
      <c r="E46" s="16"/>
      <c r="K46" s="11"/>
      <c r="L46" s="354"/>
      <c r="M46" s="352"/>
      <c r="AA46" s="333"/>
      <c r="AB46" s="135"/>
      <c r="AC46" s="135"/>
      <c r="AD46" s="135"/>
      <c r="AE46" s="135"/>
      <c r="AF46" s="127"/>
      <c r="AG46" s="135"/>
      <c r="AH46" s="135"/>
      <c r="AI46" s="135"/>
      <c r="AJ46" s="135"/>
    </row>
    <row r="47" spans="1:36" s="3" customFormat="1" ht="15" customHeight="1" x14ac:dyDescent="0.25">
      <c r="C47" s="20"/>
      <c r="D47" s="16"/>
      <c r="E47" s="16"/>
      <c r="F47" s="16"/>
      <c r="K47" s="11"/>
      <c r="L47" s="354"/>
      <c r="M47" s="352"/>
      <c r="AA47" s="333"/>
      <c r="AB47" s="135"/>
      <c r="AC47" s="135"/>
      <c r="AD47" s="135"/>
      <c r="AE47" s="135"/>
      <c r="AF47" s="127"/>
      <c r="AG47" s="135"/>
      <c r="AH47" s="135"/>
      <c r="AI47" s="135"/>
      <c r="AJ47" s="135"/>
    </row>
    <row r="48" spans="1:36" s="3" customFormat="1" ht="15" customHeight="1" x14ac:dyDescent="0.25">
      <c r="C48" s="20"/>
      <c r="D48" s="16"/>
      <c r="E48" s="16"/>
      <c r="F48" s="16"/>
      <c r="K48" s="11"/>
      <c r="L48" s="354"/>
      <c r="M48" s="352"/>
      <c r="AA48" s="333"/>
      <c r="AB48" s="135"/>
      <c r="AC48" s="135"/>
      <c r="AD48" s="135"/>
      <c r="AE48" s="135"/>
      <c r="AF48" s="127"/>
      <c r="AG48" s="135"/>
      <c r="AH48" s="135"/>
      <c r="AI48" s="135"/>
      <c r="AJ48" s="135"/>
    </row>
    <row r="49" spans="3:36" s="3" customFormat="1" ht="15" customHeight="1" x14ac:dyDescent="0.25">
      <c r="C49" s="20"/>
      <c r="D49" s="16"/>
      <c r="E49" s="16"/>
      <c r="F49" s="16"/>
      <c r="K49" s="11"/>
      <c r="L49" s="354"/>
      <c r="M49" s="352"/>
      <c r="AA49" s="333"/>
      <c r="AB49" s="135"/>
      <c r="AC49" s="135"/>
      <c r="AD49" s="135"/>
      <c r="AE49" s="135"/>
      <c r="AF49" s="127"/>
      <c r="AG49" s="135"/>
      <c r="AH49" s="135"/>
      <c r="AI49" s="135"/>
      <c r="AJ49" s="135"/>
    </row>
    <row r="50" spans="3:36" s="3" customFormat="1" ht="15" customHeight="1" x14ac:dyDescent="0.25">
      <c r="C50" s="20"/>
      <c r="D50" s="16"/>
      <c r="E50" s="16"/>
      <c r="K50" s="11"/>
      <c r="L50" s="354"/>
      <c r="M50" s="352"/>
      <c r="AA50" s="333"/>
      <c r="AB50" s="135"/>
      <c r="AC50" s="135"/>
      <c r="AD50" s="135"/>
      <c r="AE50" s="135"/>
      <c r="AF50" s="127"/>
      <c r="AG50" s="135"/>
      <c r="AH50" s="135"/>
      <c r="AI50" s="135"/>
      <c r="AJ50" s="135"/>
    </row>
    <row r="51" spans="3:36" s="3" customFormat="1" ht="15" customHeight="1" x14ac:dyDescent="0.25">
      <c r="C51" s="20"/>
      <c r="D51" s="16"/>
      <c r="E51" s="16"/>
      <c r="K51" s="11"/>
      <c r="L51" s="354"/>
      <c r="M51" s="352"/>
      <c r="AA51" s="333"/>
      <c r="AB51" s="135"/>
      <c r="AC51" s="135"/>
      <c r="AD51" s="135"/>
      <c r="AE51" s="135"/>
      <c r="AF51" s="127"/>
      <c r="AG51" s="135"/>
      <c r="AH51" s="135"/>
      <c r="AI51" s="135"/>
      <c r="AJ51" s="135"/>
    </row>
    <row r="52" spans="3:36" s="3" customFormat="1" ht="15" customHeight="1" x14ac:dyDescent="0.25">
      <c r="C52" s="23"/>
      <c r="D52" s="16"/>
      <c r="E52" s="16"/>
      <c r="K52" s="11"/>
      <c r="L52" s="354"/>
      <c r="M52" s="352"/>
      <c r="AA52" s="333"/>
      <c r="AB52" s="135"/>
      <c r="AC52" s="135"/>
      <c r="AD52" s="135"/>
      <c r="AE52" s="135"/>
      <c r="AF52" s="127"/>
      <c r="AG52" s="135"/>
      <c r="AH52" s="135"/>
      <c r="AI52" s="135"/>
      <c r="AJ52" s="135"/>
    </row>
    <row r="53" spans="3:36" s="3" customFormat="1" ht="15" customHeight="1" x14ac:dyDescent="0.25">
      <c r="C53" s="20"/>
      <c r="D53" s="16"/>
      <c r="E53" s="16"/>
      <c r="K53" s="11"/>
      <c r="L53" s="354"/>
      <c r="M53" s="352"/>
      <c r="AA53" s="333"/>
      <c r="AB53" s="135"/>
      <c r="AC53" s="135"/>
      <c r="AD53" s="135"/>
      <c r="AE53" s="135"/>
      <c r="AF53" s="127"/>
      <c r="AG53" s="135"/>
      <c r="AH53" s="135"/>
      <c r="AI53" s="135"/>
      <c r="AJ53" s="135"/>
    </row>
    <row r="54" spans="3:36" s="3" customFormat="1" ht="15" customHeight="1" x14ac:dyDescent="0.25">
      <c r="C54" s="20"/>
      <c r="D54" s="16"/>
      <c r="E54" s="16"/>
      <c r="K54" s="11"/>
      <c r="L54" s="354"/>
      <c r="M54" s="352"/>
      <c r="AA54" s="333"/>
      <c r="AB54" s="135"/>
      <c r="AC54" s="135"/>
      <c r="AD54" s="135"/>
      <c r="AE54" s="135"/>
      <c r="AF54" s="127"/>
      <c r="AG54" s="135"/>
      <c r="AH54" s="135"/>
      <c r="AI54" s="135"/>
      <c r="AJ54" s="135"/>
    </row>
    <row r="55" spans="3:36" s="3" customFormat="1" ht="15" customHeight="1" x14ac:dyDescent="0.25">
      <c r="C55" s="21"/>
      <c r="D55" s="16"/>
      <c r="E55" s="16"/>
      <c r="K55" s="11"/>
      <c r="L55" s="354"/>
      <c r="M55" s="352"/>
      <c r="AA55" s="333"/>
      <c r="AB55" s="135"/>
      <c r="AC55" s="135"/>
      <c r="AD55" s="135"/>
      <c r="AE55" s="135"/>
      <c r="AF55" s="127"/>
      <c r="AG55" s="135"/>
      <c r="AH55" s="135"/>
      <c r="AI55" s="135"/>
      <c r="AJ55" s="135"/>
    </row>
    <row r="56" spans="3:36" s="3" customFormat="1" ht="15" customHeight="1" x14ac:dyDescent="0.25">
      <c r="C56" s="24"/>
      <c r="D56" s="16"/>
      <c r="E56" s="16"/>
      <c r="K56" s="11"/>
      <c r="L56" s="354"/>
      <c r="M56" s="352"/>
      <c r="AA56" s="333"/>
      <c r="AB56" s="135"/>
      <c r="AC56" s="135"/>
      <c r="AD56" s="135"/>
      <c r="AE56" s="135"/>
      <c r="AF56" s="127"/>
      <c r="AG56" s="135"/>
      <c r="AH56" s="135"/>
      <c r="AI56" s="135"/>
      <c r="AJ56" s="135"/>
    </row>
    <row r="57" spans="3:36" s="3" customFormat="1" ht="15" customHeight="1" x14ac:dyDescent="0.25">
      <c r="C57" s="20"/>
      <c r="D57" s="16"/>
      <c r="E57" s="16"/>
      <c r="K57" s="11"/>
      <c r="L57" s="354"/>
      <c r="M57" s="352"/>
      <c r="AA57" s="333"/>
      <c r="AB57" s="135"/>
      <c r="AC57" s="135"/>
      <c r="AD57" s="135"/>
      <c r="AE57" s="135"/>
      <c r="AF57" s="127"/>
      <c r="AG57" s="135"/>
      <c r="AH57" s="135"/>
      <c r="AI57" s="135"/>
      <c r="AJ57" s="135"/>
    </row>
    <row r="58" spans="3:36" s="3" customFormat="1" ht="15" customHeight="1" x14ac:dyDescent="0.25">
      <c r="C58" s="20"/>
      <c r="D58" s="16"/>
      <c r="E58" s="16"/>
      <c r="K58" s="11"/>
      <c r="L58" s="354"/>
      <c r="M58" s="352"/>
      <c r="AA58" s="333"/>
      <c r="AB58" s="135"/>
      <c r="AC58" s="135"/>
      <c r="AD58" s="135"/>
      <c r="AE58" s="135"/>
      <c r="AF58" s="127"/>
      <c r="AG58" s="135"/>
      <c r="AH58" s="135"/>
      <c r="AI58" s="135"/>
      <c r="AJ58" s="135"/>
    </row>
    <row r="59" spans="3:36" s="3" customFormat="1" ht="15" customHeight="1" x14ac:dyDescent="0.25">
      <c r="C59" s="21"/>
      <c r="D59" s="16"/>
      <c r="E59" s="16"/>
      <c r="K59" s="11"/>
      <c r="L59" s="354"/>
      <c r="M59" s="352"/>
      <c r="AA59" s="333"/>
      <c r="AB59" s="135"/>
      <c r="AC59" s="135"/>
      <c r="AD59" s="135"/>
      <c r="AE59" s="135"/>
      <c r="AF59" s="127"/>
      <c r="AG59" s="135"/>
      <c r="AH59" s="135"/>
      <c r="AI59" s="135"/>
      <c r="AJ59" s="135"/>
    </row>
    <row r="60" spans="3:36" s="3" customFormat="1" ht="15" customHeight="1" x14ac:dyDescent="0.25">
      <c r="C60" s="23"/>
      <c r="D60" s="16"/>
      <c r="E60" s="16"/>
      <c r="K60" s="11"/>
      <c r="L60" s="354"/>
      <c r="M60" s="352"/>
      <c r="AA60" s="333"/>
      <c r="AB60" s="135"/>
      <c r="AC60" s="135"/>
      <c r="AD60" s="135"/>
      <c r="AE60" s="135"/>
      <c r="AF60" s="127"/>
      <c r="AG60" s="135"/>
      <c r="AH60" s="135"/>
      <c r="AI60" s="135"/>
      <c r="AJ60" s="135"/>
    </row>
    <row r="61" spans="3:36" s="3" customFormat="1" ht="15" customHeight="1" x14ac:dyDescent="0.25">
      <c r="C61" s="22"/>
      <c r="D61" s="16"/>
      <c r="E61" s="16"/>
      <c r="K61" s="11"/>
      <c r="L61" s="354"/>
      <c r="M61" s="352"/>
      <c r="AA61" s="333"/>
      <c r="AB61" s="135"/>
      <c r="AC61" s="135"/>
      <c r="AD61" s="135"/>
      <c r="AE61" s="135"/>
      <c r="AF61" s="127"/>
      <c r="AG61" s="135"/>
      <c r="AH61" s="135"/>
      <c r="AI61" s="135"/>
      <c r="AJ61" s="135"/>
    </row>
    <row r="62" spans="3:36" s="3" customFormat="1" ht="15" customHeight="1" x14ac:dyDescent="0.25">
      <c r="C62" s="20"/>
      <c r="D62" s="16"/>
      <c r="E62" s="16"/>
      <c r="K62" s="11"/>
      <c r="L62" s="354"/>
      <c r="M62" s="352"/>
      <c r="AA62" s="333"/>
      <c r="AB62" s="135"/>
      <c r="AC62" s="135"/>
      <c r="AD62" s="135"/>
      <c r="AE62" s="135"/>
      <c r="AF62" s="127"/>
      <c r="AG62" s="135"/>
      <c r="AH62" s="135"/>
      <c r="AI62" s="135"/>
      <c r="AJ62" s="135"/>
    </row>
    <row r="63" spans="3:36" s="3" customFormat="1" ht="15" customHeight="1" x14ac:dyDescent="0.25">
      <c r="C63" s="21"/>
      <c r="D63" s="16"/>
      <c r="E63" s="16"/>
      <c r="K63" s="11"/>
      <c r="L63" s="354"/>
      <c r="M63" s="352"/>
      <c r="AA63" s="333"/>
      <c r="AB63" s="135"/>
      <c r="AC63" s="135"/>
      <c r="AD63" s="135"/>
      <c r="AE63" s="135"/>
      <c r="AF63" s="127"/>
      <c r="AG63" s="135"/>
      <c r="AH63" s="135"/>
      <c r="AI63" s="135"/>
      <c r="AJ63" s="135"/>
    </row>
    <row r="64" spans="3:36" s="3" customFormat="1" ht="15" customHeight="1" x14ac:dyDescent="0.25">
      <c r="C64" s="16"/>
      <c r="D64" s="16"/>
      <c r="E64" s="16"/>
      <c r="K64" s="11"/>
      <c r="L64" s="354"/>
      <c r="M64" s="352"/>
      <c r="AA64" s="333"/>
      <c r="AB64" s="135"/>
      <c r="AC64" s="135"/>
      <c r="AD64" s="135"/>
      <c r="AE64" s="135"/>
      <c r="AF64" s="127"/>
      <c r="AG64" s="135"/>
      <c r="AH64" s="135"/>
      <c r="AI64" s="135"/>
      <c r="AJ64" s="135"/>
    </row>
    <row r="65" spans="3:36" s="3" customFormat="1" ht="15" customHeight="1" x14ac:dyDescent="0.25">
      <c r="C65" s="16"/>
      <c r="D65" s="16"/>
      <c r="E65" s="16"/>
      <c r="K65" s="11"/>
      <c r="L65" s="354"/>
      <c r="M65" s="352"/>
      <c r="AA65" s="333"/>
      <c r="AB65" s="135"/>
      <c r="AC65" s="135"/>
      <c r="AD65" s="135"/>
      <c r="AE65" s="135"/>
      <c r="AF65" s="127"/>
      <c r="AG65" s="135"/>
      <c r="AH65" s="135"/>
      <c r="AI65" s="135"/>
      <c r="AJ65" s="135"/>
    </row>
    <row r="66" spans="3:36" s="3" customFormat="1" ht="15" customHeight="1" x14ac:dyDescent="0.25">
      <c r="C66" s="16"/>
      <c r="D66" s="16"/>
      <c r="E66" s="16"/>
      <c r="K66" s="11"/>
      <c r="L66" s="354"/>
      <c r="M66" s="352"/>
      <c r="AA66" s="333"/>
      <c r="AB66" s="135"/>
      <c r="AC66" s="135"/>
      <c r="AD66" s="135"/>
      <c r="AE66" s="135"/>
      <c r="AF66" s="127"/>
      <c r="AG66" s="135"/>
      <c r="AH66" s="135"/>
      <c r="AI66" s="135"/>
      <c r="AJ66" s="135"/>
    </row>
    <row r="67" spans="3:36" s="3" customFormat="1" ht="15" customHeight="1" x14ac:dyDescent="0.25">
      <c r="C67" s="16"/>
      <c r="D67" s="16"/>
      <c r="E67" s="16"/>
      <c r="K67" s="11"/>
      <c r="L67" s="354"/>
      <c r="M67" s="352"/>
      <c r="AA67" s="333"/>
      <c r="AB67" s="135"/>
      <c r="AC67" s="135"/>
      <c r="AD67" s="135"/>
      <c r="AE67" s="135"/>
      <c r="AF67" s="127"/>
      <c r="AG67" s="135"/>
      <c r="AH67" s="135"/>
      <c r="AI67" s="135"/>
      <c r="AJ67" s="135"/>
    </row>
    <row r="68" spans="3:36" s="3" customFormat="1" ht="15" customHeight="1" x14ac:dyDescent="0.25">
      <c r="K68" s="11"/>
      <c r="L68" s="354"/>
      <c r="M68" s="352"/>
      <c r="AA68" s="333"/>
      <c r="AB68" s="135"/>
      <c r="AC68" s="135"/>
      <c r="AD68" s="135"/>
      <c r="AE68" s="135"/>
      <c r="AF68" s="127"/>
      <c r="AG68" s="135"/>
      <c r="AH68" s="135"/>
      <c r="AI68" s="135"/>
      <c r="AJ68" s="135"/>
    </row>
    <row r="69" spans="3:36" s="3" customFormat="1" ht="15" customHeight="1" x14ac:dyDescent="0.25">
      <c r="K69" s="11"/>
      <c r="L69" s="354"/>
      <c r="M69" s="352"/>
      <c r="AA69" s="333"/>
      <c r="AB69" s="135"/>
      <c r="AC69" s="135"/>
      <c r="AD69" s="135"/>
      <c r="AE69" s="135"/>
      <c r="AF69" s="127"/>
      <c r="AG69" s="135"/>
      <c r="AH69" s="135"/>
      <c r="AI69" s="135"/>
      <c r="AJ69" s="135"/>
    </row>
    <row r="70" spans="3:36" s="3" customFormat="1" ht="15" customHeight="1" x14ac:dyDescent="0.25">
      <c r="K70" s="11"/>
      <c r="L70" s="354"/>
      <c r="M70" s="352"/>
      <c r="AA70" s="333"/>
      <c r="AB70" s="135"/>
      <c r="AC70" s="135"/>
      <c r="AD70" s="135"/>
      <c r="AE70" s="135"/>
      <c r="AF70" s="127"/>
      <c r="AG70" s="135"/>
      <c r="AH70" s="135"/>
      <c r="AI70" s="135"/>
      <c r="AJ70" s="135"/>
    </row>
    <row r="71" spans="3:36" s="3" customFormat="1" ht="15" customHeight="1" x14ac:dyDescent="0.25">
      <c r="K71" s="11"/>
      <c r="L71" s="354"/>
      <c r="M71" s="352"/>
      <c r="AA71" s="333"/>
      <c r="AB71" s="135"/>
      <c r="AC71" s="135"/>
      <c r="AD71" s="135"/>
      <c r="AE71" s="135"/>
      <c r="AF71" s="127"/>
      <c r="AG71" s="135"/>
      <c r="AH71" s="135"/>
      <c r="AI71" s="135"/>
      <c r="AJ71" s="135"/>
    </row>
    <row r="72" spans="3:36" s="3" customFormat="1" ht="15" customHeight="1" x14ac:dyDescent="0.25">
      <c r="K72" s="11"/>
      <c r="L72" s="354"/>
      <c r="M72" s="352"/>
      <c r="AA72" s="333"/>
      <c r="AB72" s="135"/>
      <c r="AC72" s="135"/>
      <c r="AD72" s="135"/>
      <c r="AE72" s="135"/>
      <c r="AF72" s="127"/>
      <c r="AG72" s="135"/>
      <c r="AH72" s="135"/>
      <c r="AI72" s="135"/>
      <c r="AJ72" s="135"/>
    </row>
    <row r="73" spans="3:36" s="3" customFormat="1" ht="15" customHeight="1" x14ac:dyDescent="0.25">
      <c r="K73" s="11"/>
      <c r="L73" s="354"/>
      <c r="M73" s="352"/>
      <c r="AA73" s="333"/>
      <c r="AB73" s="135"/>
      <c r="AC73" s="135"/>
      <c r="AD73" s="135"/>
      <c r="AE73" s="135"/>
      <c r="AF73" s="127"/>
      <c r="AG73" s="135"/>
      <c r="AH73" s="135"/>
      <c r="AI73" s="135"/>
      <c r="AJ73" s="135"/>
    </row>
    <row r="74" spans="3:36" s="3" customFormat="1" ht="15" customHeight="1" x14ac:dyDescent="0.25">
      <c r="K74" s="11"/>
      <c r="L74" s="354"/>
      <c r="M74" s="352"/>
      <c r="AA74" s="333"/>
      <c r="AB74" s="135"/>
      <c r="AC74" s="135"/>
      <c r="AD74" s="135"/>
      <c r="AE74" s="135"/>
      <c r="AF74" s="127"/>
      <c r="AG74" s="135"/>
      <c r="AH74" s="135"/>
      <c r="AI74" s="135"/>
      <c r="AJ74" s="135"/>
    </row>
    <row r="75" spans="3:36" s="3" customFormat="1" ht="15" customHeight="1" x14ac:dyDescent="0.25">
      <c r="K75" s="11"/>
      <c r="L75" s="354"/>
      <c r="M75" s="352"/>
      <c r="AA75" s="333"/>
      <c r="AB75" s="135"/>
      <c r="AC75" s="135"/>
      <c r="AD75" s="135"/>
      <c r="AE75" s="135"/>
      <c r="AF75" s="127"/>
      <c r="AG75" s="135"/>
      <c r="AH75" s="135"/>
      <c r="AI75" s="135"/>
      <c r="AJ75" s="135"/>
    </row>
    <row r="76" spans="3:36" s="3" customFormat="1" ht="15" customHeight="1" x14ac:dyDescent="0.25">
      <c r="K76" s="11"/>
      <c r="L76" s="354"/>
      <c r="M76" s="352"/>
      <c r="AA76" s="333"/>
      <c r="AB76" s="135"/>
      <c r="AC76" s="135"/>
      <c r="AD76" s="135"/>
      <c r="AE76" s="135"/>
      <c r="AF76" s="127"/>
      <c r="AG76" s="135"/>
      <c r="AH76" s="135"/>
      <c r="AI76" s="135"/>
      <c r="AJ76" s="135"/>
    </row>
    <row r="77" spans="3:36" s="3" customFormat="1" ht="15" customHeight="1" x14ac:dyDescent="0.25">
      <c r="K77" s="11"/>
      <c r="L77" s="354"/>
      <c r="M77" s="352"/>
      <c r="AA77" s="333"/>
      <c r="AB77" s="135"/>
      <c r="AC77" s="135"/>
      <c r="AD77" s="135"/>
      <c r="AE77" s="135"/>
      <c r="AF77" s="127"/>
      <c r="AG77" s="135"/>
      <c r="AH77" s="135"/>
      <c r="AI77" s="135"/>
      <c r="AJ77" s="135"/>
    </row>
    <row r="78" spans="3:36" s="3" customFormat="1" ht="15" customHeight="1" x14ac:dyDescent="0.25">
      <c r="K78" s="11"/>
      <c r="L78" s="354"/>
      <c r="M78" s="352"/>
      <c r="AA78" s="333"/>
      <c r="AB78" s="135"/>
      <c r="AC78" s="135"/>
      <c r="AD78" s="135"/>
      <c r="AE78" s="135"/>
      <c r="AF78" s="127"/>
      <c r="AG78" s="135"/>
      <c r="AH78" s="135"/>
      <c r="AI78" s="135"/>
      <c r="AJ78" s="135"/>
    </row>
    <row r="79" spans="3:36" s="3" customFormat="1" ht="15" customHeight="1" x14ac:dyDescent="0.25">
      <c r="K79" s="11"/>
      <c r="L79" s="354"/>
      <c r="M79" s="352"/>
      <c r="AA79" s="333"/>
      <c r="AB79" s="135"/>
      <c r="AC79" s="135"/>
      <c r="AD79" s="135"/>
      <c r="AE79" s="135"/>
      <c r="AF79" s="127"/>
      <c r="AG79" s="135"/>
      <c r="AH79" s="135"/>
      <c r="AI79" s="135"/>
      <c r="AJ79" s="135"/>
    </row>
    <row r="80" spans="3:36" s="3" customFormat="1" ht="15" customHeight="1" x14ac:dyDescent="0.25">
      <c r="K80" s="11"/>
      <c r="L80" s="354"/>
      <c r="M80" s="352"/>
      <c r="AA80" s="333"/>
      <c r="AB80" s="135"/>
      <c r="AC80" s="135"/>
      <c r="AD80" s="135"/>
      <c r="AE80" s="135"/>
      <c r="AF80" s="127"/>
      <c r="AG80" s="135"/>
      <c r="AH80" s="135"/>
      <c r="AI80" s="135"/>
      <c r="AJ80" s="135"/>
    </row>
    <row r="81" spans="11:36" s="3" customFormat="1" ht="15" customHeight="1" x14ac:dyDescent="0.25">
      <c r="K81" s="11"/>
      <c r="L81" s="354"/>
      <c r="M81" s="352"/>
      <c r="AA81" s="333"/>
      <c r="AB81" s="135"/>
      <c r="AC81" s="135"/>
      <c r="AD81" s="135"/>
      <c r="AE81" s="135"/>
      <c r="AF81" s="127"/>
      <c r="AG81" s="135"/>
      <c r="AH81" s="135"/>
      <c r="AI81" s="135"/>
      <c r="AJ81" s="135"/>
    </row>
    <row r="82" spans="11:36" s="3" customFormat="1" ht="15" customHeight="1" x14ac:dyDescent="0.25">
      <c r="K82" s="11"/>
      <c r="L82" s="354"/>
      <c r="M82" s="352"/>
      <c r="AA82" s="333"/>
      <c r="AB82" s="135"/>
      <c r="AC82" s="135"/>
      <c r="AD82" s="135"/>
      <c r="AE82" s="135"/>
      <c r="AF82" s="127"/>
      <c r="AG82" s="135"/>
      <c r="AH82" s="135"/>
      <c r="AI82" s="135"/>
      <c r="AJ82" s="135"/>
    </row>
    <row r="83" spans="11:36" s="3" customFormat="1" ht="15" customHeight="1" x14ac:dyDescent="0.25">
      <c r="K83" s="11"/>
      <c r="L83" s="354"/>
      <c r="M83" s="352"/>
      <c r="AA83" s="333"/>
      <c r="AB83" s="135"/>
      <c r="AC83" s="135"/>
      <c r="AD83" s="135"/>
      <c r="AE83" s="135"/>
      <c r="AF83" s="127"/>
      <c r="AG83" s="135"/>
      <c r="AH83" s="135"/>
      <c r="AI83" s="135"/>
      <c r="AJ83" s="135"/>
    </row>
    <row r="84" spans="11:36" s="3" customFormat="1" ht="15" customHeight="1" x14ac:dyDescent="0.25">
      <c r="K84" s="11"/>
      <c r="L84" s="354"/>
      <c r="M84" s="352"/>
      <c r="AA84" s="333"/>
      <c r="AB84" s="135"/>
      <c r="AC84" s="135"/>
      <c r="AD84" s="135"/>
      <c r="AE84" s="135"/>
      <c r="AF84" s="127"/>
      <c r="AG84" s="135"/>
      <c r="AH84" s="135"/>
      <c r="AI84" s="135"/>
      <c r="AJ84" s="135"/>
    </row>
    <row r="85" spans="11:36" s="3" customFormat="1" ht="15" customHeight="1" x14ac:dyDescent="0.25">
      <c r="K85" s="11"/>
      <c r="L85" s="354"/>
      <c r="M85" s="352"/>
      <c r="AA85" s="333"/>
      <c r="AB85" s="135"/>
      <c r="AC85" s="135"/>
      <c r="AD85" s="135"/>
      <c r="AE85" s="135"/>
      <c r="AF85" s="127"/>
      <c r="AG85" s="135"/>
      <c r="AH85" s="135"/>
      <c r="AI85" s="135"/>
      <c r="AJ85" s="135"/>
    </row>
    <row r="86" spans="11:36" s="3" customFormat="1" ht="15" customHeight="1" x14ac:dyDescent="0.25">
      <c r="K86" s="11"/>
      <c r="L86" s="354"/>
      <c r="M86" s="352"/>
      <c r="AA86" s="333"/>
      <c r="AB86" s="135"/>
      <c r="AC86" s="135"/>
      <c r="AD86" s="135"/>
      <c r="AE86" s="135"/>
      <c r="AF86" s="127"/>
      <c r="AG86" s="135"/>
      <c r="AH86" s="135"/>
      <c r="AI86" s="135"/>
      <c r="AJ86" s="135"/>
    </row>
    <row r="87" spans="11:36" s="3" customFormat="1" ht="15" customHeight="1" x14ac:dyDescent="0.25">
      <c r="K87" s="11"/>
      <c r="L87" s="354"/>
      <c r="M87" s="352"/>
      <c r="AA87" s="333"/>
      <c r="AB87" s="135"/>
      <c r="AC87" s="135"/>
      <c r="AD87" s="135"/>
      <c r="AE87" s="135"/>
      <c r="AF87" s="127"/>
      <c r="AG87" s="135"/>
      <c r="AH87" s="135"/>
      <c r="AI87" s="135"/>
      <c r="AJ87" s="135"/>
    </row>
    <row r="88" spans="11:36" s="3" customFormat="1" ht="15" customHeight="1" x14ac:dyDescent="0.25">
      <c r="K88" s="11"/>
      <c r="L88" s="354"/>
      <c r="M88" s="352"/>
      <c r="AA88" s="333"/>
      <c r="AB88" s="135"/>
      <c r="AC88" s="135"/>
      <c r="AD88" s="135"/>
      <c r="AE88" s="135"/>
      <c r="AF88" s="127"/>
      <c r="AG88" s="135"/>
      <c r="AH88" s="135"/>
      <c r="AI88" s="135"/>
      <c r="AJ88" s="135"/>
    </row>
    <row r="89" spans="11:36" s="3" customFormat="1" ht="15" customHeight="1" x14ac:dyDescent="0.25">
      <c r="K89" s="11"/>
      <c r="L89" s="354"/>
      <c r="M89" s="352"/>
      <c r="AA89" s="333"/>
      <c r="AB89" s="135"/>
      <c r="AC89" s="135"/>
      <c r="AD89" s="135"/>
      <c r="AE89" s="135"/>
      <c r="AF89" s="127"/>
      <c r="AG89" s="135"/>
      <c r="AH89" s="135"/>
      <c r="AI89" s="135"/>
      <c r="AJ89" s="135"/>
    </row>
    <row r="90" spans="11:36" s="3" customFormat="1" ht="15" customHeight="1" x14ac:dyDescent="0.25">
      <c r="K90" s="11"/>
      <c r="L90" s="354"/>
      <c r="M90" s="352"/>
      <c r="AA90" s="333"/>
      <c r="AB90" s="135"/>
      <c r="AC90" s="135"/>
      <c r="AD90" s="135"/>
      <c r="AE90" s="135"/>
      <c r="AF90" s="127"/>
      <c r="AG90" s="135"/>
      <c r="AH90" s="135"/>
      <c r="AI90" s="135"/>
      <c r="AJ90" s="135"/>
    </row>
    <row r="91" spans="11:36" s="3" customFormat="1" ht="15" customHeight="1" x14ac:dyDescent="0.25">
      <c r="K91" s="11"/>
      <c r="L91" s="354"/>
      <c r="M91" s="352"/>
      <c r="AA91" s="333"/>
      <c r="AB91" s="135"/>
      <c r="AC91" s="135"/>
      <c r="AD91" s="135"/>
      <c r="AE91" s="135"/>
      <c r="AF91" s="127"/>
      <c r="AG91" s="135"/>
      <c r="AH91" s="135"/>
      <c r="AI91" s="135"/>
      <c r="AJ91" s="135"/>
    </row>
    <row r="92" spans="11:36" s="3" customFormat="1" ht="15" customHeight="1" x14ac:dyDescent="0.25">
      <c r="K92" s="11"/>
      <c r="L92" s="354"/>
      <c r="M92" s="352"/>
      <c r="AA92" s="333"/>
      <c r="AB92" s="135"/>
      <c r="AC92" s="135"/>
      <c r="AD92" s="135"/>
      <c r="AE92" s="135"/>
      <c r="AF92" s="127"/>
      <c r="AG92" s="135"/>
      <c r="AH92" s="135"/>
      <c r="AI92" s="135"/>
      <c r="AJ92" s="135"/>
    </row>
    <row r="93" spans="11:36" s="3" customFormat="1" ht="15" customHeight="1" x14ac:dyDescent="0.25">
      <c r="K93" s="11"/>
      <c r="L93" s="354"/>
      <c r="M93" s="352"/>
      <c r="AA93" s="333"/>
      <c r="AB93" s="135"/>
      <c r="AC93" s="135"/>
      <c r="AD93" s="135"/>
      <c r="AE93" s="135"/>
      <c r="AF93" s="127"/>
      <c r="AG93" s="135"/>
      <c r="AH93" s="135"/>
      <c r="AI93" s="135"/>
      <c r="AJ93" s="135"/>
    </row>
    <row r="94" spans="11:36" s="3" customFormat="1" ht="15" customHeight="1" x14ac:dyDescent="0.25">
      <c r="K94" s="11"/>
      <c r="L94" s="354"/>
      <c r="M94" s="352"/>
      <c r="AA94" s="333"/>
      <c r="AB94" s="135"/>
      <c r="AC94" s="135"/>
      <c r="AD94" s="135"/>
      <c r="AE94" s="135"/>
      <c r="AF94" s="127"/>
      <c r="AG94" s="135"/>
      <c r="AH94" s="135"/>
      <c r="AI94" s="135"/>
      <c r="AJ94" s="135"/>
    </row>
    <row r="95" spans="11:36" s="3" customFormat="1" ht="15" customHeight="1" x14ac:dyDescent="0.25">
      <c r="K95" s="11"/>
      <c r="L95" s="354"/>
      <c r="M95" s="352"/>
      <c r="AA95" s="333"/>
      <c r="AB95" s="135"/>
      <c r="AC95" s="135"/>
      <c r="AD95" s="135"/>
      <c r="AE95" s="135"/>
      <c r="AF95" s="127"/>
      <c r="AG95" s="135"/>
      <c r="AH95" s="135"/>
      <c r="AI95" s="135"/>
      <c r="AJ95" s="135"/>
    </row>
    <row r="96" spans="11:36" s="3" customFormat="1" ht="15" customHeight="1" x14ac:dyDescent="0.25">
      <c r="K96" s="11"/>
      <c r="L96" s="354"/>
      <c r="M96" s="352"/>
      <c r="AA96" s="333"/>
      <c r="AB96" s="135"/>
      <c r="AC96" s="135"/>
      <c r="AD96" s="135"/>
      <c r="AE96" s="135"/>
      <c r="AF96" s="127"/>
      <c r="AG96" s="135"/>
      <c r="AH96" s="135"/>
      <c r="AI96" s="135"/>
      <c r="AJ96" s="135"/>
    </row>
    <row r="97" spans="11:36" s="3" customFormat="1" ht="15" customHeight="1" x14ac:dyDescent="0.25">
      <c r="K97" s="11"/>
      <c r="L97" s="354"/>
      <c r="M97" s="352"/>
      <c r="AA97" s="333"/>
      <c r="AB97" s="135"/>
      <c r="AC97" s="135"/>
      <c r="AD97" s="135"/>
      <c r="AE97" s="135"/>
      <c r="AF97" s="127"/>
      <c r="AG97" s="135"/>
      <c r="AH97" s="135"/>
      <c r="AI97" s="135"/>
      <c r="AJ97" s="135"/>
    </row>
    <row r="98" spans="11:36" s="3" customFormat="1" ht="15" customHeight="1" x14ac:dyDescent="0.25">
      <c r="K98" s="11"/>
      <c r="L98" s="354"/>
      <c r="M98" s="352"/>
      <c r="AA98" s="333"/>
      <c r="AB98" s="135"/>
      <c r="AC98" s="135"/>
      <c r="AD98" s="135"/>
      <c r="AE98" s="135"/>
      <c r="AF98" s="127"/>
      <c r="AG98" s="135"/>
      <c r="AH98" s="135"/>
      <c r="AI98" s="135"/>
      <c r="AJ98" s="135"/>
    </row>
    <row r="99" spans="11:36" s="3" customFormat="1" ht="15" customHeight="1" x14ac:dyDescent="0.25">
      <c r="K99" s="11"/>
      <c r="L99" s="354"/>
      <c r="M99" s="352"/>
      <c r="AA99" s="333"/>
      <c r="AB99" s="135"/>
      <c r="AC99" s="135"/>
      <c r="AD99" s="135"/>
      <c r="AE99" s="135"/>
      <c r="AF99" s="127"/>
      <c r="AG99" s="135"/>
      <c r="AH99" s="135"/>
      <c r="AI99" s="135"/>
      <c r="AJ99" s="135"/>
    </row>
    <row r="100" spans="11:36" s="3" customFormat="1" ht="15" customHeight="1" x14ac:dyDescent="0.25">
      <c r="K100" s="11"/>
      <c r="L100" s="354"/>
      <c r="M100" s="352"/>
      <c r="AA100" s="333"/>
      <c r="AB100" s="135"/>
      <c r="AC100" s="135"/>
      <c r="AD100" s="135"/>
      <c r="AE100" s="135"/>
      <c r="AF100" s="127"/>
      <c r="AG100" s="135"/>
      <c r="AH100" s="135"/>
      <c r="AI100" s="135"/>
      <c r="AJ100" s="135"/>
    </row>
    <row r="101" spans="11:36" s="3" customFormat="1" ht="15" customHeight="1" x14ac:dyDescent="0.25">
      <c r="K101" s="11"/>
      <c r="L101" s="354"/>
      <c r="M101" s="352"/>
      <c r="AA101" s="333"/>
      <c r="AB101" s="135"/>
      <c r="AC101" s="135"/>
      <c r="AD101" s="135"/>
      <c r="AE101" s="135"/>
      <c r="AF101" s="127"/>
      <c r="AG101" s="135"/>
      <c r="AH101" s="135"/>
      <c r="AI101" s="135"/>
      <c r="AJ101" s="135"/>
    </row>
    <row r="102" spans="11:36" s="3" customFormat="1" ht="15" customHeight="1" x14ac:dyDescent="0.25">
      <c r="K102" s="11"/>
      <c r="L102" s="354"/>
      <c r="M102" s="352"/>
      <c r="AA102" s="333"/>
      <c r="AB102" s="135"/>
      <c r="AC102" s="135"/>
      <c r="AD102" s="135"/>
      <c r="AE102" s="135"/>
      <c r="AF102" s="127"/>
      <c r="AG102" s="135"/>
      <c r="AH102" s="135"/>
      <c r="AI102" s="135"/>
      <c r="AJ102" s="135"/>
    </row>
    <row r="103" spans="11:36" s="3" customFormat="1" ht="15" customHeight="1" x14ac:dyDescent="0.25">
      <c r="K103" s="11"/>
      <c r="L103" s="354"/>
      <c r="M103" s="352"/>
      <c r="AA103" s="333"/>
      <c r="AB103" s="135"/>
      <c r="AC103" s="135"/>
      <c r="AD103" s="135"/>
      <c r="AE103" s="135"/>
      <c r="AF103" s="127"/>
      <c r="AG103" s="135"/>
      <c r="AH103" s="135"/>
      <c r="AI103" s="135"/>
      <c r="AJ103" s="135"/>
    </row>
    <row r="104" spans="11:36" s="3" customFormat="1" ht="15" customHeight="1" x14ac:dyDescent="0.25">
      <c r="K104" s="11"/>
      <c r="L104" s="354"/>
      <c r="M104" s="352"/>
      <c r="AA104" s="333"/>
      <c r="AB104" s="135"/>
      <c r="AC104" s="135"/>
      <c r="AD104" s="135"/>
      <c r="AE104" s="135"/>
      <c r="AF104" s="127"/>
      <c r="AG104" s="135"/>
      <c r="AH104" s="135"/>
      <c r="AI104" s="135"/>
      <c r="AJ104" s="135"/>
    </row>
    <row r="105" spans="11:36" s="3" customFormat="1" ht="15" customHeight="1" x14ac:dyDescent="0.25">
      <c r="K105" s="11"/>
      <c r="L105" s="354"/>
      <c r="M105" s="352"/>
      <c r="AA105" s="333"/>
      <c r="AB105" s="135"/>
      <c r="AC105" s="135"/>
      <c r="AD105" s="135"/>
      <c r="AE105" s="135"/>
      <c r="AF105" s="127"/>
      <c r="AG105" s="135"/>
      <c r="AH105" s="135"/>
      <c r="AI105" s="135"/>
      <c r="AJ105" s="135"/>
    </row>
    <row r="106" spans="11:36" s="3" customFormat="1" ht="15" customHeight="1" x14ac:dyDescent="0.25">
      <c r="K106" s="11"/>
      <c r="L106" s="354"/>
      <c r="M106" s="352"/>
      <c r="AA106" s="333"/>
      <c r="AB106" s="135"/>
      <c r="AC106" s="135"/>
      <c r="AD106" s="135"/>
      <c r="AE106" s="135"/>
      <c r="AF106" s="127"/>
      <c r="AG106" s="135"/>
      <c r="AH106" s="135"/>
      <c r="AI106" s="135"/>
      <c r="AJ106" s="135"/>
    </row>
    <row r="107" spans="11:36" s="3" customFormat="1" ht="15" customHeight="1" x14ac:dyDescent="0.25">
      <c r="K107" s="11"/>
      <c r="L107" s="354"/>
      <c r="M107" s="352"/>
      <c r="AA107" s="333"/>
      <c r="AB107" s="135"/>
      <c r="AC107" s="135"/>
      <c r="AD107" s="135"/>
      <c r="AE107" s="135"/>
      <c r="AF107" s="127"/>
      <c r="AG107" s="135"/>
      <c r="AH107" s="135"/>
      <c r="AI107" s="135"/>
      <c r="AJ107" s="135"/>
    </row>
    <row r="108" spans="11:36" s="3" customFormat="1" ht="15" customHeight="1" x14ac:dyDescent="0.25">
      <c r="K108" s="11"/>
      <c r="L108" s="354"/>
      <c r="M108" s="352"/>
      <c r="AA108" s="333"/>
      <c r="AB108" s="135"/>
      <c r="AC108" s="135"/>
      <c r="AD108" s="135"/>
      <c r="AE108" s="135"/>
      <c r="AF108" s="127"/>
      <c r="AG108" s="135"/>
      <c r="AH108" s="135"/>
      <c r="AI108" s="135"/>
      <c r="AJ108" s="135"/>
    </row>
    <row r="109" spans="11:36" s="3" customFormat="1" ht="15" customHeight="1" x14ac:dyDescent="0.25">
      <c r="K109" s="11"/>
      <c r="L109" s="354"/>
      <c r="M109" s="352"/>
      <c r="AA109" s="333"/>
      <c r="AB109" s="135"/>
      <c r="AC109" s="135"/>
      <c r="AD109" s="135"/>
      <c r="AE109" s="135"/>
      <c r="AF109" s="127"/>
      <c r="AG109" s="135"/>
      <c r="AH109" s="135"/>
      <c r="AI109" s="135"/>
      <c r="AJ109" s="135"/>
    </row>
    <row r="110" spans="11:36" s="3" customFormat="1" ht="15" customHeight="1" x14ac:dyDescent="0.25">
      <c r="K110" s="11"/>
      <c r="L110" s="354"/>
      <c r="M110" s="352"/>
      <c r="AA110" s="333"/>
      <c r="AB110" s="135"/>
      <c r="AC110" s="135"/>
      <c r="AD110" s="135"/>
      <c r="AE110" s="135"/>
      <c r="AF110" s="127"/>
      <c r="AG110" s="135"/>
      <c r="AH110" s="135"/>
      <c r="AI110" s="135"/>
      <c r="AJ110" s="135"/>
    </row>
    <row r="111" spans="11:36" s="3" customFormat="1" ht="15" customHeight="1" x14ac:dyDescent="0.25">
      <c r="K111" s="11"/>
      <c r="L111" s="354"/>
      <c r="M111" s="352"/>
      <c r="AA111" s="333"/>
      <c r="AB111" s="135"/>
      <c r="AC111" s="135"/>
      <c r="AD111" s="135"/>
      <c r="AE111" s="135"/>
      <c r="AF111" s="127"/>
      <c r="AG111" s="135"/>
      <c r="AH111" s="135"/>
      <c r="AI111" s="135"/>
      <c r="AJ111" s="135"/>
    </row>
    <row r="112" spans="11:36" s="3" customFormat="1" ht="15" customHeight="1" x14ac:dyDescent="0.25">
      <c r="K112" s="11"/>
      <c r="L112" s="354"/>
      <c r="M112" s="352"/>
      <c r="AA112" s="333"/>
      <c r="AB112" s="135"/>
      <c r="AC112" s="135"/>
      <c r="AD112" s="135"/>
      <c r="AE112" s="135"/>
      <c r="AF112" s="127"/>
      <c r="AG112" s="135"/>
      <c r="AH112" s="135"/>
      <c r="AI112" s="135"/>
      <c r="AJ112" s="135"/>
    </row>
    <row r="113" spans="11:36" s="3" customFormat="1" ht="15" customHeight="1" x14ac:dyDescent="0.25">
      <c r="K113" s="11"/>
      <c r="L113" s="354"/>
      <c r="M113" s="352"/>
      <c r="AA113" s="333"/>
      <c r="AB113" s="135"/>
      <c r="AC113" s="135"/>
      <c r="AD113" s="135"/>
      <c r="AE113" s="135"/>
      <c r="AF113" s="127"/>
      <c r="AG113" s="135"/>
      <c r="AH113" s="135"/>
      <c r="AI113" s="135"/>
      <c r="AJ113" s="135"/>
    </row>
    <row r="114" spans="11:36" s="3" customFormat="1" ht="15" customHeight="1" x14ac:dyDescent="0.25">
      <c r="K114" s="11"/>
      <c r="L114" s="354"/>
      <c r="M114" s="352"/>
      <c r="AA114" s="333"/>
      <c r="AB114" s="135"/>
      <c r="AC114" s="135"/>
      <c r="AD114" s="135"/>
      <c r="AE114" s="135"/>
      <c r="AF114" s="127"/>
      <c r="AG114" s="135"/>
      <c r="AH114" s="135"/>
      <c r="AI114" s="135"/>
      <c r="AJ114" s="135"/>
    </row>
    <row r="115" spans="11:36" s="3" customFormat="1" ht="15" customHeight="1" x14ac:dyDescent="0.25">
      <c r="K115" s="11"/>
      <c r="L115" s="354"/>
      <c r="M115" s="352"/>
      <c r="AA115" s="333"/>
      <c r="AB115" s="135"/>
      <c r="AC115" s="135"/>
      <c r="AD115" s="135"/>
      <c r="AE115" s="135"/>
      <c r="AF115" s="127"/>
      <c r="AG115" s="135"/>
      <c r="AH115" s="135"/>
      <c r="AI115" s="135"/>
      <c r="AJ115" s="135"/>
    </row>
    <row r="116" spans="11:36" s="3" customFormat="1" ht="15" customHeight="1" x14ac:dyDescent="0.25">
      <c r="K116" s="11"/>
      <c r="L116" s="354"/>
      <c r="M116" s="352"/>
      <c r="AA116" s="333"/>
      <c r="AB116" s="135"/>
      <c r="AC116" s="135"/>
      <c r="AD116" s="135"/>
      <c r="AE116" s="135"/>
      <c r="AF116" s="127"/>
      <c r="AG116" s="135"/>
      <c r="AH116" s="135"/>
      <c r="AI116" s="135"/>
      <c r="AJ116" s="135"/>
    </row>
    <row r="117" spans="11:36" s="3" customFormat="1" ht="15" customHeight="1" x14ac:dyDescent="0.25">
      <c r="K117" s="11"/>
      <c r="L117" s="354"/>
      <c r="M117" s="352"/>
      <c r="AA117" s="333"/>
      <c r="AB117" s="135"/>
      <c r="AC117" s="135"/>
      <c r="AD117" s="135"/>
      <c r="AE117" s="135"/>
      <c r="AF117" s="127"/>
      <c r="AG117" s="135"/>
      <c r="AH117" s="135"/>
      <c r="AI117" s="135"/>
      <c r="AJ117" s="135"/>
    </row>
    <row r="118" spans="11:36" s="3" customFormat="1" ht="15" customHeight="1" x14ac:dyDescent="0.25">
      <c r="K118" s="11"/>
      <c r="L118" s="354"/>
      <c r="M118" s="352"/>
      <c r="AA118" s="333"/>
      <c r="AB118" s="135"/>
      <c r="AC118" s="135"/>
      <c r="AD118" s="135"/>
      <c r="AE118" s="135"/>
      <c r="AF118" s="127"/>
      <c r="AG118" s="135"/>
      <c r="AH118" s="135"/>
      <c r="AI118" s="135"/>
      <c r="AJ118" s="135"/>
    </row>
    <row r="119" spans="11:36" s="3" customFormat="1" ht="15" customHeight="1" x14ac:dyDescent="0.25">
      <c r="K119" s="11"/>
      <c r="L119" s="354"/>
      <c r="M119" s="352"/>
      <c r="AA119" s="333"/>
      <c r="AB119" s="135"/>
      <c r="AC119" s="135"/>
      <c r="AD119" s="135"/>
      <c r="AE119" s="135"/>
      <c r="AF119" s="127"/>
      <c r="AG119" s="135"/>
      <c r="AH119" s="135"/>
      <c r="AI119" s="135"/>
      <c r="AJ119" s="135"/>
    </row>
    <row r="120" spans="11:36" s="3" customFormat="1" ht="15" customHeight="1" x14ac:dyDescent="0.25">
      <c r="K120" s="11"/>
      <c r="L120" s="354"/>
      <c r="M120" s="352"/>
      <c r="AA120" s="333"/>
      <c r="AB120" s="135"/>
      <c r="AC120" s="135"/>
      <c r="AD120" s="135"/>
      <c r="AE120" s="135"/>
      <c r="AF120" s="127"/>
      <c r="AG120" s="135"/>
      <c r="AH120" s="135"/>
      <c r="AI120" s="135"/>
      <c r="AJ120" s="135"/>
    </row>
    <row r="121" spans="11:36" s="3" customFormat="1" ht="15" customHeight="1" x14ac:dyDescent="0.25">
      <c r="K121" s="11"/>
      <c r="L121" s="354"/>
      <c r="M121" s="352"/>
      <c r="AA121" s="333"/>
      <c r="AB121" s="135"/>
      <c r="AC121" s="135"/>
      <c r="AD121" s="135"/>
      <c r="AE121" s="135"/>
      <c r="AF121" s="127"/>
      <c r="AG121" s="135"/>
      <c r="AH121" s="135"/>
      <c r="AI121" s="135"/>
      <c r="AJ121" s="135"/>
    </row>
    <row r="122" spans="11:36" s="3" customFormat="1" ht="15" customHeight="1" x14ac:dyDescent="0.25">
      <c r="K122" s="11"/>
      <c r="L122" s="354"/>
      <c r="M122" s="352"/>
      <c r="AA122" s="333"/>
      <c r="AB122" s="135"/>
      <c r="AC122" s="135"/>
      <c r="AD122" s="135"/>
      <c r="AE122" s="135"/>
      <c r="AF122" s="127"/>
      <c r="AG122" s="135"/>
      <c r="AH122" s="135"/>
      <c r="AI122" s="135"/>
      <c r="AJ122" s="135"/>
    </row>
    <row r="123" spans="11:36" s="3" customFormat="1" ht="15" customHeight="1" x14ac:dyDescent="0.25">
      <c r="K123" s="11"/>
      <c r="L123" s="354"/>
      <c r="M123" s="352"/>
      <c r="AA123" s="333"/>
      <c r="AB123" s="135"/>
      <c r="AC123" s="135"/>
      <c r="AD123" s="135"/>
      <c r="AE123" s="135"/>
      <c r="AF123" s="127"/>
      <c r="AG123" s="135"/>
      <c r="AH123" s="135"/>
      <c r="AI123" s="135"/>
      <c r="AJ123" s="135"/>
    </row>
    <row r="124" spans="11:36" s="3" customFormat="1" ht="15" customHeight="1" x14ac:dyDescent="0.25">
      <c r="K124" s="11"/>
      <c r="L124" s="354"/>
      <c r="M124" s="352"/>
      <c r="AA124" s="333"/>
      <c r="AB124" s="135"/>
      <c r="AC124" s="135"/>
      <c r="AD124" s="135"/>
      <c r="AE124" s="135"/>
      <c r="AF124" s="127"/>
      <c r="AG124" s="135"/>
      <c r="AH124" s="135"/>
      <c r="AI124" s="135"/>
      <c r="AJ124" s="135"/>
    </row>
    <row r="125" spans="11:36" s="3" customFormat="1" ht="15" customHeight="1" x14ac:dyDescent="0.25">
      <c r="K125" s="11"/>
      <c r="L125" s="354"/>
      <c r="M125" s="352"/>
      <c r="AA125" s="333"/>
      <c r="AB125" s="135"/>
      <c r="AC125" s="135"/>
      <c r="AD125" s="135"/>
      <c r="AE125" s="135"/>
      <c r="AF125" s="127"/>
      <c r="AG125" s="135"/>
      <c r="AH125" s="135"/>
      <c r="AI125" s="135"/>
      <c r="AJ125" s="135"/>
    </row>
    <row r="126" spans="11:36" s="3" customFormat="1" ht="15" customHeight="1" x14ac:dyDescent="0.25">
      <c r="K126" s="11"/>
      <c r="L126" s="354"/>
      <c r="M126" s="352"/>
      <c r="AA126" s="333"/>
      <c r="AB126" s="135"/>
      <c r="AC126" s="135"/>
      <c r="AD126" s="135"/>
      <c r="AE126" s="135"/>
      <c r="AF126" s="127"/>
      <c r="AG126" s="135"/>
      <c r="AH126" s="135"/>
      <c r="AI126" s="135"/>
      <c r="AJ126" s="135"/>
    </row>
    <row r="127" spans="11:36" s="3" customFormat="1" ht="15" customHeight="1" x14ac:dyDescent="0.25">
      <c r="K127" s="11"/>
      <c r="L127" s="354"/>
      <c r="M127" s="352"/>
      <c r="AA127" s="333"/>
      <c r="AB127" s="135"/>
      <c r="AC127" s="135"/>
      <c r="AD127" s="135"/>
      <c r="AE127" s="135"/>
      <c r="AF127" s="127"/>
      <c r="AG127" s="135"/>
      <c r="AH127" s="135"/>
      <c r="AI127" s="135"/>
      <c r="AJ127" s="135"/>
    </row>
    <row r="128" spans="11:36" s="3" customFormat="1" ht="15" customHeight="1" x14ac:dyDescent="0.25">
      <c r="K128" s="11"/>
      <c r="L128" s="354"/>
      <c r="M128" s="352"/>
      <c r="AA128" s="333"/>
      <c r="AB128" s="135"/>
      <c r="AC128" s="135"/>
      <c r="AD128" s="135"/>
      <c r="AE128" s="135"/>
      <c r="AF128" s="127"/>
      <c r="AG128" s="135"/>
      <c r="AH128" s="135"/>
      <c r="AI128" s="135"/>
      <c r="AJ128" s="135"/>
    </row>
    <row r="129" spans="11:36" s="3" customFormat="1" ht="15" customHeight="1" x14ac:dyDescent="0.25">
      <c r="K129" s="11"/>
      <c r="L129" s="354"/>
      <c r="M129" s="352"/>
      <c r="AA129" s="333"/>
      <c r="AB129" s="135"/>
      <c r="AC129" s="135"/>
      <c r="AD129" s="135"/>
      <c r="AE129" s="135"/>
      <c r="AF129" s="127"/>
      <c r="AG129" s="135"/>
      <c r="AH129" s="135"/>
      <c r="AI129" s="135"/>
      <c r="AJ129" s="135"/>
    </row>
    <row r="130" spans="11:36" s="3" customFormat="1" ht="15" customHeight="1" x14ac:dyDescent="0.25">
      <c r="K130" s="11"/>
      <c r="L130" s="354"/>
      <c r="M130" s="352"/>
      <c r="AA130" s="333"/>
      <c r="AB130" s="135"/>
      <c r="AC130" s="135"/>
      <c r="AD130" s="135"/>
      <c r="AE130" s="135"/>
      <c r="AF130" s="127"/>
      <c r="AG130" s="135"/>
      <c r="AH130" s="135"/>
      <c r="AI130" s="135"/>
      <c r="AJ130" s="135"/>
    </row>
    <row r="131" spans="11:36" s="3" customFormat="1" ht="15" customHeight="1" x14ac:dyDescent="0.25">
      <c r="K131" s="11"/>
      <c r="L131" s="354"/>
      <c r="M131" s="352"/>
      <c r="AA131" s="333"/>
      <c r="AB131" s="135"/>
      <c r="AC131" s="135"/>
      <c r="AD131" s="135"/>
      <c r="AE131" s="135"/>
      <c r="AF131" s="127"/>
      <c r="AG131" s="135"/>
      <c r="AH131" s="135"/>
      <c r="AI131" s="135"/>
      <c r="AJ131" s="135"/>
    </row>
    <row r="132" spans="11:36" s="3" customFormat="1" ht="15" customHeight="1" x14ac:dyDescent="0.25">
      <c r="K132" s="11"/>
      <c r="L132" s="354"/>
      <c r="M132" s="352"/>
      <c r="AA132" s="333"/>
      <c r="AB132" s="135"/>
      <c r="AC132" s="135"/>
      <c r="AD132" s="135"/>
      <c r="AE132" s="135"/>
      <c r="AF132" s="127"/>
      <c r="AG132" s="135"/>
      <c r="AH132" s="135"/>
      <c r="AI132" s="135"/>
      <c r="AJ132" s="135"/>
    </row>
    <row r="133" spans="11:36" s="3" customFormat="1" ht="15" customHeight="1" x14ac:dyDescent="0.25">
      <c r="K133" s="11"/>
      <c r="L133" s="354"/>
      <c r="M133" s="352"/>
      <c r="AA133" s="333"/>
      <c r="AB133" s="135"/>
      <c r="AC133" s="135"/>
      <c r="AD133" s="135"/>
      <c r="AE133" s="135"/>
      <c r="AF133" s="127"/>
      <c r="AG133" s="135"/>
      <c r="AH133" s="135"/>
      <c r="AI133" s="135"/>
      <c r="AJ133" s="135"/>
    </row>
    <row r="134" spans="11:36" s="3" customFormat="1" ht="15" customHeight="1" x14ac:dyDescent="0.25">
      <c r="K134" s="11"/>
      <c r="L134" s="354"/>
      <c r="M134" s="352"/>
      <c r="AA134" s="333"/>
      <c r="AB134" s="135"/>
      <c r="AC134" s="135"/>
      <c r="AD134" s="135"/>
      <c r="AE134" s="135"/>
      <c r="AF134" s="127"/>
      <c r="AG134" s="135"/>
      <c r="AH134" s="135"/>
      <c r="AI134" s="135"/>
      <c r="AJ134" s="135"/>
    </row>
    <row r="135" spans="11:36" s="3" customFormat="1" ht="15" customHeight="1" x14ac:dyDescent="0.25">
      <c r="K135" s="11"/>
      <c r="L135" s="354"/>
      <c r="M135" s="352"/>
      <c r="AA135" s="333"/>
      <c r="AB135" s="135"/>
      <c r="AC135" s="135"/>
      <c r="AD135" s="135"/>
      <c r="AE135" s="135"/>
      <c r="AF135" s="127"/>
      <c r="AG135" s="135"/>
      <c r="AH135" s="135"/>
      <c r="AI135" s="135"/>
      <c r="AJ135" s="135"/>
    </row>
    <row r="136" spans="11:36" s="3" customFormat="1" ht="15" customHeight="1" x14ac:dyDescent="0.25">
      <c r="K136" s="11"/>
      <c r="L136" s="354"/>
      <c r="M136" s="352"/>
      <c r="AA136" s="333"/>
      <c r="AB136" s="135"/>
      <c r="AC136" s="135"/>
      <c r="AD136" s="135"/>
      <c r="AE136" s="135"/>
      <c r="AF136" s="127"/>
      <c r="AG136" s="135"/>
      <c r="AH136" s="135"/>
      <c r="AI136" s="135"/>
      <c r="AJ136" s="135"/>
    </row>
    <row r="137" spans="11:36" s="3" customFormat="1" ht="15" customHeight="1" x14ac:dyDescent="0.25">
      <c r="K137" s="11"/>
      <c r="L137" s="354"/>
      <c r="M137" s="352"/>
      <c r="AA137" s="333"/>
      <c r="AB137" s="135"/>
      <c r="AC137" s="135"/>
      <c r="AD137" s="135"/>
      <c r="AE137" s="135"/>
      <c r="AF137" s="127"/>
      <c r="AG137" s="135"/>
      <c r="AH137" s="135"/>
      <c r="AI137" s="135"/>
      <c r="AJ137" s="135"/>
    </row>
    <row r="138" spans="11:36" s="3" customFormat="1" ht="15" customHeight="1" x14ac:dyDescent="0.25">
      <c r="K138" s="11"/>
      <c r="L138" s="354"/>
      <c r="M138" s="352"/>
      <c r="AA138" s="333"/>
      <c r="AB138" s="135"/>
      <c r="AC138" s="135"/>
      <c r="AD138" s="135"/>
      <c r="AE138" s="135"/>
      <c r="AF138" s="127"/>
      <c r="AG138" s="135"/>
      <c r="AH138" s="135"/>
      <c r="AI138" s="135"/>
      <c r="AJ138" s="135"/>
    </row>
    <row r="139" spans="11:36" s="3" customFormat="1" ht="15" customHeight="1" x14ac:dyDescent="0.25">
      <c r="K139" s="11"/>
      <c r="L139" s="354"/>
      <c r="M139" s="352"/>
      <c r="AA139" s="333"/>
      <c r="AB139" s="135"/>
      <c r="AC139" s="135"/>
      <c r="AD139" s="135"/>
      <c r="AE139" s="135"/>
      <c r="AF139" s="127"/>
      <c r="AG139" s="135"/>
      <c r="AH139" s="135"/>
      <c r="AI139" s="135"/>
      <c r="AJ139" s="135"/>
    </row>
    <row r="140" spans="11:36" s="3" customFormat="1" ht="15" customHeight="1" x14ac:dyDescent="0.25">
      <c r="K140" s="11"/>
      <c r="L140" s="354"/>
      <c r="M140" s="352"/>
      <c r="AA140" s="333"/>
      <c r="AB140" s="135"/>
      <c r="AC140" s="135"/>
      <c r="AD140" s="135"/>
      <c r="AE140" s="135"/>
      <c r="AF140" s="127"/>
      <c r="AG140" s="135"/>
      <c r="AH140" s="135"/>
      <c r="AI140" s="135"/>
      <c r="AJ140" s="135"/>
    </row>
    <row r="141" spans="11:36" s="3" customFormat="1" ht="15" customHeight="1" x14ac:dyDescent="0.25">
      <c r="K141" s="11"/>
      <c r="L141" s="354"/>
      <c r="M141" s="352"/>
      <c r="AA141" s="333"/>
      <c r="AB141" s="135"/>
      <c r="AC141" s="135"/>
      <c r="AD141" s="135"/>
      <c r="AE141" s="135"/>
      <c r="AF141" s="127"/>
      <c r="AG141" s="135"/>
      <c r="AH141" s="135"/>
      <c r="AI141" s="135"/>
      <c r="AJ141" s="135"/>
    </row>
    <row r="142" spans="11:36" s="3" customFormat="1" ht="15" customHeight="1" x14ac:dyDescent="0.25">
      <c r="K142" s="11"/>
      <c r="L142" s="354"/>
      <c r="M142" s="352"/>
      <c r="AA142" s="333"/>
      <c r="AB142" s="135"/>
      <c r="AC142" s="135"/>
      <c r="AD142" s="135"/>
      <c r="AE142" s="135"/>
      <c r="AF142" s="127"/>
      <c r="AG142" s="135"/>
      <c r="AH142" s="135"/>
      <c r="AI142" s="135"/>
      <c r="AJ142" s="135"/>
    </row>
    <row r="143" spans="11:36" s="3" customFormat="1" ht="15" customHeight="1" x14ac:dyDescent="0.25">
      <c r="K143" s="11"/>
      <c r="L143" s="354"/>
      <c r="M143" s="352"/>
      <c r="AA143" s="333"/>
      <c r="AB143" s="135"/>
      <c r="AC143" s="135"/>
      <c r="AD143" s="135"/>
      <c r="AE143" s="135"/>
      <c r="AF143" s="127"/>
      <c r="AG143" s="135"/>
      <c r="AH143" s="135"/>
      <c r="AI143" s="135"/>
      <c r="AJ143" s="135"/>
    </row>
    <row r="144" spans="11:36" s="3" customFormat="1" ht="15" customHeight="1" x14ac:dyDescent="0.25">
      <c r="K144" s="11"/>
      <c r="L144" s="354"/>
      <c r="M144" s="352"/>
      <c r="AA144" s="333"/>
      <c r="AB144" s="135"/>
      <c r="AC144" s="135"/>
      <c r="AD144" s="135"/>
      <c r="AE144" s="135"/>
      <c r="AF144" s="127"/>
      <c r="AG144" s="135"/>
      <c r="AH144" s="135"/>
      <c r="AI144" s="135"/>
      <c r="AJ144" s="135"/>
    </row>
    <row r="145" spans="11:36" s="3" customFormat="1" ht="15" customHeight="1" x14ac:dyDescent="0.25">
      <c r="K145" s="11"/>
      <c r="L145" s="354"/>
      <c r="M145" s="352"/>
      <c r="AA145" s="333"/>
      <c r="AB145" s="135"/>
      <c r="AC145" s="135"/>
      <c r="AD145" s="135"/>
      <c r="AE145" s="135"/>
      <c r="AF145" s="127"/>
      <c r="AG145" s="135"/>
      <c r="AH145" s="135"/>
      <c r="AI145" s="135"/>
      <c r="AJ145" s="135"/>
    </row>
    <row r="146" spans="11:36" s="3" customFormat="1" ht="15" customHeight="1" x14ac:dyDescent="0.25">
      <c r="K146" s="11"/>
      <c r="L146" s="354"/>
      <c r="M146" s="352"/>
      <c r="AA146" s="333"/>
      <c r="AB146" s="135"/>
      <c r="AC146" s="135"/>
      <c r="AD146" s="135"/>
      <c r="AE146" s="135"/>
      <c r="AF146" s="127"/>
      <c r="AG146" s="135"/>
      <c r="AH146" s="135"/>
      <c r="AI146" s="135"/>
      <c r="AJ146" s="135"/>
    </row>
    <row r="147" spans="11:36" s="3" customFormat="1" ht="15" customHeight="1" x14ac:dyDescent="0.25">
      <c r="K147" s="11"/>
      <c r="L147" s="354"/>
      <c r="M147" s="352"/>
      <c r="AA147" s="333"/>
      <c r="AB147" s="135"/>
      <c r="AC147" s="135"/>
      <c r="AD147" s="135"/>
      <c r="AE147" s="135"/>
      <c r="AF147" s="127"/>
      <c r="AG147" s="135"/>
      <c r="AH147" s="135"/>
      <c r="AI147" s="135"/>
      <c r="AJ147" s="135"/>
    </row>
    <row r="148" spans="11:36" s="3" customFormat="1" ht="15" customHeight="1" x14ac:dyDescent="0.25">
      <c r="K148" s="11"/>
      <c r="L148" s="354"/>
      <c r="M148" s="352"/>
      <c r="AA148" s="333"/>
      <c r="AB148" s="135"/>
      <c r="AC148" s="135"/>
      <c r="AD148" s="135"/>
      <c r="AE148" s="135"/>
      <c r="AF148" s="127"/>
      <c r="AG148" s="135"/>
      <c r="AH148" s="135"/>
      <c r="AI148" s="135"/>
      <c r="AJ148" s="135"/>
    </row>
    <row r="149" spans="11:36" s="3" customFormat="1" ht="15" customHeight="1" x14ac:dyDescent="0.25">
      <c r="K149" s="11"/>
      <c r="L149" s="354"/>
      <c r="M149" s="352"/>
      <c r="AA149" s="333"/>
      <c r="AB149" s="135"/>
      <c r="AC149" s="135"/>
      <c r="AD149" s="135"/>
      <c r="AE149" s="135"/>
      <c r="AF149" s="127"/>
      <c r="AG149" s="135"/>
      <c r="AH149" s="135"/>
      <c r="AI149" s="135"/>
      <c r="AJ149" s="135"/>
    </row>
    <row r="150" spans="11:36" s="3" customFormat="1" ht="15" customHeight="1" x14ac:dyDescent="0.25">
      <c r="K150" s="11"/>
      <c r="L150" s="354"/>
      <c r="M150" s="352"/>
      <c r="AA150" s="333"/>
      <c r="AB150" s="135"/>
      <c r="AC150" s="135"/>
      <c r="AD150" s="135"/>
      <c r="AE150" s="135"/>
      <c r="AF150" s="127"/>
      <c r="AG150" s="135"/>
      <c r="AH150" s="135"/>
      <c r="AI150" s="135"/>
      <c r="AJ150" s="135"/>
    </row>
    <row r="151" spans="11:36" s="3" customFormat="1" ht="15" customHeight="1" x14ac:dyDescent="0.25">
      <c r="K151" s="11"/>
      <c r="L151" s="354"/>
      <c r="M151" s="352"/>
      <c r="AA151" s="333"/>
      <c r="AB151" s="135"/>
      <c r="AC151" s="135"/>
      <c r="AD151" s="135"/>
      <c r="AE151" s="135"/>
      <c r="AF151" s="127"/>
      <c r="AG151" s="135"/>
      <c r="AH151" s="135"/>
      <c r="AI151" s="135"/>
      <c r="AJ151" s="135"/>
    </row>
    <row r="152" spans="11:36" s="3" customFormat="1" ht="15" customHeight="1" x14ac:dyDescent="0.25">
      <c r="K152" s="11"/>
      <c r="L152" s="354"/>
      <c r="M152" s="352"/>
      <c r="AA152" s="333"/>
      <c r="AB152" s="135"/>
      <c r="AC152" s="135"/>
      <c r="AD152" s="135"/>
      <c r="AE152" s="135"/>
      <c r="AF152" s="127"/>
      <c r="AG152" s="135"/>
      <c r="AH152" s="135"/>
      <c r="AI152" s="135"/>
      <c r="AJ152" s="135"/>
    </row>
    <row r="153" spans="11:36" s="3" customFormat="1" ht="15" customHeight="1" x14ac:dyDescent="0.25">
      <c r="K153" s="11"/>
      <c r="L153" s="354"/>
      <c r="M153" s="352"/>
      <c r="AA153" s="333"/>
      <c r="AB153" s="135"/>
      <c r="AC153" s="135"/>
      <c r="AD153" s="135"/>
      <c r="AE153" s="135"/>
      <c r="AF153" s="127"/>
      <c r="AG153" s="135"/>
      <c r="AH153" s="135"/>
      <c r="AI153" s="135"/>
      <c r="AJ153" s="135"/>
    </row>
    <row r="154" spans="11:36" s="3" customFormat="1" ht="15" customHeight="1" x14ac:dyDescent="0.25">
      <c r="K154" s="11"/>
      <c r="L154" s="354"/>
      <c r="M154" s="352"/>
      <c r="AA154" s="333"/>
      <c r="AB154" s="135"/>
      <c r="AC154" s="135"/>
      <c r="AD154" s="135"/>
      <c r="AE154" s="135"/>
      <c r="AF154" s="127"/>
      <c r="AG154" s="135"/>
      <c r="AH154" s="135"/>
      <c r="AI154" s="135"/>
      <c r="AJ154" s="135"/>
    </row>
    <row r="155" spans="11:36" s="3" customFormat="1" ht="15" customHeight="1" x14ac:dyDescent="0.25">
      <c r="K155" s="11"/>
      <c r="L155" s="354"/>
      <c r="M155" s="352"/>
      <c r="AA155" s="333"/>
      <c r="AB155" s="135"/>
      <c r="AC155" s="135"/>
      <c r="AD155" s="135"/>
      <c r="AE155" s="135"/>
      <c r="AF155" s="127"/>
      <c r="AG155" s="135"/>
      <c r="AH155" s="135"/>
      <c r="AI155" s="135"/>
      <c r="AJ155" s="135"/>
    </row>
    <row r="156" spans="11:36" s="3" customFormat="1" ht="15" customHeight="1" x14ac:dyDescent="0.25">
      <c r="K156" s="11"/>
      <c r="L156" s="354"/>
      <c r="M156" s="352"/>
      <c r="AA156" s="333"/>
      <c r="AB156" s="135"/>
      <c r="AC156" s="135"/>
      <c r="AD156" s="135"/>
      <c r="AE156" s="135"/>
      <c r="AF156" s="127"/>
      <c r="AG156" s="135"/>
      <c r="AH156" s="135"/>
      <c r="AI156" s="135"/>
      <c r="AJ156" s="135"/>
    </row>
    <row r="157" spans="11:36" s="3" customFormat="1" ht="15" customHeight="1" x14ac:dyDescent="0.25">
      <c r="K157" s="11"/>
      <c r="L157" s="354"/>
      <c r="M157" s="352"/>
      <c r="AA157" s="333"/>
      <c r="AB157" s="135"/>
      <c r="AC157" s="135"/>
      <c r="AD157" s="135"/>
      <c r="AE157" s="135"/>
      <c r="AF157" s="127"/>
      <c r="AG157" s="135"/>
      <c r="AH157" s="135"/>
      <c r="AI157" s="135"/>
      <c r="AJ157" s="135"/>
    </row>
    <row r="158" spans="11:36" s="3" customFormat="1" ht="15" customHeight="1" x14ac:dyDescent="0.25">
      <c r="K158" s="11"/>
      <c r="L158" s="354"/>
      <c r="M158" s="352"/>
      <c r="AA158" s="333"/>
      <c r="AB158" s="135"/>
      <c r="AC158" s="135"/>
      <c r="AD158" s="135"/>
      <c r="AE158" s="135"/>
      <c r="AF158" s="127"/>
      <c r="AG158" s="135"/>
      <c r="AH158" s="135"/>
      <c r="AI158" s="135"/>
      <c r="AJ158" s="135"/>
    </row>
    <row r="159" spans="11:36" s="3" customFormat="1" ht="15" customHeight="1" x14ac:dyDescent="0.25">
      <c r="K159" s="11"/>
      <c r="L159" s="354"/>
      <c r="M159" s="352"/>
      <c r="AA159" s="333"/>
      <c r="AB159" s="135"/>
      <c r="AC159" s="135"/>
      <c r="AD159" s="135"/>
      <c r="AE159" s="135"/>
      <c r="AF159" s="127"/>
      <c r="AG159" s="135"/>
      <c r="AH159" s="135"/>
      <c r="AI159" s="135"/>
      <c r="AJ159" s="135"/>
    </row>
    <row r="160" spans="11:36" s="3" customFormat="1" ht="15" customHeight="1" x14ac:dyDescent="0.25">
      <c r="K160" s="11"/>
      <c r="L160" s="354"/>
      <c r="M160" s="352"/>
      <c r="AA160" s="333"/>
      <c r="AB160" s="135"/>
      <c r="AC160" s="135"/>
      <c r="AD160" s="135"/>
      <c r="AE160" s="135"/>
      <c r="AF160" s="127"/>
      <c r="AG160" s="135"/>
      <c r="AH160" s="135"/>
      <c r="AI160" s="135"/>
      <c r="AJ160" s="135"/>
    </row>
    <row r="161" spans="11:36" s="3" customFormat="1" ht="15" customHeight="1" x14ac:dyDescent="0.25">
      <c r="K161" s="11"/>
      <c r="L161" s="354"/>
      <c r="M161" s="352"/>
      <c r="AA161" s="333"/>
      <c r="AB161" s="135"/>
      <c r="AC161" s="135"/>
      <c r="AD161" s="135"/>
      <c r="AE161" s="135"/>
      <c r="AF161" s="127"/>
      <c r="AG161" s="135"/>
      <c r="AH161" s="135"/>
      <c r="AI161" s="135"/>
      <c r="AJ161" s="135"/>
    </row>
    <row r="162" spans="11:36" s="3" customFormat="1" ht="15" customHeight="1" x14ac:dyDescent="0.25">
      <c r="K162" s="11"/>
      <c r="L162" s="354"/>
      <c r="M162" s="352"/>
      <c r="AA162" s="333"/>
      <c r="AB162" s="135"/>
      <c r="AC162" s="135"/>
      <c r="AD162" s="135"/>
      <c r="AE162" s="135"/>
      <c r="AF162" s="127"/>
      <c r="AG162" s="135"/>
      <c r="AH162" s="135"/>
      <c r="AI162" s="135"/>
      <c r="AJ162" s="135"/>
    </row>
    <row r="163" spans="11:36" s="3" customFormat="1" ht="15" customHeight="1" x14ac:dyDescent="0.25">
      <c r="K163" s="11"/>
      <c r="L163" s="354"/>
      <c r="M163" s="352"/>
      <c r="AA163" s="333"/>
      <c r="AB163" s="135"/>
      <c r="AC163" s="135"/>
      <c r="AD163" s="135"/>
      <c r="AE163" s="135"/>
      <c r="AF163" s="127"/>
      <c r="AG163" s="135"/>
      <c r="AH163" s="135"/>
      <c r="AI163" s="135"/>
      <c r="AJ163" s="135"/>
    </row>
    <row r="164" spans="11:36" s="3" customFormat="1" ht="15" customHeight="1" x14ac:dyDescent="0.25">
      <c r="K164" s="11"/>
      <c r="L164" s="354"/>
      <c r="M164" s="352"/>
      <c r="AA164" s="333"/>
      <c r="AB164" s="135"/>
      <c r="AC164" s="135"/>
      <c r="AD164" s="135"/>
      <c r="AE164" s="135"/>
      <c r="AF164" s="127"/>
      <c r="AG164" s="135"/>
      <c r="AH164" s="135"/>
      <c r="AI164" s="135"/>
      <c r="AJ164" s="135"/>
    </row>
    <row r="165" spans="11:36" s="3" customFormat="1" ht="15" customHeight="1" x14ac:dyDescent="0.25">
      <c r="K165" s="11"/>
      <c r="L165" s="354"/>
      <c r="M165" s="352"/>
      <c r="AA165" s="333"/>
      <c r="AB165" s="135"/>
      <c r="AC165" s="135"/>
      <c r="AD165" s="135"/>
      <c r="AE165" s="135"/>
      <c r="AF165" s="127"/>
      <c r="AG165" s="135"/>
      <c r="AH165" s="135"/>
      <c r="AI165" s="135"/>
      <c r="AJ165" s="135"/>
    </row>
    <row r="166" spans="11:36" s="3" customFormat="1" ht="15" customHeight="1" x14ac:dyDescent="0.25">
      <c r="K166" s="11"/>
      <c r="L166" s="354"/>
      <c r="M166" s="352"/>
      <c r="AA166" s="333"/>
      <c r="AB166" s="135"/>
      <c r="AC166" s="135"/>
      <c r="AD166" s="135"/>
      <c r="AE166" s="135"/>
      <c r="AF166" s="127"/>
      <c r="AG166" s="135"/>
      <c r="AH166" s="135"/>
      <c r="AI166" s="135"/>
      <c r="AJ166" s="135"/>
    </row>
    <row r="167" spans="11:36" s="3" customFormat="1" ht="15" customHeight="1" x14ac:dyDescent="0.25">
      <c r="K167" s="11"/>
      <c r="L167" s="354"/>
      <c r="M167" s="352"/>
      <c r="AA167" s="333"/>
      <c r="AB167" s="135"/>
      <c r="AC167" s="135"/>
      <c r="AD167" s="135"/>
      <c r="AE167" s="135"/>
      <c r="AF167" s="127"/>
      <c r="AG167" s="135"/>
      <c r="AH167" s="135"/>
      <c r="AI167" s="135"/>
      <c r="AJ167" s="135"/>
    </row>
    <row r="168" spans="11:36" s="3" customFormat="1" ht="15" customHeight="1" x14ac:dyDescent="0.25">
      <c r="K168" s="11"/>
      <c r="L168" s="354"/>
      <c r="M168" s="352"/>
      <c r="AA168" s="333"/>
      <c r="AB168" s="135"/>
      <c r="AC168" s="135"/>
      <c r="AD168" s="135"/>
      <c r="AE168" s="135"/>
      <c r="AF168" s="127"/>
      <c r="AG168" s="135"/>
      <c r="AH168" s="135"/>
      <c r="AI168" s="135"/>
      <c r="AJ168" s="135"/>
    </row>
    <row r="169" spans="11:36" s="3" customFormat="1" ht="15" customHeight="1" x14ac:dyDescent="0.25">
      <c r="K169" s="11"/>
      <c r="L169" s="354"/>
      <c r="M169" s="352"/>
      <c r="AA169" s="333"/>
      <c r="AB169" s="135"/>
      <c r="AC169" s="135"/>
      <c r="AD169" s="135"/>
      <c r="AE169" s="135"/>
      <c r="AF169" s="127"/>
      <c r="AG169" s="135"/>
      <c r="AH169" s="135"/>
      <c r="AI169" s="135"/>
      <c r="AJ169" s="135"/>
    </row>
    <row r="170" spans="11:36" s="3" customFormat="1" ht="15" customHeight="1" x14ac:dyDescent="0.25">
      <c r="K170" s="11"/>
      <c r="L170" s="354"/>
      <c r="M170" s="352"/>
      <c r="AA170" s="333"/>
      <c r="AB170" s="135"/>
      <c r="AC170" s="135"/>
      <c r="AD170" s="135"/>
      <c r="AE170" s="135"/>
      <c r="AF170" s="127"/>
      <c r="AG170" s="135"/>
      <c r="AH170" s="135"/>
      <c r="AI170" s="135"/>
      <c r="AJ170" s="135"/>
    </row>
    <row r="171" spans="11:36" s="3" customFormat="1" ht="15" customHeight="1" x14ac:dyDescent="0.25">
      <c r="K171" s="11"/>
      <c r="L171" s="354"/>
      <c r="M171" s="352"/>
      <c r="AA171" s="333"/>
      <c r="AB171" s="135"/>
      <c r="AC171" s="135"/>
      <c r="AD171" s="135"/>
      <c r="AE171" s="135"/>
      <c r="AF171" s="127"/>
      <c r="AG171" s="135"/>
      <c r="AH171" s="135"/>
      <c r="AI171" s="135"/>
      <c r="AJ171" s="135"/>
    </row>
    <row r="172" spans="11:36" s="3" customFormat="1" ht="15" customHeight="1" x14ac:dyDescent="0.25">
      <c r="K172" s="11"/>
      <c r="L172" s="354"/>
      <c r="M172" s="352"/>
      <c r="AA172" s="333"/>
      <c r="AB172" s="135"/>
      <c r="AC172" s="135"/>
      <c r="AD172" s="135"/>
      <c r="AE172" s="135"/>
      <c r="AF172" s="127"/>
      <c r="AG172" s="135"/>
      <c r="AH172" s="135"/>
      <c r="AI172" s="135"/>
      <c r="AJ172" s="135"/>
    </row>
    <row r="173" spans="11:36" s="3" customFormat="1" ht="15" customHeight="1" x14ac:dyDescent="0.25">
      <c r="K173" s="11"/>
      <c r="L173" s="354"/>
      <c r="M173" s="352"/>
      <c r="AA173" s="333"/>
      <c r="AB173" s="135"/>
      <c r="AC173" s="135"/>
      <c r="AD173" s="135"/>
      <c r="AE173" s="135"/>
      <c r="AF173" s="127"/>
      <c r="AG173" s="135"/>
      <c r="AH173" s="135"/>
      <c r="AI173" s="135"/>
      <c r="AJ173" s="135"/>
    </row>
    <row r="174" spans="11:36" s="3" customFormat="1" ht="15" customHeight="1" x14ac:dyDescent="0.25">
      <c r="K174" s="11"/>
      <c r="L174" s="354"/>
      <c r="M174" s="352"/>
      <c r="AA174" s="333"/>
      <c r="AB174" s="135"/>
      <c r="AC174" s="135"/>
      <c r="AD174" s="135"/>
      <c r="AE174" s="135"/>
      <c r="AF174" s="127"/>
      <c r="AG174" s="135"/>
      <c r="AH174" s="135"/>
      <c r="AI174" s="135"/>
      <c r="AJ174" s="135"/>
    </row>
    <row r="175" spans="11:36" s="3" customFormat="1" ht="15" customHeight="1" x14ac:dyDescent="0.25">
      <c r="K175" s="11"/>
      <c r="L175" s="354"/>
      <c r="M175" s="352"/>
      <c r="AA175" s="333"/>
      <c r="AB175" s="135"/>
      <c r="AC175" s="135"/>
      <c r="AD175" s="135"/>
      <c r="AE175" s="135"/>
      <c r="AF175" s="127"/>
      <c r="AG175" s="135"/>
      <c r="AH175" s="135"/>
      <c r="AI175" s="135"/>
      <c r="AJ175" s="135"/>
    </row>
    <row r="176" spans="11:36" s="3" customFormat="1" ht="15" customHeight="1" x14ac:dyDescent="0.25">
      <c r="K176" s="11"/>
      <c r="L176" s="354"/>
      <c r="M176" s="352"/>
      <c r="AA176" s="333"/>
      <c r="AB176" s="135"/>
      <c r="AC176" s="135"/>
      <c r="AD176" s="135"/>
      <c r="AE176" s="135"/>
      <c r="AF176" s="127"/>
      <c r="AG176" s="135"/>
      <c r="AH176" s="135"/>
      <c r="AI176" s="135"/>
      <c r="AJ176" s="135"/>
    </row>
    <row r="177" spans="11:36" s="3" customFormat="1" ht="15" customHeight="1" x14ac:dyDescent="0.25">
      <c r="K177" s="11"/>
      <c r="L177" s="354"/>
      <c r="M177" s="352"/>
      <c r="AA177" s="333"/>
      <c r="AB177" s="135"/>
      <c r="AC177" s="135"/>
      <c r="AD177" s="135"/>
      <c r="AE177" s="135"/>
      <c r="AF177" s="127"/>
      <c r="AG177" s="135"/>
      <c r="AH177" s="135"/>
      <c r="AI177" s="135"/>
      <c r="AJ177" s="135"/>
    </row>
    <row r="178" spans="11:36" s="3" customFormat="1" ht="15" customHeight="1" x14ac:dyDescent="0.25">
      <c r="K178" s="11"/>
      <c r="L178" s="354"/>
      <c r="M178" s="352"/>
      <c r="AA178" s="333"/>
      <c r="AB178" s="135"/>
      <c r="AC178" s="135"/>
      <c r="AD178" s="135"/>
      <c r="AE178" s="135"/>
      <c r="AF178" s="127"/>
      <c r="AG178" s="135"/>
      <c r="AH178" s="135"/>
      <c r="AI178" s="135"/>
      <c r="AJ178" s="135"/>
    </row>
    <row r="179" spans="11:36" s="3" customFormat="1" ht="15" customHeight="1" x14ac:dyDescent="0.25">
      <c r="K179" s="11"/>
      <c r="L179" s="354"/>
      <c r="M179" s="352"/>
      <c r="AA179" s="333"/>
      <c r="AB179" s="135"/>
      <c r="AC179" s="135"/>
      <c r="AD179" s="135"/>
      <c r="AE179" s="135"/>
      <c r="AF179" s="127"/>
      <c r="AG179" s="135"/>
      <c r="AH179" s="135"/>
      <c r="AI179" s="135"/>
      <c r="AJ179" s="135"/>
    </row>
    <row r="180" spans="11:36" s="3" customFormat="1" ht="15" customHeight="1" x14ac:dyDescent="0.25">
      <c r="K180" s="11"/>
      <c r="L180" s="354"/>
      <c r="M180" s="352"/>
      <c r="AA180" s="333"/>
      <c r="AB180" s="135"/>
      <c r="AC180" s="135"/>
      <c r="AD180" s="135"/>
      <c r="AE180" s="135"/>
      <c r="AF180" s="127"/>
      <c r="AG180" s="135"/>
      <c r="AH180" s="135"/>
      <c r="AI180" s="135"/>
      <c r="AJ180" s="135"/>
    </row>
    <row r="181" spans="11:36" s="3" customFormat="1" ht="15" customHeight="1" x14ac:dyDescent="0.25">
      <c r="K181" s="11"/>
      <c r="L181" s="354"/>
      <c r="M181" s="352"/>
      <c r="AA181" s="333"/>
      <c r="AB181" s="135"/>
      <c r="AC181" s="135"/>
      <c r="AD181" s="135"/>
      <c r="AE181" s="135"/>
      <c r="AF181" s="127"/>
      <c r="AG181" s="135"/>
      <c r="AH181" s="135"/>
      <c r="AI181" s="135"/>
      <c r="AJ181" s="135"/>
    </row>
    <row r="182" spans="11:36" s="3" customFormat="1" ht="15" customHeight="1" x14ac:dyDescent="0.25">
      <c r="K182" s="11"/>
      <c r="L182" s="354"/>
      <c r="M182" s="352"/>
      <c r="AA182" s="333"/>
      <c r="AB182" s="135"/>
      <c r="AC182" s="135"/>
      <c r="AD182" s="135"/>
      <c r="AE182" s="135"/>
      <c r="AF182" s="127"/>
      <c r="AG182" s="135"/>
      <c r="AH182" s="135"/>
      <c r="AI182" s="135"/>
      <c r="AJ182" s="135"/>
    </row>
    <row r="183" spans="11:36" s="3" customFormat="1" ht="15" customHeight="1" x14ac:dyDescent="0.25">
      <c r="K183" s="11"/>
      <c r="L183" s="354"/>
      <c r="M183" s="352"/>
      <c r="AA183" s="333"/>
      <c r="AB183" s="135"/>
      <c r="AC183" s="135"/>
      <c r="AD183" s="135"/>
      <c r="AE183" s="135"/>
      <c r="AF183" s="127"/>
      <c r="AG183" s="135"/>
      <c r="AH183" s="135"/>
      <c r="AI183" s="135"/>
      <c r="AJ183" s="135"/>
    </row>
    <row r="184" spans="11:36" s="3" customFormat="1" ht="15" customHeight="1" x14ac:dyDescent="0.25">
      <c r="K184" s="11"/>
      <c r="L184" s="354"/>
      <c r="M184" s="352"/>
      <c r="AA184" s="333"/>
      <c r="AB184" s="135"/>
      <c r="AC184" s="135"/>
      <c r="AD184" s="135"/>
      <c r="AE184" s="135"/>
      <c r="AF184" s="127"/>
      <c r="AG184" s="135"/>
      <c r="AH184" s="135"/>
      <c r="AI184" s="135"/>
      <c r="AJ184" s="135"/>
    </row>
    <row r="185" spans="11:36" s="3" customFormat="1" ht="15" customHeight="1" x14ac:dyDescent="0.25">
      <c r="K185" s="11"/>
      <c r="L185" s="354"/>
      <c r="M185" s="352"/>
      <c r="AA185" s="333"/>
      <c r="AB185" s="135"/>
      <c r="AC185" s="135"/>
      <c r="AD185" s="135"/>
      <c r="AE185" s="135"/>
      <c r="AF185" s="127"/>
      <c r="AG185" s="135"/>
      <c r="AH185" s="135"/>
      <c r="AI185" s="135"/>
      <c r="AJ185" s="135"/>
    </row>
    <row r="186" spans="11:36" s="3" customFormat="1" ht="15" customHeight="1" x14ac:dyDescent="0.25">
      <c r="K186" s="11"/>
      <c r="L186" s="354"/>
      <c r="M186" s="352"/>
      <c r="AA186" s="333"/>
      <c r="AB186" s="135"/>
      <c r="AC186" s="135"/>
      <c r="AD186" s="135"/>
      <c r="AE186" s="135"/>
      <c r="AF186" s="127"/>
      <c r="AG186" s="135"/>
      <c r="AH186" s="135"/>
      <c r="AI186" s="135"/>
      <c r="AJ186" s="135"/>
    </row>
    <row r="187" spans="11:36" s="3" customFormat="1" ht="15" customHeight="1" x14ac:dyDescent="0.25">
      <c r="K187" s="11"/>
      <c r="L187" s="354"/>
      <c r="M187" s="352"/>
      <c r="AA187" s="333"/>
      <c r="AB187" s="135"/>
      <c r="AC187" s="135"/>
      <c r="AD187" s="135"/>
      <c r="AE187" s="135"/>
      <c r="AF187" s="127"/>
      <c r="AG187" s="135"/>
      <c r="AH187" s="135"/>
      <c r="AI187" s="135"/>
      <c r="AJ187" s="135"/>
    </row>
    <row r="188" spans="11:36" s="3" customFormat="1" ht="15" customHeight="1" x14ac:dyDescent="0.25">
      <c r="K188" s="11"/>
      <c r="L188" s="354"/>
      <c r="M188" s="352"/>
      <c r="AA188" s="333"/>
      <c r="AB188" s="135"/>
      <c r="AC188" s="135"/>
      <c r="AD188" s="135"/>
      <c r="AE188" s="135"/>
      <c r="AF188" s="127"/>
      <c r="AG188" s="135"/>
      <c r="AH188" s="135"/>
      <c r="AI188" s="135"/>
      <c r="AJ188" s="135"/>
    </row>
    <row r="189" spans="11:36" s="3" customFormat="1" ht="15" customHeight="1" x14ac:dyDescent="0.25">
      <c r="K189" s="11"/>
      <c r="L189" s="354"/>
      <c r="M189" s="352"/>
      <c r="AA189" s="333"/>
      <c r="AB189" s="135"/>
      <c r="AC189" s="135"/>
      <c r="AD189" s="135"/>
      <c r="AE189" s="135"/>
      <c r="AF189" s="127"/>
      <c r="AG189" s="135"/>
      <c r="AH189" s="135"/>
      <c r="AI189" s="135"/>
      <c r="AJ189" s="135"/>
    </row>
    <row r="190" spans="11:36" s="3" customFormat="1" ht="15" customHeight="1" x14ac:dyDescent="0.25">
      <c r="K190" s="11"/>
      <c r="L190" s="354"/>
      <c r="M190" s="352"/>
      <c r="AA190" s="333"/>
      <c r="AB190" s="135"/>
      <c r="AC190" s="135"/>
      <c r="AD190" s="135"/>
      <c r="AE190" s="135"/>
      <c r="AF190" s="127"/>
      <c r="AG190" s="135"/>
      <c r="AH190" s="135"/>
      <c r="AI190" s="135"/>
      <c r="AJ190" s="135"/>
    </row>
    <row r="191" spans="11:36" s="3" customFormat="1" ht="15" customHeight="1" x14ac:dyDescent="0.25">
      <c r="K191" s="11"/>
      <c r="L191" s="354"/>
      <c r="M191" s="352"/>
      <c r="AA191" s="333"/>
      <c r="AB191" s="135"/>
      <c r="AC191" s="135"/>
      <c r="AD191" s="135"/>
      <c r="AE191" s="135"/>
      <c r="AF191" s="127"/>
      <c r="AG191" s="135"/>
      <c r="AH191" s="135"/>
      <c r="AI191" s="135"/>
      <c r="AJ191" s="135"/>
    </row>
    <row r="192" spans="11:36" s="3" customFormat="1" ht="15" customHeight="1" x14ac:dyDescent="0.25">
      <c r="K192" s="11"/>
      <c r="L192" s="354"/>
      <c r="M192" s="352"/>
      <c r="AA192" s="333"/>
      <c r="AB192" s="135"/>
      <c r="AC192" s="135"/>
      <c r="AD192" s="135"/>
      <c r="AE192" s="135"/>
      <c r="AF192" s="127"/>
      <c r="AG192" s="135"/>
      <c r="AH192" s="135"/>
      <c r="AI192" s="135"/>
      <c r="AJ192" s="135"/>
    </row>
    <row r="193" spans="11:36" s="3" customFormat="1" ht="15" customHeight="1" x14ac:dyDescent="0.25">
      <c r="K193" s="11"/>
      <c r="L193" s="354"/>
      <c r="M193" s="352"/>
      <c r="AA193" s="333"/>
      <c r="AB193" s="135"/>
      <c r="AC193" s="135"/>
      <c r="AD193" s="135"/>
      <c r="AE193" s="135"/>
      <c r="AF193" s="127"/>
      <c r="AG193" s="135"/>
      <c r="AH193" s="135"/>
      <c r="AI193" s="135"/>
      <c r="AJ193" s="135"/>
    </row>
    <row r="194" spans="11:36" s="3" customFormat="1" ht="15" customHeight="1" x14ac:dyDescent="0.25">
      <c r="K194" s="11"/>
      <c r="L194" s="354"/>
      <c r="M194" s="352"/>
      <c r="AA194" s="333"/>
      <c r="AB194" s="135"/>
      <c r="AC194" s="135"/>
      <c r="AD194" s="135"/>
      <c r="AE194" s="135"/>
      <c r="AF194" s="127"/>
      <c r="AG194" s="135"/>
      <c r="AH194" s="135"/>
      <c r="AI194" s="135"/>
      <c r="AJ194" s="135"/>
    </row>
    <row r="195" spans="11:36" s="3" customFormat="1" ht="15" customHeight="1" x14ac:dyDescent="0.25">
      <c r="K195" s="11"/>
      <c r="L195" s="354"/>
      <c r="M195" s="352"/>
      <c r="AA195" s="333"/>
      <c r="AB195" s="135"/>
      <c r="AC195" s="135"/>
      <c r="AD195" s="135"/>
      <c r="AE195" s="135"/>
      <c r="AF195" s="127"/>
      <c r="AG195" s="135"/>
      <c r="AH195" s="135"/>
      <c r="AI195" s="135"/>
      <c r="AJ195" s="135"/>
    </row>
    <row r="196" spans="11:36" s="3" customFormat="1" ht="15" customHeight="1" x14ac:dyDescent="0.25">
      <c r="K196" s="11"/>
      <c r="L196" s="354"/>
      <c r="M196" s="352"/>
      <c r="AA196" s="333"/>
      <c r="AB196" s="135"/>
      <c r="AC196" s="135"/>
      <c r="AD196" s="135"/>
      <c r="AE196" s="135"/>
      <c r="AF196" s="127"/>
      <c r="AG196" s="135"/>
      <c r="AH196" s="135"/>
      <c r="AI196" s="135"/>
      <c r="AJ196" s="135"/>
    </row>
    <row r="197" spans="11:36" s="3" customFormat="1" ht="15" customHeight="1" x14ac:dyDescent="0.25">
      <c r="K197" s="11"/>
      <c r="L197" s="354"/>
      <c r="M197" s="352"/>
      <c r="AA197" s="333"/>
      <c r="AB197" s="135"/>
      <c r="AC197" s="135"/>
      <c r="AD197" s="135"/>
      <c r="AE197" s="135"/>
      <c r="AF197" s="127"/>
      <c r="AG197" s="135"/>
      <c r="AH197" s="135"/>
      <c r="AI197" s="135"/>
      <c r="AJ197" s="135"/>
    </row>
    <row r="198" spans="11:36" s="3" customFormat="1" ht="15" customHeight="1" x14ac:dyDescent="0.25">
      <c r="K198" s="11"/>
      <c r="L198" s="354"/>
      <c r="M198" s="352"/>
      <c r="AA198" s="333"/>
      <c r="AB198" s="135"/>
      <c r="AC198" s="135"/>
      <c r="AD198" s="135"/>
      <c r="AE198" s="135"/>
      <c r="AF198" s="127"/>
      <c r="AG198" s="135"/>
      <c r="AH198" s="135"/>
      <c r="AI198" s="135"/>
      <c r="AJ198" s="135"/>
    </row>
    <row r="199" spans="11:36" s="3" customFormat="1" ht="15" customHeight="1" x14ac:dyDescent="0.25">
      <c r="K199" s="11"/>
      <c r="L199" s="354"/>
      <c r="M199" s="352"/>
      <c r="AA199" s="333"/>
      <c r="AB199" s="135"/>
      <c r="AC199" s="135"/>
      <c r="AD199" s="135"/>
      <c r="AE199" s="135"/>
      <c r="AF199" s="127"/>
      <c r="AG199" s="135"/>
      <c r="AH199" s="135"/>
      <c r="AI199" s="135"/>
      <c r="AJ199" s="135"/>
    </row>
    <row r="200" spans="11:36" s="3" customFormat="1" ht="15" customHeight="1" x14ac:dyDescent="0.25">
      <c r="K200" s="11"/>
      <c r="L200" s="354"/>
      <c r="M200" s="352"/>
      <c r="AA200" s="333"/>
      <c r="AB200" s="135"/>
      <c r="AC200" s="135"/>
      <c r="AD200" s="135"/>
      <c r="AE200" s="135"/>
      <c r="AF200" s="127"/>
      <c r="AG200" s="135"/>
      <c r="AH200" s="135"/>
      <c r="AI200" s="135"/>
      <c r="AJ200" s="135"/>
    </row>
    <row r="201" spans="11:36" s="3" customFormat="1" ht="15" customHeight="1" x14ac:dyDescent="0.25">
      <c r="K201" s="11"/>
      <c r="L201" s="354"/>
      <c r="M201" s="352"/>
      <c r="AA201" s="333"/>
      <c r="AB201" s="135"/>
      <c r="AC201" s="135"/>
      <c r="AD201" s="135"/>
      <c r="AE201" s="135"/>
      <c r="AF201" s="127"/>
      <c r="AG201" s="135"/>
      <c r="AH201" s="135"/>
      <c r="AI201" s="135"/>
      <c r="AJ201" s="135"/>
    </row>
    <row r="202" spans="11:36" s="3" customFormat="1" ht="15" customHeight="1" x14ac:dyDescent="0.25">
      <c r="K202" s="11"/>
      <c r="L202" s="354"/>
      <c r="M202" s="352"/>
      <c r="AA202" s="333"/>
      <c r="AB202" s="135"/>
      <c r="AC202" s="135"/>
      <c r="AD202" s="135"/>
      <c r="AE202" s="135"/>
      <c r="AF202" s="127"/>
      <c r="AG202" s="135"/>
      <c r="AH202" s="135"/>
      <c r="AI202" s="135"/>
      <c r="AJ202" s="135"/>
    </row>
    <row r="203" spans="11:36" s="3" customFormat="1" ht="15" customHeight="1" x14ac:dyDescent="0.25">
      <c r="K203" s="11"/>
      <c r="L203" s="354"/>
      <c r="M203" s="352"/>
      <c r="AA203" s="333"/>
      <c r="AB203" s="135"/>
      <c r="AC203" s="135"/>
      <c r="AD203" s="135"/>
      <c r="AE203" s="135"/>
      <c r="AF203" s="127"/>
      <c r="AG203" s="135"/>
      <c r="AH203" s="135"/>
      <c r="AI203" s="135"/>
      <c r="AJ203" s="135"/>
    </row>
    <row r="204" spans="11:36" s="3" customFormat="1" ht="15" customHeight="1" x14ac:dyDescent="0.25">
      <c r="K204" s="11"/>
      <c r="L204" s="354"/>
      <c r="M204" s="352"/>
      <c r="AA204" s="333"/>
      <c r="AB204" s="135"/>
      <c r="AC204" s="135"/>
      <c r="AD204" s="135"/>
      <c r="AE204" s="135"/>
      <c r="AF204" s="127"/>
      <c r="AG204" s="135"/>
      <c r="AH204" s="135"/>
      <c r="AI204" s="135"/>
      <c r="AJ204" s="135"/>
    </row>
    <row r="205" spans="11:36" s="3" customFormat="1" ht="15" customHeight="1" x14ac:dyDescent="0.25">
      <c r="K205" s="11"/>
      <c r="L205" s="354"/>
      <c r="M205" s="352"/>
      <c r="AA205" s="333"/>
      <c r="AB205" s="135"/>
      <c r="AC205" s="135"/>
      <c r="AD205" s="135"/>
      <c r="AE205" s="135"/>
      <c r="AF205" s="127"/>
      <c r="AG205" s="135"/>
      <c r="AH205" s="135"/>
      <c r="AI205" s="135"/>
      <c r="AJ205" s="135"/>
    </row>
    <row r="206" spans="11:36" s="3" customFormat="1" ht="15" customHeight="1" x14ac:dyDescent="0.25">
      <c r="K206" s="11"/>
      <c r="L206" s="354"/>
      <c r="M206" s="352"/>
      <c r="AA206" s="333"/>
      <c r="AB206" s="135"/>
      <c r="AC206" s="135"/>
      <c r="AD206" s="135"/>
      <c r="AE206" s="135"/>
      <c r="AF206" s="127"/>
      <c r="AG206" s="135"/>
      <c r="AH206" s="135"/>
      <c r="AI206" s="135"/>
      <c r="AJ206" s="135"/>
    </row>
    <row r="207" spans="11:36" s="3" customFormat="1" ht="15" customHeight="1" x14ac:dyDescent="0.25">
      <c r="K207" s="11"/>
      <c r="L207" s="354"/>
      <c r="M207" s="352"/>
      <c r="AA207" s="333"/>
      <c r="AB207" s="135"/>
      <c r="AC207" s="135"/>
      <c r="AD207" s="135"/>
      <c r="AE207" s="135"/>
      <c r="AF207" s="127"/>
      <c r="AG207" s="135"/>
      <c r="AH207" s="135"/>
      <c r="AI207" s="135"/>
      <c r="AJ207" s="135"/>
    </row>
    <row r="208" spans="11:36" s="3" customFormat="1" ht="15" customHeight="1" x14ac:dyDescent="0.25">
      <c r="K208" s="11"/>
      <c r="L208" s="354"/>
      <c r="M208" s="352"/>
      <c r="AA208" s="333"/>
      <c r="AB208" s="135"/>
      <c r="AC208" s="135"/>
      <c r="AD208" s="135"/>
      <c r="AE208" s="135"/>
      <c r="AF208" s="127"/>
      <c r="AG208" s="135"/>
      <c r="AH208" s="135"/>
      <c r="AI208" s="135"/>
      <c r="AJ208" s="135"/>
    </row>
    <row r="209" spans="11:36" s="3" customFormat="1" ht="15" customHeight="1" x14ac:dyDescent="0.25">
      <c r="K209" s="11"/>
      <c r="L209" s="354"/>
      <c r="M209" s="352"/>
      <c r="AA209" s="333"/>
      <c r="AB209" s="135"/>
      <c r="AC209" s="135"/>
      <c r="AD209" s="135"/>
      <c r="AE209" s="135"/>
      <c r="AF209" s="127"/>
      <c r="AG209" s="135"/>
      <c r="AH209" s="135"/>
      <c r="AI209" s="135"/>
      <c r="AJ209" s="135"/>
    </row>
    <row r="210" spans="11:36" s="3" customFormat="1" ht="15" customHeight="1" x14ac:dyDescent="0.25">
      <c r="K210" s="11"/>
      <c r="L210" s="354"/>
      <c r="M210" s="352"/>
      <c r="AA210" s="333"/>
      <c r="AB210" s="135"/>
      <c r="AC210" s="135"/>
      <c r="AD210" s="135"/>
      <c r="AE210" s="135"/>
      <c r="AF210" s="127"/>
      <c r="AG210" s="135"/>
      <c r="AH210" s="135"/>
      <c r="AI210" s="135"/>
      <c r="AJ210" s="135"/>
    </row>
    <row r="211" spans="11:36" s="3" customFormat="1" ht="15" customHeight="1" x14ac:dyDescent="0.25">
      <c r="K211" s="11"/>
      <c r="L211" s="354"/>
      <c r="M211" s="352"/>
      <c r="AA211" s="333"/>
      <c r="AB211" s="135"/>
      <c r="AC211" s="135"/>
      <c r="AD211" s="135"/>
      <c r="AE211" s="135"/>
      <c r="AF211" s="127"/>
      <c r="AG211" s="135"/>
      <c r="AH211" s="135"/>
      <c r="AI211" s="135"/>
      <c r="AJ211" s="135"/>
    </row>
    <row r="212" spans="11:36" s="3" customFormat="1" ht="15" customHeight="1" x14ac:dyDescent="0.25">
      <c r="K212" s="11"/>
      <c r="L212" s="354"/>
      <c r="M212" s="352"/>
      <c r="AA212" s="333"/>
      <c r="AB212" s="135"/>
      <c r="AC212" s="135"/>
      <c r="AD212" s="135"/>
      <c r="AE212" s="135"/>
      <c r="AF212" s="127"/>
      <c r="AG212" s="135"/>
      <c r="AH212" s="135"/>
      <c r="AI212" s="135"/>
      <c r="AJ212" s="135"/>
    </row>
    <row r="213" spans="11:36" s="3" customFormat="1" ht="15" customHeight="1" x14ac:dyDescent="0.25">
      <c r="K213" s="11"/>
      <c r="L213" s="354"/>
      <c r="M213" s="352"/>
      <c r="AA213" s="333"/>
      <c r="AB213" s="135"/>
      <c r="AC213" s="135"/>
      <c r="AD213" s="135"/>
      <c r="AE213" s="135"/>
      <c r="AF213" s="127"/>
      <c r="AG213" s="135"/>
      <c r="AH213" s="135"/>
      <c r="AI213" s="135"/>
      <c r="AJ213" s="135"/>
    </row>
    <row r="214" spans="11:36" s="3" customFormat="1" ht="15" customHeight="1" x14ac:dyDescent="0.25">
      <c r="K214" s="11"/>
      <c r="L214" s="354"/>
      <c r="M214" s="352"/>
      <c r="AA214" s="333"/>
      <c r="AB214" s="135"/>
      <c r="AC214" s="135"/>
      <c r="AD214" s="135"/>
      <c r="AE214" s="135"/>
      <c r="AF214" s="127"/>
      <c r="AG214" s="135"/>
      <c r="AH214" s="135"/>
      <c r="AI214" s="135"/>
      <c r="AJ214" s="135"/>
    </row>
    <row r="215" spans="11:36" s="3" customFormat="1" ht="15" customHeight="1" x14ac:dyDescent="0.25">
      <c r="K215" s="11"/>
      <c r="L215" s="354"/>
      <c r="M215" s="352"/>
      <c r="AA215" s="333"/>
      <c r="AB215" s="135"/>
      <c r="AC215" s="135"/>
      <c r="AD215" s="135"/>
      <c r="AE215" s="135"/>
      <c r="AF215" s="127"/>
      <c r="AG215" s="135"/>
      <c r="AH215" s="135"/>
      <c r="AI215" s="135"/>
      <c r="AJ215" s="135"/>
    </row>
    <row r="216" spans="11:36" s="3" customFormat="1" ht="15" customHeight="1" x14ac:dyDescent="0.25">
      <c r="K216" s="11"/>
      <c r="L216" s="354"/>
      <c r="M216" s="352"/>
      <c r="AA216" s="333"/>
      <c r="AB216" s="135"/>
      <c r="AC216" s="135"/>
      <c r="AD216" s="135"/>
      <c r="AE216" s="135"/>
      <c r="AF216" s="127"/>
      <c r="AG216" s="135"/>
      <c r="AH216" s="135"/>
      <c r="AI216" s="135"/>
      <c r="AJ216" s="135"/>
    </row>
    <row r="217" spans="11:36" s="3" customFormat="1" ht="15" customHeight="1" x14ac:dyDescent="0.25">
      <c r="K217" s="11"/>
      <c r="L217" s="354"/>
      <c r="M217" s="352"/>
      <c r="AA217" s="333"/>
      <c r="AB217" s="135"/>
      <c r="AC217" s="135"/>
      <c r="AD217" s="135"/>
      <c r="AE217" s="135"/>
      <c r="AF217" s="127"/>
      <c r="AG217" s="135"/>
      <c r="AH217" s="135"/>
      <c r="AI217" s="135"/>
      <c r="AJ217" s="135"/>
    </row>
    <row r="218" spans="11:36" s="3" customFormat="1" ht="15" customHeight="1" x14ac:dyDescent="0.25">
      <c r="K218" s="11"/>
      <c r="L218" s="354"/>
      <c r="M218" s="352"/>
      <c r="AA218" s="333"/>
      <c r="AB218" s="135"/>
      <c r="AC218" s="135"/>
      <c r="AD218" s="135"/>
      <c r="AE218" s="135"/>
      <c r="AF218" s="127"/>
      <c r="AG218" s="135"/>
      <c r="AH218" s="135"/>
      <c r="AI218" s="135"/>
      <c r="AJ218" s="135"/>
    </row>
    <row r="219" spans="11:36" s="3" customFormat="1" ht="15" customHeight="1" x14ac:dyDescent="0.25">
      <c r="K219" s="11"/>
      <c r="L219" s="354"/>
      <c r="M219" s="352"/>
      <c r="AA219" s="333"/>
      <c r="AB219" s="135"/>
      <c r="AC219" s="135"/>
      <c r="AD219" s="135"/>
      <c r="AE219" s="135"/>
      <c r="AF219" s="127"/>
      <c r="AG219" s="135"/>
      <c r="AH219" s="135"/>
      <c r="AI219" s="135"/>
      <c r="AJ219" s="135"/>
    </row>
    <row r="220" spans="11:36" s="3" customFormat="1" ht="15" customHeight="1" x14ac:dyDescent="0.25">
      <c r="K220" s="11"/>
      <c r="L220" s="354"/>
      <c r="M220" s="352"/>
      <c r="AA220" s="333"/>
      <c r="AB220" s="135"/>
      <c r="AC220" s="135"/>
      <c r="AD220" s="135"/>
      <c r="AE220" s="135"/>
      <c r="AF220" s="127"/>
      <c r="AG220" s="135"/>
      <c r="AH220" s="135"/>
      <c r="AI220" s="135"/>
      <c r="AJ220" s="135"/>
    </row>
    <row r="221" spans="11:36" s="3" customFormat="1" ht="15" customHeight="1" x14ac:dyDescent="0.25">
      <c r="K221" s="11"/>
      <c r="L221" s="354"/>
      <c r="M221" s="352"/>
      <c r="AA221" s="333"/>
      <c r="AB221" s="135"/>
      <c r="AC221" s="135"/>
      <c r="AD221" s="135"/>
      <c r="AE221" s="135"/>
      <c r="AF221" s="127"/>
      <c r="AG221" s="135"/>
      <c r="AH221" s="135"/>
      <c r="AI221" s="135"/>
      <c r="AJ221" s="135"/>
    </row>
    <row r="222" spans="11:36" s="3" customFormat="1" ht="15" customHeight="1" x14ac:dyDescent="0.25">
      <c r="K222" s="11"/>
      <c r="L222" s="354"/>
      <c r="M222" s="352"/>
      <c r="AA222" s="333"/>
      <c r="AB222" s="135"/>
      <c r="AC222" s="135"/>
      <c r="AD222" s="135"/>
      <c r="AE222" s="135"/>
      <c r="AF222" s="127"/>
      <c r="AG222" s="135"/>
      <c r="AH222" s="135"/>
      <c r="AI222" s="135"/>
      <c r="AJ222" s="135"/>
    </row>
    <row r="223" spans="11:36" s="3" customFormat="1" ht="15" customHeight="1" x14ac:dyDescent="0.25">
      <c r="K223" s="11"/>
      <c r="L223" s="354"/>
      <c r="M223" s="352"/>
      <c r="AA223" s="333"/>
      <c r="AB223" s="135"/>
      <c r="AC223" s="135"/>
      <c r="AD223" s="135"/>
      <c r="AE223" s="135"/>
      <c r="AF223" s="127"/>
      <c r="AG223" s="135"/>
      <c r="AH223" s="135"/>
      <c r="AI223" s="135"/>
      <c r="AJ223" s="135"/>
    </row>
    <row r="224" spans="11:36" s="3" customFormat="1" ht="15" customHeight="1" x14ac:dyDescent="0.25">
      <c r="K224" s="11"/>
      <c r="L224" s="354"/>
      <c r="M224" s="352"/>
      <c r="AA224" s="333"/>
      <c r="AB224" s="135"/>
      <c r="AC224" s="135"/>
      <c r="AD224" s="135"/>
      <c r="AE224" s="135"/>
      <c r="AF224" s="127"/>
      <c r="AG224" s="135"/>
      <c r="AH224" s="135"/>
      <c r="AI224" s="135"/>
      <c r="AJ224" s="135"/>
    </row>
    <row r="225" spans="11:36" s="3" customFormat="1" ht="15" customHeight="1" x14ac:dyDescent="0.25">
      <c r="K225" s="11"/>
      <c r="L225" s="354"/>
      <c r="M225" s="352"/>
      <c r="AA225" s="333"/>
      <c r="AB225" s="135"/>
      <c r="AC225" s="135"/>
      <c r="AD225" s="135"/>
      <c r="AE225" s="135"/>
      <c r="AF225" s="127"/>
      <c r="AG225" s="135"/>
      <c r="AH225" s="135"/>
      <c r="AI225" s="135"/>
      <c r="AJ225" s="135"/>
    </row>
    <row r="226" spans="11:36" s="3" customFormat="1" ht="15" customHeight="1" x14ac:dyDescent="0.25">
      <c r="K226" s="11"/>
      <c r="L226" s="354"/>
      <c r="M226" s="352"/>
      <c r="AA226" s="333"/>
      <c r="AB226" s="135"/>
      <c r="AC226" s="135"/>
      <c r="AD226" s="135"/>
      <c r="AE226" s="135"/>
      <c r="AF226" s="127"/>
      <c r="AG226" s="135"/>
      <c r="AH226" s="135"/>
      <c r="AI226" s="135"/>
      <c r="AJ226" s="135"/>
    </row>
    <row r="227" spans="11:36" s="3" customFormat="1" ht="15" customHeight="1" x14ac:dyDescent="0.25">
      <c r="K227" s="11"/>
      <c r="L227" s="354"/>
      <c r="M227" s="352"/>
      <c r="AA227" s="333"/>
      <c r="AB227" s="135"/>
      <c r="AC227" s="135"/>
      <c r="AD227" s="135"/>
      <c r="AE227" s="135"/>
      <c r="AF227" s="127"/>
      <c r="AG227" s="135"/>
      <c r="AH227" s="135"/>
      <c r="AI227" s="135"/>
      <c r="AJ227" s="135"/>
    </row>
    <row r="228" spans="11:36" s="3" customFormat="1" ht="15" customHeight="1" x14ac:dyDescent="0.25">
      <c r="K228" s="11"/>
      <c r="L228" s="354"/>
      <c r="M228" s="352"/>
      <c r="AA228" s="333"/>
      <c r="AB228" s="135"/>
      <c r="AC228" s="135"/>
      <c r="AD228" s="135"/>
      <c r="AE228" s="135"/>
      <c r="AF228" s="127"/>
      <c r="AG228" s="135"/>
      <c r="AH228" s="135"/>
      <c r="AI228" s="135"/>
      <c r="AJ228" s="135"/>
    </row>
    <row r="229" spans="11:36" s="3" customFormat="1" ht="15" customHeight="1" x14ac:dyDescent="0.25">
      <c r="K229" s="11"/>
      <c r="L229" s="354"/>
      <c r="M229" s="352"/>
      <c r="AA229" s="333"/>
      <c r="AB229" s="135"/>
      <c r="AC229" s="135"/>
      <c r="AD229" s="135"/>
      <c r="AE229" s="135"/>
      <c r="AF229" s="127"/>
      <c r="AG229" s="135"/>
      <c r="AH229" s="135"/>
      <c r="AI229" s="135"/>
      <c r="AJ229" s="135"/>
    </row>
    <row r="230" spans="11:36" s="3" customFormat="1" ht="15" customHeight="1" x14ac:dyDescent="0.25">
      <c r="K230" s="11"/>
      <c r="L230" s="354"/>
      <c r="M230" s="352"/>
      <c r="AA230" s="333"/>
      <c r="AB230" s="135"/>
      <c r="AC230" s="135"/>
      <c r="AD230" s="135"/>
      <c r="AE230" s="135"/>
      <c r="AF230" s="127"/>
      <c r="AG230" s="135"/>
      <c r="AH230" s="135"/>
      <c r="AI230" s="135"/>
      <c r="AJ230" s="135"/>
    </row>
    <row r="231" spans="11:36" s="3" customFormat="1" ht="15" customHeight="1" x14ac:dyDescent="0.25">
      <c r="K231" s="11"/>
      <c r="L231" s="354"/>
      <c r="M231" s="352"/>
      <c r="AA231" s="333"/>
      <c r="AB231" s="135"/>
      <c r="AC231" s="135"/>
      <c r="AD231" s="135"/>
      <c r="AE231" s="135"/>
      <c r="AF231" s="127"/>
      <c r="AG231" s="135"/>
      <c r="AH231" s="135"/>
      <c r="AI231" s="135"/>
      <c r="AJ231" s="135"/>
    </row>
    <row r="232" spans="11:36" s="3" customFormat="1" ht="15" customHeight="1" x14ac:dyDescent="0.25">
      <c r="K232" s="11"/>
      <c r="L232" s="354"/>
      <c r="M232" s="352"/>
      <c r="AA232" s="333"/>
      <c r="AB232" s="135"/>
      <c r="AC232" s="135"/>
      <c r="AD232" s="135"/>
      <c r="AE232" s="135"/>
      <c r="AF232" s="127"/>
      <c r="AG232" s="135"/>
      <c r="AH232" s="135"/>
      <c r="AI232" s="135"/>
      <c r="AJ232" s="135"/>
    </row>
    <row r="233" spans="11:36" s="3" customFormat="1" ht="15" customHeight="1" x14ac:dyDescent="0.25">
      <c r="K233" s="11"/>
      <c r="L233" s="354"/>
      <c r="M233" s="352"/>
      <c r="AA233" s="333"/>
      <c r="AB233" s="135"/>
      <c r="AC233" s="135"/>
      <c r="AD233" s="135"/>
      <c r="AE233" s="135"/>
      <c r="AF233" s="127"/>
      <c r="AG233" s="135"/>
      <c r="AH233" s="135"/>
      <c r="AI233" s="135"/>
      <c r="AJ233" s="135"/>
    </row>
    <row r="234" spans="11:36" s="3" customFormat="1" ht="15" customHeight="1" x14ac:dyDescent="0.25">
      <c r="K234" s="11"/>
      <c r="L234" s="354"/>
      <c r="M234" s="352"/>
      <c r="AA234" s="333"/>
      <c r="AB234" s="135"/>
      <c r="AC234" s="135"/>
      <c r="AD234" s="135"/>
      <c r="AE234" s="135"/>
      <c r="AF234" s="127"/>
      <c r="AG234" s="135"/>
      <c r="AH234" s="135"/>
      <c r="AI234" s="135"/>
      <c r="AJ234" s="135"/>
    </row>
    <row r="235" spans="11:36" s="3" customFormat="1" ht="15" customHeight="1" x14ac:dyDescent="0.25">
      <c r="K235" s="11"/>
      <c r="L235" s="354"/>
      <c r="M235" s="352"/>
      <c r="AA235" s="333"/>
      <c r="AB235" s="135"/>
      <c r="AC235" s="135"/>
      <c r="AD235" s="135"/>
      <c r="AE235" s="135"/>
      <c r="AF235" s="127"/>
      <c r="AG235" s="135"/>
      <c r="AH235" s="135"/>
      <c r="AI235" s="135"/>
      <c r="AJ235" s="135"/>
    </row>
    <row r="236" spans="11:36" s="3" customFormat="1" ht="15" customHeight="1" x14ac:dyDescent="0.25">
      <c r="K236" s="11"/>
      <c r="L236" s="354"/>
      <c r="M236" s="352"/>
      <c r="AA236" s="333"/>
      <c r="AB236" s="135"/>
      <c r="AC236" s="135"/>
      <c r="AD236" s="135"/>
      <c r="AE236" s="135"/>
      <c r="AF236" s="127"/>
      <c r="AG236" s="135"/>
      <c r="AH236" s="135"/>
      <c r="AI236" s="135"/>
      <c r="AJ236" s="135"/>
    </row>
    <row r="237" spans="11:36" s="3" customFormat="1" ht="15" customHeight="1" x14ac:dyDescent="0.25">
      <c r="K237" s="11"/>
      <c r="L237" s="354"/>
      <c r="M237" s="352"/>
      <c r="AA237" s="333"/>
      <c r="AB237" s="135"/>
      <c r="AC237" s="135"/>
      <c r="AD237" s="135"/>
      <c r="AE237" s="135"/>
      <c r="AF237" s="127"/>
      <c r="AG237" s="135"/>
      <c r="AH237" s="135"/>
      <c r="AI237" s="135"/>
      <c r="AJ237" s="135"/>
    </row>
    <row r="238" spans="11:36" s="3" customFormat="1" ht="15" customHeight="1" x14ac:dyDescent="0.25">
      <c r="K238" s="11"/>
      <c r="L238" s="354"/>
      <c r="M238" s="352"/>
      <c r="AA238" s="333"/>
      <c r="AB238" s="135"/>
      <c r="AC238" s="135"/>
      <c r="AD238" s="135"/>
      <c r="AE238" s="135"/>
      <c r="AF238" s="127"/>
      <c r="AG238" s="135"/>
      <c r="AH238" s="135"/>
      <c r="AI238" s="135"/>
      <c r="AJ238" s="135"/>
    </row>
    <row r="239" spans="11:36" s="3" customFormat="1" ht="15" customHeight="1" x14ac:dyDescent="0.25">
      <c r="K239" s="11"/>
      <c r="L239" s="354"/>
      <c r="M239" s="352"/>
      <c r="AA239" s="333"/>
      <c r="AB239" s="135"/>
      <c r="AC239" s="135"/>
      <c r="AD239" s="135"/>
      <c r="AE239" s="135"/>
      <c r="AF239" s="127"/>
      <c r="AG239" s="135"/>
      <c r="AH239" s="135"/>
      <c r="AI239" s="135"/>
      <c r="AJ239" s="135"/>
    </row>
    <row r="240" spans="11:36" s="3" customFormat="1" ht="15" customHeight="1" x14ac:dyDescent="0.25">
      <c r="K240" s="11"/>
      <c r="L240" s="354"/>
      <c r="M240" s="352"/>
      <c r="AA240" s="333"/>
      <c r="AB240" s="135"/>
      <c r="AC240" s="135"/>
      <c r="AD240" s="135"/>
      <c r="AE240" s="135"/>
      <c r="AF240" s="127"/>
      <c r="AG240" s="135"/>
      <c r="AH240" s="135"/>
      <c r="AI240" s="135"/>
      <c r="AJ240" s="135"/>
    </row>
    <row r="241" spans="11:36" s="3" customFormat="1" ht="15" customHeight="1" x14ac:dyDescent="0.25">
      <c r="K241" s="11"/>
      <c r="L241" s="354"/>
      <c r="M241" s="352"/>
      <c r="AA241" s="333"/>
      <c r="AB241" s="135"/>
      <c r="AC241" s="135"/>
      <c r="AD241" s="135"/>
      <c r="AE241" s="135"/>
      <c r="AF241" s="127"/>
      <c r="AG241" s="135"/>
      <c r="AH241" s="135"/>
      <c r="AI241" s="135"/>
      <c r="AJ241" s="135"/>
    </row>
    <row r="242" spans="11:36" s="3" customFormat="1" ht="15" customHeight="1" x14ac:dyDescent="0.25">
      <c r="K242" s="11"/>
      <c r="L242" s="354"/>
      <c r="M242" s="352"/>
      <c r="AA242" s="333"/>
      <c r="AB242" s="135"/>
      <c r="AC242" s="135"/>
      <c r="AD242" s="135"/>
      <c r="AE242" s="135"/>
      <c r="AF242" s="127"/>
      <c r="AG242" s="135"/>
      <c r="AH242" s="135"/>
      <c r="AI242" s="135"/>
      <c r="AJ242" s="135"/>
    </row>
    <row r="243" spans="11:36" s="3" customFormat="1" ht="15" customHeight="1" x14ac:dyDescent="0.25">
      <c r="K243" s="11"/>
      <c r="L243" s="354"/>
      <c r="M243" s="352"/>
      <c r="AA243" s="333"/>
      <c r="AB243" s="135"/>
      <c r="AC243" s="135"/>
      <c r="AD243" s="135"/>
      <c r="AE243" s="135"/>
      <c r="AF243" s="127"/>
      <c r="AG243" s="135"/>
      <c r="AH243" s="135"/>
      <c r="AI243" s="135"/>
      <c r="AJ243" s="135"/>
    </row>
    <row r="244" spans="11:36" s="3" customFormat="1" ht="15" customHeight="1" x14ac:dyDescent="0.25">
      <c r="K244" s="11"/>
      <c r="L244" s="354"/>
      <c r="M244" s="352"/>
      <c r="AA244" s="333"/>
      <c r="AB244" s="135"/>
      <c r="AC244" s="135"/>
      <c r="AD244" s="135"/>
      <c r="AE244" s="135"/>
      <c r="AF244" s="127"/>
      <c r="AG244" s="135"/>
      <c r="AH244" s="135"/>
      <c r="AI244" s="135"/>
      <c r="AJ244" s="135"/>
    </row>
    <row r="245" spans="11:36" s="3" customFormat="1" ht="15" customHeight="1" x14ac:dyDescent="0.25">
      <c r="K245" s="11"/>
      <c r="L245" s="354"/>
      <c r="M245" s="352"/>
      <c r="AA245" s="333"/>
      <c r="AB245" s="135"/>
      <c r="AC245" s="135"/>
      <c r="AD245" s="135"/>
      <c r="AE245" s="135"/>
      <c r="AF245" s="127"/>
      <c r="AG245" s="135"/>
      <c r="AH245" s="135"/>
      <c r="AI245" s="135"/>
      <c r="AJ245" s="135"/>
    </row>
    <row r="246" spans="11:36" s="3" customFormat="1" ht="15" customHeight="1" x14ac:dyDescent="0.25">
      <c r="K246" s="11"/>
      <c r="L246" s="354"/>
      <c r="M246" s="352"/>
      <c r="AA246" s="333"/>
      <c r="AB246" s="135"/>
      <c r="AC246" s="135"/>
      <c r="AD246" s="135"/>
      <c r="AE246" s="135"/>
      <c r="AF246" s="127"/>
      <c r="AG246" s="135"/>
      <c r="AH246" s="135"/>
      <c r="AI246" s="135"/>
      <c r="AJ246" s="135"/>
    </row>
    <row r="247" spans="11:36" s="3" customFormat="1" ht="15" customHeight="1" x14ac:dyDescent="0.25">
      <c r="K247" s="11"/>
      <c r="L247" s="354"/>
      <c r="M247" s="352"/>
      <c r="AA247" s="333"/>
      <c r="AB247" s="135"/>
      <c r="AC247" s="135"/>
      <c r="AD247" s="135"/>
      <c r="AE247" s="135"/>
      <c r="AF247" s="127"/>
      <c r="AG247" s="135"/>
      <c r="AH247" s="135"/>
      <c r="AI247" s="135"/>
      <c r="AJ247" s="135"/>
    </row>
    <row r="248" spans="11:36" s="3" customFormat="1" ht="15" customHeight="1" x14ac:dyDescent="0.25">
      <c r="K248" s="11"/>
      <c r="L248" s="354"/>
      <c r="M248" s="352"/>
      <c r="AA248" s="333"/>
      <c r="AB248" s="135"/>
      <c r="AC248" s="135"/>
      <c r="AD248" s="135"/>
      <c r="AE248" s="135"/>
      <c r="AF248" s="127"/>
      <c r="AG248" s="135"/>
      <c r="AH248" s="135"/>
      <c r="AI248" s="135"/>
      <c r="AJ248" s="135"/>
    </row>
    <row r="249" spans="11:36" s="3" customFormat="1" ht="15" customHeight="1" x14ac:dyDescent="0.25">
      <c r="K249" s="11"/>
      <c r="L249" s="354"/>
      <c r="M249" s="352"/>
      <c r="AA249" s="333"/>
      <c r="AB249" s="135"/>
      <c r="AC249" s="135"/>
      <c r="AD249" s="135"/>
      <c r="AE249" s="135"/>
      <c r="AF249" s="127"/>
      <c r="AG249" s="135"/>
      <c r="AH249" s="135"/>
      <c r="AI249" s="135"/>
      <c r="AJ249" s="135"/>
    </row>
    <row r="250" spans="11:36" s="3" customFormat="1" ht="15" customHeight="1" x14ac:dyDescent="0.25">
      <c r="K250" s="11"/>
      <c r="L250" s="354"/>
      <c r="M250" s="352"/>
      <c r="AA250" s="333"/>
      <c r="AB250" s="135"/>
      <c r="AC250" s="135"/>
      <c r="AD250" s="135"/>
      <c r="AE250" s="135"/>
      <c r="AF250" s="127"/>
      <c r="AG250" s="135"/>
      <c r="AH250" s="135"/>
      <c r="AI250" s="135"/>
      <c r="AJ250" s="135"/>
    </row>
    <row r="251" spans="11:36" s="3" customFormat="1" ht="15" customHeight="1" x14ac:dyDescent="0.25">
      <c r="K251" s="11"/>
      <c r="L251" s="354"/>
      <c r="M251" s="352"/>
      <c r="AA251" s="333"/>
      <c r="AB251" s="135"/>
      <c r="AC251" s="135"/>
      <c r="AD251" s="135"/>
      <c r="AE251" s="135"/>
      <c r="AF251" s="127"/>
      <c r="AG251" s="135"/>
      <c r="AH251" s="135"/>
      <c r="AI251" s="135"/>
      <c r="AJ251" s="135"/>
    </row>
    <row r="252" spans="11:36" s="3" customFormat="1" ht="15" customHeight="1" x14ac:dyDescent="0.25">
      <c r="K252" s="11"/>
      <c r="L252" s="354"/>
      <c r="M252" s="352"/>
      <c r="AA252" s="333"/>
      <c r="AB252" s="135"/>
      <c r="AC252" s="135"/>
      <c r="AD252" s="135"/>
      <c r="AE252" s="135"/>
      <c r="AF252" s="127"/>
      <c r="AG252" s="135"/>
      <c r="AH252" s="135"/>
      <c r="AI252" s="135"/>
      <c r="AJ252" s="135"/>
    </row>
    <row r="253" spans="11:36" s="3" customFormat="1" ht="15" customHeight="1" x14ac:dyDescent="0.25">
      <c r="K253" s="11"/>
      <c r="L253" s="354"/>
      <c r="M253" s="352"/>
      <c r="AA253" s="333"/>
      <c r="AB253" s="135"/>
      <c r="AC253" s="135"/>
      <c r="AD253" s="135"/>
      <c r="AE253" s="135"/>
      <c r="AF253" s="127"/>
      <c r="AG253" s="135"/>
      <c r="AH253" s="135"/>
      <c r="AI253" s="135"/>
      <c r="AJ253" s="135"/>
    </row>
    <row r="254" spans="11:36" s="3" customFormat="1" ht="15" customHeight="1" x14ac:dyDescent="0.25">
      <c r="K254" s="11"/>
      <c r="L254" s="354"/>
      <c r="M254" s="352"/>
      <c r="AA254" s="333"/>
      <c r="AB254" s="135"/>
      <c r="AC254" s="135"/>
      <c r="AD254" s="135"/>
      <c r="AE254" s="135"/>
      <c r="AF254" s="127"/>
      <c r="AG254" s="135"/>
      <c r="AH254" s="135"/>
      <c r="AI254" s="135"/>
      <c r="AJ254" s="135"/>
    </row>
    <row r="255" spans="11:36" s="3" customFormat="1" ht="15" customHeight="1" x14ac:dyDescent="0.25">
      <c r="K255" s="11"/>
      <c r="L255" s="354"/>
      <c r="M255" s="352"/>
      <c r="AA255" s="333"/>
      <c r="AB255" s="135"/>
      <c r="AC255" s="135"/>
      <c r="AD255" s="135"/>
      <c r="AE255" s="135"/>
      <c r="AF255" s="127"/>
      <c r="AG255" s="135"/>
      <c r="AH255" s="135"/>
      <c r="AI255" s="135"/>
      <c r="AJ255" s="135"/>
    </row>
    <row r="256" spans="11:36" s="3" customFormat="1" ht="15" customHeight="1" x14ac:dyDescent="0.25">
      <c r="K256" s="11"/>
      <c r="L256" s="354"/>
      <c r="M256" s="352"/>
      <c r="AA256" s="333"/>
      <c r="AB256" s="135"/>
      <c r="AC256" s="135"/>
      <c r="AD256" s="135"/>
      <c r="AE256" s="135"/>
      <c r="AF256" s="127"/>
      <c r="AG256" s="135"/>
      <c r="AH256" s="135"/>
      <c r="AI256" s="135"/>
      <c r="AJ256" s="135"/>
    </row>
    <row r="257" spans="11:36" s="3" customFormat="1" ht="15" customHeight="1" x14ac:dyDescent="0.25">
      <c r="K257" s="11"/>
      <c r="L257" s="354"/>
      <c r="M257" s="352"/>
      <c r="AA257" s="333"/>
      <c r="AB257" s="135"/>
      <c r="AC257" s="135"/>
      <c r="AD257" s="135"/>
      <c r="AE257" s="135"/>
      <c r="AF257" s="127"/>
      <c r="AG257" s="135"/>
      <c r="AH257" s="135"/>
      <c r="AI257" s="135"/>
      <c r="AJ257" s="135"/>
    </row>
    <row r="258" spans="11:36" s="3" customFormat="1" ht="15" customHeight="1" x14ac:dyDescent="0.25">
      <c r="K258" s="11"/>
      <c r="L258" s="354"/>
      <c r="M258" s="352"/>
      <c r="AA258" s="333"/>
      <c r="AB258" s="135"/>
      <c r="AC258" s="135"/>
      <c r="AD258" s="135"/>
      <c r="AE258" s="135"/>
      <c r="AF258" s="127"/>
      <c r="AG258" s="135"/>
      <c r="AH258" s="135"/>
      <c r="AI258" s="135"/>
      <c r="AJ258" s="135"/>
    </row>
    <row r="259" spans="11:36" s="3" customFormat="1" ht="15" customHeight="1" x14ac:dyDescent="0.25">
      <c r="K259" s="11"/>
      <c r="L259" s="354"/>
      <c r="M259" s="352"/>
      <c r="AA259" s="333"/>
      <c r="AB259" s="135"/>
      <c r="AC259" s="135"/>
      <c r="AD259" s="135"/>
      <c r="AE259" s="135"/>
      <c r="AF259" s="127"/>
      <c r="AG259" s="135"/>
      <c r="AH259" s="135"/>
      <c r="AI259" s="135"/>
      <c r="AJ259" s="135"/>
    </row>
    <row r="260" spans="11:36" s="3" customFormat="1" ht="15" customHeight="1" x14ac:dyDescent="0.25">
      <c r="K260" s="11"/>
      <c r="L260" s="354"/>
      <c r="M260" s="352"/>
      <c r="AA260" s="333"/>
      <c r="AB260" s="135"/>
      <c r="AC260" s="135"/>
      <c r="AD260" s="135"/>
      <c r="AE260" s="135"/>
      <c r="AF260" s="127"/>
      <c r="AG260" s="135"/>
      <c r="AH260" s="135"/>
      <c r="AI260" s="135"/>
      <c r="AJ260" s="135"/>
    </row>
    <row r="261" spans="11:36" s="3" customFormat="1" ht="15" customHeight="1" x14ac:dyDescent="0.25">
      <c r="K261" s="11"/>
      <c r="L261" s="354"/>
      <c r="M261" s="352"/>
      <c r="AA261" s="333"/>
      <c r="AB261" s="135"/>
      <c r="AC261" s="135"/>
      <c r="AD261" s="135"/>
      <c r="AE261" s="135"/>
      <c r="AF261" s="127"/>
      <c r="AG261" s="135"/>
      <c r="AH261" s="135"/>
      <c r="AI261" s="135"/>
      <c r="AJ261" s="135"/>
    </row>
    <row r="262" spans="11:36" s="3" customFormat="1" ht="15" customHeight="1" x14ac:dyDescent="0.25">
      <c r="K262" s="11"/>
      <c r="L262" s="354"/>
      <c r="M262" s="352"/>
      <c r="AA262" s="333"/>
      <c r="AB262" s="135"/>
      <c r="AC262" s="135"/>
      <c r="AD262" s="135"/>
      <c r="AE262" s="135"/>
      <c r="AF262" s="127"/>
      <c r="AG262" s="135"/>
      <c r="AH262" s="135"/>
      <c r="AI262" s="135"/>
      <c r="AJ262" s="135"/>
    </row>
    <row r="263" spans="11:36" s="3" customFormat="1" ht="15" customHeight="1" x14ac:dyDescent="0.25">
      <c r="K263" s="11"/>
      <c r="L263" s="354"/>
      <c r="M263" s="352"/>
      <c r="AA263" s="333"/>
      <c r="AB263" s="135"/>
      <c r="AC263" s="135"/>
      <c r="AD263" s="135"/>
      <c r="AE263" s="135"/>
      <c r="AF263" s="127"/>
      <c r="AG263" s="135"/>
      <c r="AH263" s="135"/>
      <c r="AI263" s="135"/>
      <c r="AJ263" s="135"/>
    </row>
    <row r="264" spans="11:36" s="3" customFormat="1" ht="15" customHeight="1" x14ac:dyDescent="0.25">
      <c r="K264" s="11"/>
      <c r="L264" s="354"/>
      <c r="M264" s="352"/>
      <c r="AA264" s="333"/>
      <c r="AB264" s="135"/>
      <c r="AC264" s="135"/>
      <c r="AD264" s="135"/>
      <c r="AE264" s="135"/>
      <c r="AF264" s="127"/>
      <c r="AG264" s="135"/>
      <c r="AH264" s="135"/>
      <c r="AI264" s="135"/>
      <c r="AJ264" s="135"/>
    </row>
    <row r="265" spans="11:36" s="3" customFormat="1" ht="15" customHeight="1" x14ac:dyDescent="0.25">
      <c r="K265" s="11"/>
      <c r="L265" s="354"/>
      <c r="M265" s="352"/>
      <c r="AA265" s="333"/>
      <c r="AB265" s="135"/>
      <c r="AC265" s="135"/>
      <c r="AD265" s="135"/>
      <c r="AE265" s="135"/>
      <c r="AF265" s="127"/>
      <c r="AG265" s="135"/>
      <c r="AH265" s="135"/>
      <c r="AI265" s="135"/>
      <c r="AJ265" s="135"/>
    </row>
    <row r="266" spans="11:36" s="3" customFormat="1" ht="15" customHeight="1" x14ac:dyDescent="0.25">
      <c r="K266" s="11"/>
      <c r="L266" s="354"/>
      <c r="M266" s="352"/>
      <c r="AA266" s="333"/>
      <c r="AB266" s="135"/>
      <c r="AC266" s="135"/>
      <c r="AD266" s="135"/>
      <c r="AE266" s="135"/>
      <c r="AF266" s="127"/>
      <c r="AG266" s="135"/>
      <c r="AH266" s="135"/>
      <c r="AI266" s="135"/>
      <c r="AJ266" s="135"/>
    </row>
    <row r="267" spans="11:36" s="3" customFormat="1" ht="15" customHeight="1" x14ac:dyDescent="0.25">
      <c r="K267" s="11"/>
      <c r="L267" s="354"/>
      <c r="M267" s="352"/>
      <c r="AA267" s="333"/>
      <c r="AB267" s="135"/>
      <c r="AC267" s="135"/>
      <c r="AD267" s="135"/>
      <c r="AE267" s="135"/>
      <c r="AF267" s="127"/>
      <c r="AG267" s="135"/>
      <c r="AH267" s="135"/>
      <c r="AI267" s="135"/>
      <c r="AJ267" s="135"/>
    </row>
    <row r="268" spans="11:36" s="3" customFormat="1" ht="15" customHeight="1" x14ac:dyDescent="0.25">
      <c r="K268" s="11"/>
      <c r="L268" s="354"/>
      <c r="M268" s="352"/>
      <c r="AA268" s="333"/>
      <c r="AB268" s="135"/>
      <c r="AC268" s="135"/>
      <c r="AD268" s="135"/>
      <c r="AE268" s="135"/>
      <c r="AF268" s="127"/>
      <c r="AG268" s="135"/>
      <c r="AH268" s="135"/>
      <c r="AI268" s="135"/>
      <c r="AJ268" s="135"/>
    </row>
    <row r="269" spans="11:36" s="3" customFormat="1" ht="15" customHeight="1" x14ac:dyDescent="0.25">
      <c r="K269" s="11"/>
      <c r="L269" s="354"/>
      <c r="M269" s="352"/>
      <c r="AA269" s="333"/>
      <c r="AB269" s="135"/>
      <c r="AC269" s="135"/>
      <c r="AD269" s="135"/>
      <c r="AE269" s="135"/>
      <c r="AF269" s="127"/>
      <c r="AG269" s="135"/>
      <c r="AH269" s="135"/>
      <c r="AI269" s="135"/>
      <c r="AJ269" s="135"/>
    </row>
    <row r="270" spans="11:36" s="3" customFormat="1" ht="15" customHeight="1" x14ac:dyDescent="0.25">
      <c r="K270" s="11"/>
      <c r="L270" s="354"/>
      <c r="M270" s="352"/>
      <c r="AA270" s="333"/>
      <c r="AB270" s="135"/>
      <c r="AC270" s="135"/>
      <c r="AD270" s="135"/>
      <c r="AE270" s="135"/>
      <c r="AF270" s="127"/>
      <c r="AG270" s="135"/>
      <c r="AH270" s="135"/>
      <c r="AI270" s="135"/>
      <c r="AJ270" s="135"/>
    </row>
    <row r="271" spans="11:36" s="3" customFormat="1" ht="15" customHeight="1" x14ac:dyDescent="0.25">
      <c r="K271" s="11"/>
      <c r="L271" s="354"/>
      <c r="M271" s="352"/>
      <c r="AA271" s="333"/>
      <c r="AB271" s="135"/>
      <c r="AC271" s="135"/>
      <c r="AD271" s="135"/>
      <c r="AE271" s="135"/>
      <c r="AF271" s="127"/>
      <c r="AG271" s="135"/>
      <c r="AH271" s="135"/>
      <c r="AI271" s="135"/>
      <c r="AJ271" s="135"/>
    </row>
    <row r="272" spans="11:36" s="3" customFormat="1" ht="15" customHeight="1" x14ac:dyDescent="0.25">
      <c r="K272" s="11"/>
      <c r="L272" s="354"/>
      <c r="M272" s="352"/>
      <c r="AA272" s="333"/>
      <c r="AB272" s="135"/>
      <c r="AC272" s="135"/>
      <c r="AD272" s="135"/>
      <c r="AE272" s="135"/>
      <c r="AF272" s="127"/>
      <c r="AG272" s="135"/>
      <c r="AH272" s="135"/>
      <c r="AI272" s="135"/>
      <c r="AJ272" s="135"/>
    </row>
    <row r="273" spans="11:36" s="3" customFormat="1" ht="15" customHeight="1" x14ac:dyDescent="0.25">
      <c r="K273" s="11"/>
      <c r="L273" s="354"/>
      <c r="M273" s="352"/>
      <c r="AA273" s="333"/>
      <c r="AB273" s="135"/>
      <c r="AC273" s="135"/>
      <c r="AD273" s="135"/>
      <c r="AE273" s="135"/>
      <c r="AF273" s="127"/>
      <c r="AG273" s="135"/>
      <c r="AH273" s="135"/>
      <c r="AI273" s="135"/>
      <c r="AJ273" s="135"/>
    </row>
    <row r="274" spans="11:36" s="3" customFormat="1" ht="15" customHeight="1" x14ac:dyDescent="0.25">
      <c r="K274" s="11"/>
      <c r="L274" s="354"/>
      <c r="M274" s="352"/>
      <c r="AA274" s="333"/>
      <c r="AB274" s="135"/>
      <c r="AC274" s="135"/>
      <c r="AD274" s="135"/>
      <c r="AE274" s="135"/>
      <c r="AF274" s="127"/>
      <c r="AG274" s="135"/>
      <c r="AH274" s="135"/>
      <c r="AI274" s="135"/>
      <c r="AJ274" s="135"/>
    </row>
    <row r="275" spans="11:36" s="3" customFormat="1" ht="15" customHeight="1" x14ac:dyDescent="0.25">
      <c r="K275" s="11"/>
      <c r="L275" s="354"/>
      <c r="M275" s="352"/>
      <c r="AA275" s="333"/>
      <c r="AB275" s="135"/>
      <c r="AC275" s="135"/>
      <c r="AD275" s="135"/>
      <c r="AE275" s="135"/>
      <c r="AF275" s="127"/>
      <c r="AG275" s="135"/>
      <c r="AH275" s="135"/>
      <c r="AI275" s="135"/>
      <c r="AJ275" s="135"/>
    </row>
    <row r="276" spans="11:36" s="3" customFormat="1" ht="15" customHeight="1" x14ac:dyDescent="0.25">
      <c r="K276" s="11"/>
      <c r="L276" s="354"/>
      <c r="M276" s="352"/>
      <c r="AA276" s="333"/>
      <c r="AB276" s="135"/>
      <c r="AC276" s="135"/>
      <c r="AD276" s="135"/>
      <c r="AE276" s="135"/>
      <c r="AF276" s="127"/>
      <c r="AG276" s="135"/>
      <c r="AH276" s="135"/>
      <c r="AI276" s="135"/>
      <c r="AJ276" s="135"/>
    </row>
    <row r="277" spans="11:36" s="3" customFormat="1" ht="15" customHeight="1" x14ac:dyDescent="0.25">
      <c r="K277" s="11"/>
      <c r="L277" s="354"/>
      <c r="M277" s="352"/>
      <c r="AA277" s="333"/>
      <c r="AB277" s="135"/>
      <c r="AC277" s="135"/>
      <c r="AD277" s="135"/>
      <c r="AE277" s="135"/>
      <c r="AF277" s="127"/>
      <c r="AG277" s="135"/>
      <c r="AH277" s="135"/>
      <c r="AI277" s="135"/>
      <c r="AJ277" s="135"/>
    </row>
    <row r="278" spans="11:36" s="3" customFormat="1" ht="15" customHeight="1" x14ac:dyDescent="0.25">
      <c r="K278" s="11"/>
      <c r="L278" s="354"/>
      <c r="M278" s="352"/>
      <c r="AA278" s="333"/>
      <c r="AB278" s="135"/>
      <c r="AC278" s="135"/>
      <c r="AD278" s="135"/>
      <c r="AE278" s="135"/>
      <c r="AF278" s="127"/>
      <c r="AG278" s="135"/>
      <c r="AH278" s="135"/>
      <c r="AI278" s="135"/>
      <c r="AJ278" s="135"/>
    </row>
    <row r="279" spans="11:36" s="3" customFormat="1" ht="15" customHeight="1" x14ac:dyDescent="0.25">
      <c r="K279" s="11"/>
      <c r="L279" s="354"/>
      <c r="M279" s="352"/>
      <c r="AA279" s="333"/>
      <c r="AB279" s="135"/>
      <c r="AC279" s="135"/>
      <c r="AD279" s="135"/>
      <c r="AE279" s="135"/>
      <c r="AF279" s="127"/>
      <c r="AG279" s="135"/>
      <c r="AH279" s="135"/>
      <c r="AI279" s="135"/>
      <c r="AJ279" s="135"/>
    </row>
    <row r="280" spans="11:36" s="3" customFormat="1" ht="15" customHeight="1" x14ac:dyDescent="0.25">
      <c r="K280" s="11"/>
      <c r="L280" s="354"/>
      <c r="M280" s="352"/>
      <c r="AA280" s="333"/>
      <c r="AB280" s="135"/>
      <c r="AC280" s="135"/>
      <c r="AD280" s="135"/>
      <c r="AE280" s="135"/>
      <c r="AF280" s="127"/>
      <c r="AG280" s="135"/>
      <c r="AH280" s="135"/>
      <c r="AI280" s="135"/>
      <c r="AJ280" s="135"/>
    </row>
    <row r="281" spans="11:36" s="3" customFormat="1" ht="15" customHeight="1" x14ac:dyDescent="0.25">
      <c r="K281" s="11"/>
      <c r="L281" s="354"/>
      <c r="M281" s="352"/>
      <c r="AA281" s="333"/>
      <c r="AB281" s="135"/>
      <c r="AC281" s="135"/>
      <c r="AD281" s="135"/>
      <c r="AE281" s="135"/>
      <c r="AF281" s="127"/>
      <c r="AG281" s="135"/>
      <c r="AH281" s="135"/>
      <c r="AI281" s="135"/>
      <c r="AJ281" s="135"/>
    </row>
    <row r="282" spans="11:36" s="3" customFormat="1" ht="15" customHeight="1" x14ac:dyDescent="0.25">
      <c r="K282" s="11"/>
      <c r="L282" s="354"/>
      <c r="M282" s="352"/>
      <c r="AA282" s="333"/>
      <c r="AB282" s="135"/>
      <c r="AC282" s="135"/>
      <c r="AD282" s="135"/>
      <c r="AE282" s="135"/>
      <c r="AF282" s="127"/>
      <c r="AG282" s="135"/>
      <c r="AH282" s="135"/>
      <c r="AI282" s="135"/>
      <c r="AJ282" s="135"/>
    </row>
    <row r="283" spans="11:36" s="3" customFormat="1" ht="15" customHeight="1" x14ac:dyDescent="0.25">
      <c r="K283" s="11"/>
      <c r="L283" s="354"/>
      <c r="M283" s="352"/>
      <c r="AA283" s="333"/>
      <c r="AB283" s="135"/>
      <c r="AC283" s="135"/>
      <c r="AD283" s="135"/>
      <c r="AE283" s="135"/>
      <c r="AF283" s="127"/>
      <c r="AG283" s="135"/>
      <c r="AH283" s="135"/>
      <c r="AI283" s="135"/>
      <c r="AJ283" s="135"/>
    </row>
    <row r="284" spans="11:36" s="3" customFormat="1" ht="15" customHeight="1" x14ac:dyDescent="0.25">
      <c r="K284" s="11"/>
      <c r="L284" s="354"/>
      <c r="M284" s="352"/>
      <c r="AA284" s="333"/>
      <c r="AB284" s="135"/>
      <c r="AC284" s="135"/>
      <c r="AD284" s="135"/>
      <c r="AE284" s="135"/>
      <c r="AF284" s="127"/>
      <c r="AG284" s="135"/>
      <c r="AH284" s="135"/>
      <c r="AI284" s="135"/>
      <c r="AJ284" s="135"/>
    </row>
    <row r="285" spans="11:36" s="3" customFormat="1" ht="15" customHeight="1" x14ac:dyDescent="0.25">
      <c r="K285" s="11"/>
      <c r="L285" s="354"/>
      <c r="M285" s="352"/>
      <c r="AA285" s="333"/>
      <c r="AB285" s="135"/>
      <c r="AC285" s="135"/>
      <c r="AD285" s="135"/>
      <c r="AE285" s="135"/>
      <c r="AF285" s="127"/>
      <c r="AG285" s="135"/>
      <c r="AH285" s="135"/>
      <c r="AI285" s="135"/>
      <c r="AJ285" s="135"/>
    </row>
    <row r="286" spans="11:36" s="3" customFormat="1" ht="15" customHeight="1" x14ac:dyDescent="0.25">
      <c r="K286" s="11"/>
      <c r="L286" s="354"/>
      <c r="M286" s="352"/>
      <c r="AA286" s="333"/>
      <c r="AB286" s="135"/>
      <c r="AC286" s="135"/>
      <c r="AD286" s="135"/>
      <c r="AE286" s="135"/>
      <c r="AF286" s="127"/>
      <c r="AG286" s="135"/>
      <c r="AH286" s="135"/>
      <c r="AI286" s="135"/>
      <c r="AJ286" s="135"/>
    </row>
    <row r="287" spans="11:36" s="3" customFormat="1" ht="15" customHeight="1" x14ac:dyDescent="0.25">
      <c r="K287" s="11"/>
      <c r="L287" s="354"/>
      <c r="M287" s="352"/>
      <c r="AA287" s="333"/>
      <c r="AB287" s="135"/>
      <c r="AC287" s="135"/>
      <c r="AD287" s="135"/>
      <c r="AE287" s="135"/>
      <c r="AF287" s="127"/>
      <c r="AG287" s="135"/>
      <c r="AH287" s="135"/>
      <c r="AI287" s="135"/>
      <c r="AJ287" s="135"/>
    </row>
    <row r="288" spans="11:36" s="3" customFormat="1" ht="15" customHeight="1" x14ac:dyDescent="0.25">
      <c r="K288" s="11"/>
      <c r="L288" s="354"/>
      <c r="M288" s="352"/>
      <c r="AA288" s="333"/>
      <c r="AB288" s="135"/>
      <c r="AC288" s="135"/>
      <c r="AD288" s="135"/>
      <c r="AE288" s="135"/>
      <c r="AF288" s="127"/>
      <c r="AG288" s="135"/>
      <c r="AH288" s="135"/>
      <c r="AI288" s="135"/>
      <c r="AJ288" s="135"/>
    </row>
    <row r="289" spans="11:36" s="3" customFormat="1" ht="15" customHeight="1" x14ac:dyDescent="0.25">
      <c r="K289" s="11"/>
      <c r="L289" s="354"/>
      <c r="M289" s="352"/>
      <c r="AA289" s="333"/>
      <c r="AB289" s="135"/>
      <c r="AC289" s="135"/>
      <c r="AD289" s="135"/>
      <c r="AE289" s="135"/>
      <c r="AF289" s="127"/>
      <c r="AG289" s="135"/>
      <c r="AH289" s="135"/>
      <c r="AI289" s="135"/>
      <c r="AJ289" s="135"/>
    </row>
    <row r="290" spans="11:36" s="3" customFormat="1" ht="15" customHeight="1" x14ac:dyDescent="0.25">
      <c r="K290" s="11"/>
      <c r="L290" s="354"/>
      <c r="M290" s="352"/>
      <c r="AA290" s="333"/>
      <c r="AB290" s="135"/>
      <c r="AC290" s="135"/>
      <c r="AD290" s="135"/>
      <c r="AE290" s="135"/>
      <c r="AF290" s="127"/>
      <c r="AG290" s="135"/>
      <c r="AH290" s="135"/>
      <c r="AI290" s="135"/>
      <c r="AJ290" s="135"/>
    </row>
    <row r="291" spans="11:36" s="3" customFormat="1" ht="15" customHeight="1" x14ac:dyDescent="0.25">
      <c r="K291" s="11"/>
      <c r="L291" s="354"/>
      <c r="M291" s="352"/>
      <c r="AA291" s="333"/>
      <c r="AB291" s="135"/>
      <c r="AC291" s="135"/>
      <c r="AD291" s="135"/>
      <c r="AE291" s="135"/>
      <c r="AF291" s="127"/>
      <c r="AG291" s="135"/>
      <c r="AH291" s="135"/>
      <c r="AI291" s="135"/>
      <c r="AJ291" s="135"/>
    </row>
    <row r="292" spans="11:36" s="3" customFormat="1" ht="15" customHeight="1" x14ac:dyDescent="0.25">
      <c r="K292" s="11"/>
      <c r="L292" s="354"/>
      <c r="M292" s="352"/>
      <c r="AA292" s="333"/>
      <c r="AB292" s="135"/>
      <c r="AC292" s="135"/>
      <c r="AD292" s="135"/>
      <c r="AE292" s="135"/>
      <c r="AF292" s="127"/>
      <c r="AG292" s="135"/>
      <c r="AH292" s="135"/>
      <c r="AI292" s="135"/>
      <c r="AJ292" s="135"/>
    </row>
    <row r="293" spans="11:36" s="3" customFormat="1" ht="15" customHeight="1" x14ac:dyDescent="0.25">
      <c r="K293" s="11"/>
      <c r="L293" s="354"/>
      <c r="M293" s="352"/>
      <c r="AA293" s="333"/>
      <c r="AB293" s="135"/>
      <c r="AC293" s="135"/>
      <c r="AD293" s="135"/>
      <c r="AE293" s="135"/>
      <c r="AF293" s="127"/>
      <c r="AG293" s="135"/>
      <c r="AH293" s="135"/>
      <c r="AI293" s="135"/>
      <c r="AJ293" s="135"/>
    </row>
    <row r="294" spans="11:36" s="3" customFormat="1" ht="15" customHeight="1" x14ac:dyDescent="0.25">
      <c r="K294" s="11"/>
      <c r="L294" s="354"/>
      <c r="M294" s="352"/>
      <c r="AA294" s="333"/>
      <c r="AB294" s="135"/>
      <c r="AC294" s="135"/>
      <c r="AD294" s="135"/>
      <c r="AE294" s="135"/>
      <c r="AF294" s="127"/>
      <c r="AG294" s="135"/>
      <c r="AH294" s="135"/>
      <c r="AI294" s="135"/>
      <c r="AJ294" s="135"/>
    </row>
    <row r="295" spans="11:36" s="3" customFormat="1" ht="15" customHeight="1" x14ac:dyDescent="0.25">
      <c r="K295" s="11"/>
      <c r="L295" s="354"/>
      <c r="M295" s="352"/>
      <c r="AA295" s="333"/>
      <c r="AB295" s="135"/>
      <c r="AC295" s="135"/>
      <c r="AD295" s="135"/>
      <c r="AE295" s="135"/>
      <c r="AF295" s="127"/>
      <c r="AG295" s="135"/>
      <c r="AH295" s="135"/>
      <c r="AI295" s="135"/>
      <c r="AJ295" s="135"/>
    </row>
    <row r="296" spans="11:36" s="3" customFormat="1" ht="15" customHeight="1" x14ac:dyDescent="0.25">
      <c r="K296" s="11"/>
      <c r="L296" s="354"/>
      <c r="M296" s="352"/>
      <c r="AA296" s="333"/>
      <c r="AB296" s="135"/>
      <c r="AC296" s="135"/>
      <c r="AD296" s="135"/>
      <c r="AE296" s="135"/>
      <c r="AF296" s="127"/>
      <c r="AG296" s="135"/>
      <c r="AH296" s="135"/>
      <c r="AI296" s="135"/>
      <c r="AJ296" s="135"/>
    </row>
    <row r="297" spans="11:36" s="3" customFormat="1" ht="15" customHeight="1" x14ac:dyDescent="0.25">
      <c r="K297" s="11"/>
      <c r="L297" s="354"/>
      <c r="M297" s="352"/>
      <c r="AA297" s="333"/>
      <c r="AB297" s="135"/>
      <c r="AC297" s="135"/>
      <c r="AD297" s="135"/>
      <c r="AE297" s="135"/>
      <c r="AF297" s="127"/>
      <c r="AG297" s="135"/>
      <c r="AH297" s="135"/>
      <c r="AI297" s="135"/>
      <c r="AJ297" s="135"/>
    </row>
    <row r="298" spans="11:36" s="3" customFormat="1" ht="15" customHeight="1" x14ac:dyDescent="0.25">
      <c r="K298" s="11"/>
      <c r="L298" s="354"/>
      <c r="M298" s="352"/>
      <c r="AA298" s="333"/>
      <c r="AB298" s="135"/>
      <c r="AC298" s="135"/>
      <c r="AD298" s="135"/>
      <c r="AE298" s="135"/>
      <c r="AF298" s="127"/>
      <c r="AG298" s="135"/>
      <c r="AH298" s="135"/>
      <c r="AI298" s="135"/>
      <c r="AJ298" s="135"/>
    </row>
    <row r="299" spans="11:36" s="3" customFormat="1" ht="15" customHeight="1" x14ac:dyDescent="0.25">
      <c r="K299" s="11"/>
      <c r="L299" s="354"/>
      <c r="M299" s="352"/>
      <c r="AA299" s="333"/>
      <c r="AB299" s="135"/>
      <c r="AC299" s="135"/>
      <c r="AD299" s="135"/>
      <c r="AE299" s="135"/>
      <c r="AF299" s="127"/>
      <c r="AG299" s="135"/>
      <c r="AH299" s="135"/>
      <c r="AI299" s="135"/>
      <c r="AJ299" s="135"/>
    </row>
    <row r="300" spans="11:36" s="3" customFormat="1" ht="15" customHeight="1" x14ac:dyDescent="0.25">
      <c r="K300" s="11"/>
      <c r="L300" s="354"/>
      <c r="M300" s="352"/>
      <c r="AA300" s="333"/>
      <c r="AB300" s="135"/>
      <c r="AC300" s="135"/>
      <c r="AD300" s="135"/>
      <c r="AE300" s="135"/>
      <c r="AF300" s="127"/>
      <c r="AG300" s="135"/>
      <c r="AH300" s="135"/>
      <c r="AI300" s="135"/>
      <c r="AJ300" s="135"/>
    </row>
    <row r="301" spans="11:36" s="3" customFormat="1" ht="15" customHeight="1" x14ac:dyDescent="0.25">
      <c r="K301" s="11"/>
      <c r="L301" s="354"/>
      <c r="M301" s="352"/>
      <c r="AA301" s="333"/>
      <c r="AB301" s="135"/>
      <c r="AC301" s="135"/>
      <c r="AD301" s="135"/>
      <c r="AE301" s="135"/>
      <c r="AF301" s="127"/>
      <c r="AG301" s="135"/>
      <c r="AH301" s="135"/>
      <c r="AI301" s="135"/>
      <c r="AJ301" s="135"/>
    </row>
    <row r="302" spans="11:36" s="3" customFormat="1" ht="15" customHeight="1" x14ac:dyDescent="0.25">
      <c r="K302" s="11"/>
      <c r="L302" s="354"/>
      <c r="M302" s="352"/>
      <c r="AA302" s="333"/>
      <c r="AB302" s="135"/>
      <c r="AC302" s="135"/>
      <c r="AD302" s="135"/>
      <c r="AE302" s="135"/>
      <c r="AF302" s="127"/>
      <c r="AG302" s="135"/>
      <c r="AH302" s="135"/>
      <c r="AI302" s="135"/>
      <c r="AJ302" s="135"/>
    </row>
    <row r="303" spans="11:36" s="3" customFormat="1" ht="15" customHeight="1" x14ac:dyDescent="0.25">
      <c r="K303" s="11"/>
      <c r="L303" s="354"/>
      <c r="M303" s="352"/>
      <c r="AA303" s="333"/>
      <c r="AB303" s="135"/>
      <c r="AC303" s="135"/>
      <c r="AD303" s="135"/>
      <c r="AE303" s="135"/>
      <c r="AF303" s="127"/>
      <c r="AG303" s="135"/>
      <c r="AH303" s="135"/>
      <c r="AI303" s="135"/>
      <c r="AJ303" s="135"/>
    </row>
    <row r="304" spans="11:36" s="3" customFormat="1" ht="15" customHeight="1" x14ac:dyDescent="0.25">
      <c r="K304" s="11"/>
      <c r="L304" s="354"/>
      <c r="M304" s="352"/>
      <c r="AA304" s="333"/>
      <c r="AB304" s="135"/>
      <c r="AC304" s="135"/>
      <c r="AD304" s="135"/>
      <c r="AE304" s="135"/>
      <c r="AF304" s="127"/>
      <c r="AG304" s="135"/>
      <c r="AH304" s="135"/>
      <c r="AI304" s="135"/>
      <c r="AJ304" s="135"/>
    </row>
    <row r="305" spans="11:36" s="3" customFormat="1" ht="15" customHeight="1" x14ac:dyDescent="0.25">
      <c r="K305" s="11"/>
      <c r="L305" s="354"/>
      <c r="M305" s="352"/>
      <c r="AA305" s="333"/>
      <c r="AB305" s="135"/>
      <c r="AC305" s="135"/>
      <c r="AD305" s="135"/>
      <c r="AE305" s="135"/>
      <c r="AF305" s="127"/>
      <c r="AG305" s="135"/>
      <c r="AH305" s="135"/>
      <c r="AI305" s="135"/>
      <c r="AJ305" s="135"/>
    </row>
    <row r="306" spans="11:36" s="3" customFormat="1" ht="15" customHeight="1" x14ac:dyDescent="0.25">
      <c r="K306" s="11"/>
      <c r="L306" s="354"/>
      <c r="M306" s="352"/>
      <c r="AA306" s="333"/>
      <c r="AB306" s="135"/>
      <c r="AC306" s="135"/>
      <c r="AD306" s="135"/>
      <c r="AE306" s="135"/>
      <c r="AF306" s="127"/>
      <c r="AG306" s="135"/>
      <c r="AH306" s="135"/>
      <c r="AI306" s="135"/>
      <c r="AJ306" s="135"/>
    </row>
    <row r="307" spans="11:36" s="3" customFormat="1" ht="15" customHeight="1" x14ac:dyDescent="0.25">
      <c r="K307" s="11"/>
      <c r="L307" s="354"/>
      <c r="M307" s="352"/>
      <c r="AA307" s="333"/>
      <c r="AB307" s="135"/>
      <c r="AC307" s="135"/>
      <c r="AD307" s="135"/>
      <c r="AE307" s="135"/>
      <c r="AF307" s="127"/>
      <c r="AG307" s="135"/>
      <c r="AH307" s="135"/>
      <c r="AI307" s="135"/>
      <c r="AJ307" s="135"/>
    </row>
    <row r="308" spans="11:36" s="3" customFormat="1" ht="15" customHeight="1" x14ac:dyDescent="0.25">
      <c r="K308" s="11"/>
      <c r="L308" s="354"/>
      <c r="M308" s="352"/>
      <c r="AA308" s="333"/>
      <c r="AB308" s="135"/>
      <c r="AC308" s="135"/>
      <c r="AD308" s="135"/>
      <c r="AE308" s="135"/>
      <c r="AF308" s="127"/>
      <c r="AG308" s="135"/>
      <c r="AH308" s="135"/>
      <c r="AI308" s="135"/>
      <c r="AJ308" s="135"/>
    </row>
    <row r="309" spans="11:36" s="3" customFormat="1" ht="15" customHeight="1" x14ac:dyDescent="0.25">
      <c r="K309" s="11"/>
      <c r="L309" s="354"/>
      <c r="M309" s="352"/>
      <c r="AA309" s="333"/>
      <c r="AB309" s="135"/>
      <c r="AC309" s="135"/>
      <c r="AD309" s="135"/>
      <c r="AE309" s="135"/>
      <c r="AF309" s="127"/>
      <c r="AG309" s="135"/>
      <c r="AH309" s="135"/>
      <c r="AI309" s="135"/>
      <c r="AJ309" s="135"/>
    </row>
    <row r="310" spans="11:36" s="3" customFormat="1" ht="15" customHeight="1" x14ac:dyDescent="0.25">
      <c r="K310" s="11"/>
      <c r="L310" s="354"/>
      <c r="M310" s="352"/>
      <c r="AA310" s="333"/>
      <c r="AB310" s="135"/>
      <c r="AC310" s="135"/>
      <c r="AD310" s="135"/>
      <c r="AE310" s="135"/>
      <c r="AF310" s="127"/>
      <c r="AG310" s="135"/>
      <c r="AH310" s="135"/>
      <c r="AI310" s="135"/>
      <c r="AJ310" s="135"/>
    </row>
    <row r="311" spans="11:36" s="3" customFormat="1" ht="15" customHeight="1" x14ac:dyDescent="0.25">
      <c r="K311" s="11"/>
      <c r="L311" s="354"/>
      <c r="M311" s="352"/>
      <c r="AA311" s="333"/>
      <c r="AB311" s="135"/>
      <c r="AC311" s="135"/>
      <c r="AD311" s="135"/>
      <c r="AE311" s="135"/>
      <c r="AF311" s="127"/>
      <c r="AG311" s="135"/>
      <c r="AH311" s="135"/>
      <c r="AI311" s="135"/>
      <c r="AJ311" s="135"/>
    </row>
    <row r="312" spans="11:36" s="3" customFormat="1" ht="15" customHeight="1" x14ac:dyDescent="0.25">
      <c r="K312" s="11"/>
      <c r="L312" s="354"/>
      <c r="M312" s="352"/>
      <c r="AA312" s="333"/>
      <c r="AB312" s="135"/>
      <c r="AC312" s="135"/>
      <c r="AD312" s="135"/>
      <c r="AE312" s="135"/>
      <c r="AF312" s="127"/>
      <c r="AG312" s="135"/>
      <c r="AH312" s="135"/>
      <c r="AI312" s="135"/>
      <c r="AJ312" s="135"/>
    </row>
    <row r="313" spans="11:36" s="3" customFormat="1" ht="15" customHeight="1" x14ac:dyDescent="0.25">
      <c r="K313" s="11"/>
      <c r="L313" s="354"/>
      <c r="M313" s="352"/>
      <c r="AA313" s="333"/>
      <c r="AB313" s="135"/>
      <c r="AC313" s="135"/>
      <c r="AD313" s="135"/>
      <c r="AE313" s="135"/>
      <c r="AF313" s="127"/>
      <c r="AG313" s="135"/>
      <c r="AH313" s="135"/>
      <c r="AI313" s="135"/>
      <c r="AJ313" s="135"/>
    </row>
    <row r="314" spans="11:36" s="3" customFormat="1" ht="15" customHeight="1" x14ac:dyDescent="0.25">
      <c r="K314" s="11"/>
      <c r="L314" s="354"/>
      <c r="M314" s="352"/>
      <c r="AA314" s="333"/>
      <c r="AB314" s="135"/>
      <c r="AC314" s="135"/>
      <c r="AD314" s="135"/>
      <c r="AE314" s="135"/>
      <c r="AF314" s="127"/>
      <c r="AG314" s="135"/>
      <c r="AH314" s="135"/>
      <c r="AI314" s="135"/>
      <c r="AJ314" s="135"/>
    </row>
    <row r="315" spans="11:36" s="3" customFormat="1" ht="15" customHeight="1" x14ac:dyDescent="0.25">
      <c r="K315" s="11"/>
      <c r="L315" s="354"/>
      <c r="M315" s="352"/>
      <c r="AA315" s="333"/>
      <c r="AB315" s="135"/>
      <c r="AC315" s="135"/>
      <c r="AD315" s="135"/>
      <c r="AE315" s="135"/>
      <c r="AF315" s="127"/>
      <c r="AG315" s="135"/>
      <c r="AH315" s="135"/>
      <c r="AI315" s="135"/>
      <c r="AJ315" s="135"/>
    </row>
    <row r="316" spans="11:36" s="3" customFormat="1" ht="15" customHeight="1" x14ac:dyDescent="0.25">
      <c r="K316" s="11"/>
      <c r="L316" s="354"/>
      <c r="M316" s="352"/>
      <c r="AA316" s="333"/>
      <c r="AB316" s="135"/>
      <c r="AC316" s="135"/>
      <c r="AD316" s="135"/>
      <c r="AE316" s="135"/>
      <c r="AF316" s="127"/>
      <c r="AG316" s="135"/>
      <c r="AH316" s="135"/>
      <c r="AI316" s="135"/>
      <c r="AJ316" s="135"/>
    </row>
    <row r="317" spans="11:36" s="3" customFormat="1" ht="15" customHeight="1" x14ac:dyDescent="0.25">
      <c r="K317" s="11"/>
      <c r="L317" s="354"/>
      <c r="M317" s="352"/>
      <c r="AA317" s="333"/>
      <c r="AB317" s="135"/>
      <c r="AC317" s="135"/>
      <c r="AD317" s="135"/>
      <c r="AE317" s="135"/>
      <c r="AF317" s="127"/>
      <c r="AG317" s="135"/>
      <c r="AH317" s="135"/>
      <c r="AI317" s="135"/>
      <c r="AJ317" s="135"/>
    </row>
    <row r="318" spans="11:36" s="3" customFormat="1" ht="15" customHeight="1" x14ac:dyDescent="0.25">
      <c r="K318" s="11"/>
      <c r="L318" s="354"/>
      <c r="M318" s="352"/>
      <c r="AA318" s="333"/>
      <c r="AB318" s="135"/>
      <c r="AC318" s="135"/>
      <c r="AD318" s="135"/>
      <c r="AE318" s="135"/>
      <c r="AF318" s="127"/>
      <c r="AG318" s="135"/>
      <c r="AH318" s="135"/>
      <c r="AI318" s="135"/>
      <c r="AJ318" s="135"/>
    </row>
    <row r="319" spans="11:36" s="3" customFormat="1" ht="15" customHeight="1" x14ac:dyDescent="0.25">
      <c r="K319" s="11"/>
      <c r="L319" s="354"/>
      <c r="M319" s="352"/>
      <c r="AA319" s="333"/>
      <c r="AB319" s="135"/>
      <c r="AC319" s="135"/>
      <c r="AD319" s="135"/>
      <c r="AE319" s="135"/>
      <c r="AF319" s="127"/>
      <c r="AG319" s="135"/>
      <c r="AH319" s="135"/>
      <c r="AI319" s="135"/>
      <c r="AJ319" s="135"/>
    </row>
    <row r="320" spans="11:36" s="3" customFormat="1" ht="15" customHeight="1" x14ac:dyDescent="0.25">
      <c r="K320" s="11"/>
      <c r="L320" s="354"/>
      <c r="M320" s="352"/>
      <c r="AA320" s="333"/>
      <c r="AB320" s="135"/>
      <c r="AC320" s="135"/>
      <c r="AD320" s="135"/>
      <c r="AE320" s="135"/>
      <c r="AF320" s="127"/>
      <c r="AG320" s="135"/>
      <c r="AH320" s="135"/>
      <c r="AI320" s="135"/>
      <c r="AJ320" s="135"/>
    </row>
    <row r="321" spans="11:36" s="3" customFormat="1" ht="15" customHeight="1" x14ac:dyDescent="0.25">
      <c r="K321" s="11"/>
      <c r="L321" s="354"/>
      <c r="M321" s="352"/>
      <c r="AA321" s="333"/>
      <c r="AB321" s="135"/>
      <c r="AC321" s="135"/>
      <c r="AD321" s="135"/>
      <c r="AE321" s="135"/>
      <c r="AF321" s="127"/>
      <c r="AG321" s="135"/>
      <c r="AH321" s="135"/>
      <c r="AI321" s="135"/>
      <c r="AJ321" s="135"/>
    </row>
    <row r="322" spans="11:36" s="3" customFormat="1" ht="15" customHeight="1" x14ac:dyDescent="0.25">
      <c r="K322" s="11"/>
      <c r="L322" s="354"/>
      <c r="M322" s="352"/>
      <c r="AA322" s="333"/>
      <c r="AB322" s="135"/>
      <c r="AC322" s="135"/>
      <c r="AD322" s="135"/>
      <c r="AE322" s="135"/>
      <c r="AF322" s="127"/>
      <c r="AG322" s="135"/>
      <c r="AH322" s="135"/>
      <c r="AI322" s="135"/>
      <c r="AJ322" s="135"/>
    </row>
    <row r="323" spans="11:36" s="3" customFormat="1" ht="15" customHeight="1" x14ac:dyDescent="0.25">
      <c r="K323" s="11"/>
      <c r="L323" s="354"/>
      <c r="M323" s="352"/>
      <c r="AA323" s="333"/>
      <c r="AB323" s="135"/>
      <c r="AC323" s="135"/>
      <c r="AD323" s="135"/>
      <c r="AE323" s="135"/>
      <c r="AF323" s="127"/>
      <c r="AG323" s="135"/>
      <c r="AH323" s="135"/>
      <c r="AI323" s="135"/>
      <c r="AJ323" s="135"/>
    </row>
    <row r="324" spans="11:36" s="3" customFormat="1" ht="15" customHeight="1" x14ac:dyDescent="0.25">
      <c r="K324" s="11"/>
      <c r="L324" s="354"/>
      <c r="M324" s="352"/>
      <c r="AA324" s="333"/>
      <c r="AB324" s="135"/>
      <c r="AC324" s="135"/>
      <c r="AD324" s="135"/>
      <c r="AE324" s="135"/>
      <c r="AF324" s="127"/>
      <c r="AG324" s="135"/>
      <c r="AH324" s="135"/>
      <c r="AI324" s="135"/>
      <c r="AJ324" s="135"/>
    </row>
    <row r="325" spans="11:36" s="3" customFormat="1" ht="15" customHeight="1" x14ac:dyDescent="0.25">
      <c r="K325" s="11"/>
      <c r="L325" s="354"/>
      <c r="M325" s="352"/>
      <c r="AA325" s="333"/>
      <c r="AB325" s="135"/>
      <c r="AC325" s="135"/>
      <c r="AD325" s="135"/>
      <c r="AE325" s="135"/>
      <c r="AF325" s="127"/>
      <c r="AG325" s="135"/>
      <c r="AH325" s="135"/>
      <c r="AI325" s="135"/>
      <c r="AJ325" s="135"/>
    </row>
    <row r="326" spans="11:36" s="3" customFormat="1" ht="15" customHeight="1" x14ac:dyDescent="0.25">
      <c r="K326" s="11"/>
      <c r="L326" s="354"/>
      <c r="M326" s="352"/>
      <c r="AA326" s="333"/>
      <c r="AB326" s="135"/>
      <c r="AC326" s="135"/>
      <c r="AD326" s="135"/>
      <c r="AE326" s="135"/>
      <c r="AF326" s="127"/>
      <c r="AG326" s="135"/>
      <c r="AH326" s="135"/>
      <c r="AI326" s="135"/>
      <c r="AJ326" s="135"/>
    </row>
    <row r="327" spans="11:36" s="3" customFormat="1" ht="15" customHeight="1" x14ac:dyDescent="0.25">
      <c r="K327" s="11"/>
      <c r="L327" s="354"/>
      <c r="M327" s="352"/>
      <c r="AA327" s="333"/>
      <c r="AB327" s="135"/>
      <c r="AC327" s="135"/>
      <c r="AD327" s="135"/>
      <c r="AE327" s="135"/>
      <c r="AF327" s="127"/>
      <c r="AG327" s="135"/>
      <c r="AH327" s="135"/>
      <c r="AI327" s="135"/>
      <c r="AJ327" s="135"/>
    </row>
    <row r="328" spans="11:36" s="3" customFormat="1" ht="15" customHeight="1" x14ac:dyDescent="0.25">
      <c r="K328" s="11"/>
      <c r="L328" s="354"/>
      <c r="M328" s="352"/>
      <c r="AA328" s="333"/>
      <c r="AB328" s="135"/>
      <c r="AC328" s="135"/>
      <c r="AD328" s="135"/>
      <c r="AE328" s="135"/>
      <c r="AF328" s="127"/>
      <c r="AG328" s="135"/>
      <c r="AH328" s="135"/>
      <c r="AI328" s="135"/>
      <c r="AJ328" s="135"/>
    </row>
    <row r="329" spans="11:36" s="3" customFormat="1" ht="15" customHeight="1" x14ac:dyDescent="0.25">
      <c r="K329" s="11"/>
      <c r="L329" s="354"/>
      <c r="M329" s="352"/>
      <c r="AA329" s="333"/>
      <c r="AB329" s="135"/>
      <c r="AC329" s="135"/>
      <c r="AD329" s="135"/>
      <c r="AE329" s="135"/>
      <c r="AF329" s="127"/>
      <c r="AG329" s="135"/>
      <c r="AH329" s="135"/>
      <c r="AI329" s="135"/>
      <c r="AJ329" s="135"/>
    </row>
    <row r="330" spans="11:36" s="3" customFormat="1" ht="15" customHeight="1" x14ac:dyDescent="0.25">
      <c r="K330" s="11"/>
      <c r="L330" s="354"/>
      <c r="M330" s="352"/>
      <c r="AA330" s="333"/>
      <c r="AB330" s="135"/>
      <c r="AC330" s="135"/>
      <c r="AD330" s="135"/>
      <c r="AE330" s="135"/>
      <c r="AF330" s="127"/>
      <c r="AG330" s="135"/>
      <c r="AH330" s="135"/>
      <c r="AI330" s="135"/>
      <c r="AJ330" s="135"/>
    </row>
    <row r="331" spans="11:36" s="3" customFormat="1" ht="15" customHeight="1" x14ac:dyDescent="0.25">
      <c r="K331" s="11"/>
      <c r="L331" s="354"/>
      <c r="M331" s="352"/>
      <c r="AA331" s="333"/>
      <c r="AB331" s="135"/>
      <c r="AC331" s="135"/>
      <c r="AD331" s="135"/>
      <c r="AE331" s="135"/>
      <c r="AF331" s="127"/>
      <c r="AG331" s="135"/>
      <c r="AH331" s="135"/>
      <c r="AI331" s="135"/>
      <c r="AJ331" s="135"/>
    </row>
    <row r="332" spans="11:36" s="3" customFormat="1" ht="15" customHeight="1" x14ac:dyDescent="0.25">
      <c r="K332" s="11"/>
      <c r="L332" s="354"/>
      <c r="M332" s="352"/>
      <c r="AA332" s="333"/>
      <c r="AB332" s="135"/>
      <c r="AC332" s="135"/>
      <c r="AD332" s="135"/>
      <c r="AE332" s="135"/>
      <c r="AF332" s="127"/>
      <c r="AG332" s="135"/>
      <c r="AH332" s="135"/>
      <c r="AI332" s="135"/>
      <c r="AJ332" s="135"/>
    </row>
    <row r="333" spans="11:36" s="3" customFormat="1" ht="15" customHeight="1" x14ac:dyDescent="0.25">
      <c r="K333" s="11"/>
      <c r="L333" s="354"/>
      <c r="M333" s="352"/>
      <c r="AA333" s="333"/>
      <c r="AB333" s="135"/>
      <c r="AC333" s="135"/>
      <c r="AD333" s="135"/>
      <c r="AE333" s="135"/>
      <c r="AF333" s="127"/>
      <c r="AG333" s="135"/>
      <c r="AH333" s="135"/>
      <c r="AI333" s="135"/>
      <c r="AJ333" s="135"/>
    </row>
    <row r="334" spans="11:36" s="3" customFormat="1" ht="15" customHeight="1" x14ac:dyDescent="0.25">
      <c r="K334" s="11"/>
      <c r="L334" s="354"/>
      <c r="M334" s="352"/>
      <c r="AA334" s="333"/>
      <c r="AB334" s="135"/>
      <c r="AC334" s="135"/>
      <c r="AD334" s="135"/>
      <c r="AE334" s="135"/>
      <c r="AF334" s="127"/>
      <c r="AG334" s="135"/>
      <c r="AH334" s="135"/>
      <c r="AI334" s="135"/>
      <c r="AJ334" s="135"/>
    </row>
    <row r="335" spans="11:36" s="3" customFormat="1" ht="15" customHeight="1" x14ac:dyDescent="0.25">
      <c r="K335" s="11"/>
      <c r="L335" s="354"/>
      <c r="M335" s="352"/>
      <c r="AA335" s="333"/>
      <c r="AB335" s="135"/>
      <c r="AC335" s="135"/>
      <c r="AD335" s="135"/>
      <c r="AE335" s="135"/>
      <c r="AF335" s="127"/>
      <c r="AG335" s="135"/>
      <c r="AH335" s="135"/>
      <c r="AI335" s="135"/>
      <c r="AJ335" s="135"/>
    </row>
    <row r="336" spans="11:36" s="3" customFormat="1" ht="15" customHeight="1" x14ac:dyDescent="0.25">
      <c r="K336" s="11"/>
      <c r="L336" s="354"/>
      <c r="M336" s="352"/>
      <c r="AA336" s="333"/>
      <c r="AB336" s="135"/>
      <c r="AC336" s="135"/>
      <c r="AD336" s="135"/>
      <c r="AE336" s="135"/>
      <c r="AF336" s="127"/>
      <c r="AG336" s="135"/>
      <c r="AH336" s="135"/>
      <c r="AI336" s="135"/>
      <c r="AJ336" s="135"/>
    </row>
    <row r="337" spans="11:36" s="3" customFormat="1" ht="15" customHeight="1" x14ac:dyDescent="0.25">
      <c r="K337" s="11"/>
      <c r="L337" s="354"/>
      <c r="M337" s="352"/>
      <c r="AA337" s="333"/>
      <c r="AB337" s="135"/>
      <c r="AC337" s="135"/>
      <c r="AD337" s="135"/>
      <c r="AE337" s="135"/>
      <c r="AF337" s="127"/>
      <c r="AG337" s="135"/>
      <c r="AH337" s="135"/>
      <c r="AI337" s="135"/>
      <c r="AJ337" s="135"/>
    </row>
    <row r="338" spans="11:36" s="3" customFormat="1" ht="15" customHeight="1" x14ac:dyDescent="0.25">
      <c r="K338" s="11"/>
      <c r="L338" s="354"/>
      <c r="M338" s="352"/>
      <c r="AA338" s="333"/>
      <c r="AB338" s="135"/>
      <c r="AC338" s="135"/>
      <c r="AD338" s="135"/>
      <c r="AE338" s="135"/>
      <c r="AF338" s="127"/>
      <c r="AG338" s="135"/>
      <c r="AH338" s="135"/>
      <c r="AI338" s="135"/>
      <c r="AJ338" s="135"/>
    </row>
    <row r="339" spans="11:36" s="3" customFormat="1" ht="15" customHeight="1" x14ac:dyDescent="0.25">
      <c r="K339" s="11"/>
      <c r="L339" s="354"/>
      <c r="M339" s="352"/>
      <c r="AA339" s="333"/>
      <c r="AB339" s="135"/>
      <c r="AC339" s="135"/>
      <c r="AD339" s="135"/>
      <c r="AE339" s="135"/>
      <c r="AF339" s="127"/>
      <c r="AG339" s="135"/>
      <c r="AH339" s="135"/>
      <c r="AI339" s="135"/>
      <c r="AJ339" s="135"/>
    </row>
    <row r="340" spans="11:36" s="3" customFormat="1" ht="15" customHeight="1" x14ac:dyDescent="0.25">
      <c r="K340" s="11"/>
      <c r="L340" s="354"/>
      <c r="M340" s="352"/>
      <c r="AA340" s="333"/>
      <c r="AB340" s="135"/>
      <c r="AC340" s="135"/>
      <c r="AD340" s="135"/>
      <c r="AE340" s="135"/>
      <c r="AF340" s="127"/>
      <c r="AG340" s="135"/>
      <c r="AH340" s="135"/>
      <c r="AI340" s="135"/>
      <c r="AJ340" s="135"/>
    </row>
    <row r="341" spans="11:36" s="3" customFormat="1" ht="15" customHeight="1" x14ac:dyDescent="0.25">
      <c r="K341" s="11"/>
      <c r="L341" s="354"/>
      <c r="M341" s="352"/>
      <c r="AA341" s="333"/>
      <c r="AB341" s="135"/>
      <c r="AC341" s="135"/>
      <c r="AD341" s="135"/>
      <c r="AE341" s="135"/>
      <c r="AF341" s="127"/>
      <c r="AG341" s="135"/>
      <c r="AH341" s="135"/>
      <c r="AI341" s="135"/>
      <c r="AJ341" s="135"/>
    </row>
    <row r="342" spans="11:36" s="3" customFormat="1" ht="15" customHeight="1" x14ac:dyDescent="0.25">
      <c r="K342" s="11"/>
      <c r="L342" s="354"/>
      <c r="M342" s="352"/>
      <c r="AA342" s="333"/>
      <c r="AB342" s="135"/>
      <c r="AC342" s="135"/>
      <c r="AD342" s="135"/>
      <c r="AE342" s="135"/>
      <c r="AF342" s="127"/>
      <c r="AG342" s="135"/>
      <c r="AH342" s="135"/>
      <c r="AI342" s="135"/>
      <c r="AJ342" s="135"/>
    </row>
    <row r="343" spans="11:36" s="3" customFormat="1" ht="15" customHeight="1" x14ac:dyDescent="0.25">
      <c r="K343" s="11"/>
      <c r="L343" s="354"/>
      <c r="M343" s="352"/>
      <c r="AA343" s="333"/>
      <c r="AB343" s="135"/>
      <c r="AC343" s="135"/>
      <c r="AD343" s="135"/>
      <c r="AE343" s="135"/>
      <c r="AF343" s="127"/>
      <c r="AG343" s="135"/>
      <c r="AH343" s="135"/>
      <c r="AI343" s="135"/>
      <c r="AJ343" s="135"/>
    </row>
    <row r="344" spans="11:36" s="3" customFormat="1" ht="15" customHeight="1" x14ac:dyDescent="0.25">
      <c r="K344" s="11"/>
      <c r="L344" s="354"/>
      <c r="M344" s="352"/>
      <c r="AA344" s="333"/>
      <c r="AB344" s="135"/>
      <c r="AC344" s="135"/>
      <c r="AD344" s="135"/>
      <c r="AE344" s="135"/>
      <c r="AF344" s="127"/>
      <c r="AG344" s="135"/>
      <c r="AH344" s="135"/>
      <c r="AI344" s="135"/>
      <c r="AJ344" s="135"/>
    </row>
    <row r="345" spans="11:36" s="3" customFormat="1" ht="15" customHeight="1" x14ac:dyDescent="0.25">
      <c r="K345" s="11"/>
      <c r="L345" s="354"/>
      <c r="M345" s="352"/>
      <c r="AA345" s="333"/>
      <c r="AB345" s="135"/>
      <c r="AC345" s="135"/>
      <c r="AD345" s="135"/>
      <c r="AE345" s="135"/>
      <c r="AF345" s="127"/>
      <c r="AG345" s="135"/>
      <c r="AH345" s="135"/>
      <c r="AI345" s="135"/>
      <c r="AJ345" s="135"/>
    </row>
    <row r="346" spans="11:36" s="3" customFormat="1" ht="15" customHeight="1" x14ac:dyDescent="0.25">
      <c r="K346" s="11"/>
      <c r="L346" s="354"/>
      <c r="M346" s="352"/>
      <c r="AA346" s="333"/>
      <c r="AB346" s="135"/>
      <c r="AC346" s="135"/>
      <c r="AD346" s="135"/>
      <c r="AE346" s="135"/>
      <c r="AF346" s="127"/>
      <c r="AG346" s="135"/>
      <c r="AH346" s="135"/>
      <c r="AI346" s="135"/>
      <c r="AJ346" s="135"/>
    </row>
    <row r="347" spans="11:36" s="3" customFormat="1" ht="15" customHeight="1" x14ac:dyDescent="0.25">
      <c r="K347" s="11"/>
      <c r="L347" s="354"/>
      <c r="M347" s="352"/>
      <c r="AA347" s="333"/>
      <c r="AB347" s="135"/>
      <c r="AC347" s="135"/>
      <c r="AD347" s="135"/>
      <c r="AE347" s="135"/>
      <c r="AF347" s="127"/>
      <c r="AG347" s="135"/>
      <c r="AH347" s="135"/>
      <c r="AI347" s="135"/>
      <c r="AJ347" s="135"/>
    </row>
    <row r="348" spans="11:36" s="3" customFormat="1" ht="15" customHeight="1" x14ac:dyDescent="0.25">
      <c r="K348" s="11"/>
      <c r="L348" s="354"/>
      <c r="M348" s="352"/>
      <c r="AA348" s="333"/>
      <c r="AB348" s="135"/>
      <c r="AC348" s="135"/>
      <c r="AD348" s="135"/>
      <c r="AE348" s="135"/>
      <c r="AF348" s="127"/>
      <c r="AG348" s="135"/>
      <c r="AH348" s="135"/>
      <c r="AI348" s="135"/>
      <c r="AJ348" s="135"/>
    </row>
    <row r="349" spans="11:36" s="3" customFormat="1" ht="15" customHeight="1" x14ac:dyDescent="0.25">
      <c r="K349" s="11"/>
      <c r="L349" s="354"/>
      <c r="M349" s="352"/>
      <c r="AA349" s="333"/>
      <c r="AB349" s="135"/>
      <c r="AC349" s="135"/>
      <c r="AD349" s="135"/>
      <c r="AE349" s="135"/>
      <c r="AF349" s="127"/>
      <c r="AG349" s="135"/>
      <c r="AH349" s="135"/>
      <c r="AI349" s="135"/>
      <c r="AJ349" s="135"/>
    </row>
    <row r="350" spans="11:36" s="3" customFormat="1" ht="15" customHeight="1" x14ac:dyDescent="0.25">
      <c r="K350" s="11"/>
      <c r="L350" s="354"/>
      <c r="M350" s="352"/>
      <c r="AA350" s="333"/>
      <c r="AB350" s="135"/>
      <c r="AC350" s="135"/>
      <c r="AD350" s="135"/>
      <c r="AE350" s="135"/>
      <c r="AF350" s="127"/>
      <c r="AG350" s="135"/>
      <c r="AH350" s="135"/>
      <c r="AI350" s="135"/>
      <c r="AJ350" s="135"/>
    </row>
    <row r="351" spans="11:36" s="3" customFormat="1" ht="15" customHeight="1" x14ac:dyDescent="0.25">
      <c r="K351" s="11"/>
      <c r="L351" s="354"/>
      <c r="M351" s="352"/>
      <c r="AA351" s="333"/>
      <c r="AB351" s="135"/>
      <c r="AC351" s="135"/>
      <c r="AD351" s="135"/>
      <c r="AE351" s="135"/>
      <c r="AF351" s="127"/>
      <c r="AG351" s="135"/>
      <c r="AH351" s="135"/>
      <c r="AI351" s="135"/>
      <c r="AJ351" s="135"/>
    </row>
    <row r="352" spans="11:36" s="3" customFormat="1" ht="15" customHeight="1" x14ac:dyDescent="0.25">
      <c r="K352" s="11"/>
      <c r="L352" s="354"/>
      <c r="M352" s="352"/>
      <c r="AA352" s="333"/>
      <c r="AB352" s="135"/>
      <c r="AC352" s="135"/>
      <c r="AD352" s="135"/>
      <c r="AE352" s="135"/>
      <c r="AF352" s="127"/>
      <c r="AG352" s="135"/>
      <c r="AH352" s="135"/>
      <c r="AI352" s="135"/>
      <c r="AJ352" s="135"/>
    </row>
    <row r="353" spans="11:36" s="3" customFormat="1" ht="15" customHeight="1" x14ac:dyDescent="0.25">
      <c r="K353" s="11"/>
      <c r="L353" s="354"/>
      <c r="M353" s="352"/>
      <c r="AA353" s="333"/>
      <c r="AB353" s="135"/>
      <c r="AC353" s="135"/>
      <c r="AD353" s="135"/>
      <c r="AE353" s="135"/>
      <c r="AF353" s="127"/>
      <c r="AG353" s="135"/>
      <c r="AH353" s="135"/>
      <c r="AI353" s="135"/>
      <c r="AJ353" s="135"/>
    </row>
    <row r="354" spans="11:36" s="3" customFormat="1" ht="15" customHeight="1" x14ac:dyDescent="0.25">
      <c r="K354" s="11"/>
      <c r="L354" s="354"/>
      <c r="M354" s="352"/>
      <c r="AA354" s="333"/>
      <c r="AB354" s="135"/>
      <c r="AC354" s="135"/>
      <c r="AD354" s="135"/>
      <c r="AE354" s="135"/>
      <c r="AF354" s="127"/>
      <c r="AG354" s="135"/>
      <c r="AH354" s="135"/>
      <c r="AI354" s="135"/>
      <c r="AJ354" s="135"/>
    </row>
    <row r="355" spans="11:36" s="3" customFormat="1" ht="15" customHeight="1" x14ac:dyDescent="0.25">
      <c r="K355" s="11"/>
      <c r="L355" s="354"/>
      <c r="M355" s="352"/>
      <c r="AA355" s="333"/>
      <c r="AB355" s="135"/>
      <c r="AC355" s="135"/>
      <c r="AD355" s="135"/>
      <c r="AE355" s="135"/>
      <c r="AF355" s="127"/>
      <c r="AG355" s="135"/>
      <c r="AH355" s="135"/>
      <c r="AI355" s="135"/>
      <c r="AJ355" s="135"/>
    </row>
    <row r="356" spans="11:36" s="3" customFormat="1" ht="15" customHeight="1" x14ac:dyDescent="0.25">
      <c r="K356" s="11"/>
      <c r="L356" s="354"/>
      <c r="M356" s="352"/>
      <c r="AA356" s="333"/>
      <c r="AB356" s="135"/>
      <c r="AC356" s="135"/>
      <c r="AD356" s="135"/>
      <c r="AE356" s="135"/>
      <c r="AF356" s="127"/>
      <c r="AG356" s="135"/>
      <c r="AH356" s="135"/>
      <c r="AI356" s="135"/>
      <c r="AJ356" s="135"/>
    </row>
    <row r="357" spans="11:36" s="3" customFormat="1" ht="15" customHeight="1" x14ac:dyDescent="0.25">
      <c r="K357" s="11"/>
      <c r="L357" s="354"/>
      <c r="M357" s="352"/>
      <c r="AA357" s="333"/>
      <c r="AB357" s="135"/>
      <c r="AC357" s="135"/>
      <c r="AD357" s="135"/>
      <c r="AE357" s="135"/>
      <c r="AF357" s="127"/>
      <c r="AG357" s="135"/>
      <c r="AH357" s="135"/>
      <c r="AI357" s="135"/>
      <c r="AJ357" s="135"/>
    </row>
    <row r="358" spans="11:36" s="3" customFormat="1" ht="15" customHeight="1" x14ac:dyDescent="0.25">
      <c r="K358" s="11"/>
      <c r="L358" s="354"/>
      <c r="M358" s="352"/>
      <c r="AA358" s="333"/>
      <c r="AB358" s="135"/>
      <c r="AC358" s="135"/>
      <c r="AD358" s="135"/>
      <c r="AE358" s="135"/>
      <c r="AF358" s="127"/>
      <c r="AG358" s="135"/>
      <c r="AH358" s="135"/>
      <c r="AI358" s="135"/>
      <c r="AJ358" s="135"/>
    </row>
    <row r="359" spans="11:36" s="3" customFormat="1" ht="15" customHeight="1" x14ac:dyDescent="0.25">
      <c r="K359" s="11"/>
      <c r="L359" s="354"/>
      <c r="M359" s="352"/>
      <c r="AA359" s="333"/>
      <c r="AB359" s="135"/>
      <c r="AC359" s="135"/>
      <c r="AD359" s="135"/>
      <c r="AE359" s="135"/>
      <c r="AF359" s="127"/>
      <c r="AG359" s="135"/>
      <c r="AH359" s="135"/>
      <c r="AI359" s="135"/>
      <c r="AJ359" s="135"/>
    </row>
    <row r="360" spans="11:36" s="3" customFormat="1" ht="15" customHeight="1" x14ac:dyDescent="0.25">
      <c r="K360" s="11"/>
      <c r="L360" s="354"/>
      <c r="M360" s="352"/>
      <c r="AA360" s="333"/>
      <c r="AB360" s="135"/>
      <c r="AC360" s="135"/>
      <c r="AD360" s="135"/>
      <c r="AE360" s="135"/>
      <c r="AF360" s="127"/>
      <c r="AG360" s="135"/>
      <c r="AH360" s="135"/>
      <c r="AI360" s="135"/>
      <c r="AJ360" s="135"/>
    </row>
    <row r="361" spans="11:36" s="3" customFormat="1" ht="15" customHeight="1" x14ac:dyDescent="0.25">
      <c r="K361" s="11"/>
      <c r="L361" s="354"/>
      <c r="M361" s="352"/>
      <c r="AA361" s="333"/>
      <c r="AB361" s="135"/>
      <c r="AC361" s="135"/>
      <c r="AD361" s="135"/>
      <c r="AE361" s="135"/>
      <c r="AF361" s="127"/>
      <c r="AG361" s="135"/>
      <c r="AH361" s="135"/>
      <c r="AI361" s="135"/>
      <c r="AJ361" s="135"/>
    </row>
    <row r="362" spans="11:36" s="3" customFormat="1" ht="15" customHeight="1" x14ac:dyDescent="0.25">
      <c r="K362" s="11"/>
      <c r="L362" s="354"/>
      <c r="M362" s="352"/>
      <c r="AA362" s="333"/>
      <c r="AB362" s="135"/>
      <c r="AC362" s="135"/>
      <c r="AD362" s="135"/>
      <c r="AE362" s="135"/>
      <c r="AF362" s="127"/>
      <c r="AG362" s="135"/>
      <c r="AH362" s="135"/>
      <c r="AI362" s="135"/>
      <c r="AJ362" s="135"/>
    </row>
    <row r="363" spans="11:36" s="3" customFormat="1" ht="15" customHeight="1" x14ac:dyDescent="0.25">
      <c r="K363" s="11"/>
      <c r="L363" s="354"/>
      <c r="M363" s="352"/>
      <c r="AA363" s="333"/>
      <c r="AB363" s="135"/>
      <c r="AC363" s="135"/>
      <c r="AD363" s="135"/>
      <c r="AE363" s="135"/>
      <c r="AF363" s="127"/>
      <c r="AG363" s="135"/>
      <c r="AH363" s="135"/>
      <c r="AI363" s="135"/>
      <c r="AJ363" s="135"/>
    </row>
    <row r="364" spans="11:36" s="3" customFormat="1" ht="15" customHeight="1" x14ac:dyDescent="0.25">
      <c r="K364" s="11"/>
      <c r="L364" s="354"/>
      <c r="M364" s="352"/>
      <c r="AA364" s="333"/>
      <c r="AB364" s="135"/>
      <c r="AC364" s="135"/>
      <c r="AD364" s="135"/>
      <c r="AE364" s="135"/>
      <c r="AF364" s="127"/>
      <c r="AG364" s="135"/>
      <c r="AH364" s="135"/>
      <c r="AI364" s="135"/>
      <c r="AJ364" s="135"/>
    </row>
    <row r="365" spans="11:36" s="3" customFormat="1" ht="15" customHeight="1" x14ac:dyDescent="0.25">
      <c r="K365" s="11"/>
      <c r="L365" s="354"/>
      <c r="M365" s="352"/>
      <c r="AA365" s="333"/>
      <c r="AB365" s="135"/>
      <c r="AC365" s="135"/>
      <c r="AD365" s="135"/>
      <c r="AE365" s="135"/>
      <c r="AF365" s="127"/>
      <c r="AG365" s="135"/>
      <c r="AH365" s="135"/>
      <c r="AI365" s="135"/>
      <c r="AJ365" s="135"/>
    </row>
    <row r="366" spans="11:36" s="3" customFormat="1" ht="15" customHeight="1" x14ac:dyDescent="0.25">
      <c r="K366" s="11"/>
      <c r="L366" s="354"/>
      <c r="M366" s="352"/>
      <c r="AA366" s="333"/>
      <c r="AB366" s="135"/>
      <c r="AC366" s="135"/>
      <c r="AD366" s="135"/>
      <c r="AE366" s="135"/>
      <c r="AF366" s="127"/>
      <c r="AG366" s="135"/>
      <c r="AH366" s="135"/>
      <c r="AI366" s="135"/>
      <c r="AJ366" s="135"/>
    </row>
    <row r="367" spans="11:36" s="3" customFormat="1" ht="15" customHeight="1" x14ac:dyDescent="0.25">
      <c r="K367" s="11"/>
      <c r="L367" s="354"/>
      <c r="M367" s="352"/>
      <c r="AA367" s="333"/>
      <c r="AB367" s="135"/>
      <c r="AC367" s="135"/>
      <c r="AD367" s="135"/>
      <c r="AE367" s="135"/>
      <c r="AF367" s="127"/>
      <c r="AG367" s="135"/>
      <c r="AH367" s="135"/>
      <c r="AI367" s="135"/>
      <c r="AJ367" s="135"/>
    </row>
    <row r="368" spans="11:36" s="3" customFormat="1" ht="15" customHeight="1" x14ac:dyDescent="0.25">
      <c r="K368" s="11"/>
      <c r="L368" s="354"/>
      <c r="M368" s="352"/>
      <c r="AA368" s="333"/>
      <c r="AB368" s="135"/>
      <c r="AC368" s="135"/>
      <c r="AD368" s="135"/>
      <c r="AE368" s="135"/>
      <c r="AF368" s="127"/>
      <c r="AG368" s="135"/>
      <c r="AH368" s="135"/>
      <c r="AI368" s="135"/>
      <c r="AJ368" s="135"/>
    </row>
    <row r="369" spans="11:36" s="3" customFormat="1" ht="15" customHeight="1" x14ac:dyDescent="0.25">
      <c r="K369" s="11"/>
      <c r="L369" s="354"/>
      <c r="M369" s="352"/>
      <c r="AA369" s="333"/>
      <c r="AB369" s="135"/>
      <c r="AC369" s="135"/>
      <c r="AD369" s="135"/>
      <c r="AE369" s="135"/>
      <c r="AF369" s="127"/>
      <c r="AG369" s="135"/>
      <c r="AH369" s="135"/>
      <c r="AI369" s="135"/>
      <c r="AJ369" s="135"/>
    </row>
    <row r="370" spans="11:36" s="3" customFormat="1" ht="15" customHeight="1" x14ac:dyDescent="0.25">
      <c r="K370" s="11"/>
      <c r="L370" s="354"/>
      <c r="M370" s="352"/>
      <c r="AA370" s="333"/>
      <c r="AB370" s="135"/>
      <c r="AC370" s="135"/>
      <c r="AD370" s="135"/>
      <c r="AE370" s="135"/>
      <c r="AF370" s="127"/>
      <c r="AG370" s="135"/>
      <c r="AH370" s="135"/>
      <c r="AI370" s="135"/>
      <c r="AJ370" s="135"/>
    </row>
    <row r="371" spans="11:36" s="3" customFormat="1" ht="15" customHeight="1" x14ac:dyDescent="0.25">
      <c r="K371" s="11"/>
      <c r="L371" s="354"/>
      <c r="M371" s="352"/>
      <c r="AA371" s="333"/>
      <c r="AB371" s="135"/>
      <c r="AC371" s="135"/>
      <c r="AD371" s="135"/>
      <c r="AE371" s="135"/>
      <c r="AF371" s="127"/>
      <c r="AG371" s="135"/>
      <c r="AH371" s="135"/>
      <c r="AI371" s="135"/>
      <c r="AJ371" s="135"/>
    </row>
    <row r="372" spans="11:36" s="3" customFormat="1" ht="15" customHeight="1" x14ac:dyDescent="0.25">
      <c r="K372" s="11"/>
      <c r="L372" s="354"/>
      <c r="M372" s="352"/>
      <c r="AA372" s="333"/>
      <c r="AB372" s="135"/>
      <c r="AC372" s="135"/>
      <c r="AD372" s="135"/>
      <c r="AE372" s="135"/>
      <c r="AF372" s="127"/>
      <c r="AG372" s="135"/>
      <c r="AH372" s="135"/>
      <c r="AI372" s="135"/>
      <c r="AJ372" s="135"/>
    </row>
    <row r="373" spans="11:36" s="3" customFormat="1" ht="15" customHeight="1" x14ac:dyDescent="0.25">
      <c r="K373" s="11"/>
      <c r="L373" s="354"/>
      <c r="M373" s="352"/>
      <c r="AA373" s="333"/>
      <c r="AB373" s="135"/>
      <c r="AC373" s="135"/>
      <c r="AD373" s="135"/>
      <c r="AE373" s="135"/>
      <c r="AF373" s="127"/>
      <c r="AG373" s="135"/>
      <c r="AH373" s="135"/>
      <c r="AI373" s="135"/>
      <c r="AJ373" s="135"/>
    </row>
    <row r="374" spans="11:36" s="3" customFormat="1" ht="15" customHeight="1" x14ac:dyDescent="0.25">
      <c r="K374" s="11"/>
      <c r="L374" s="354"/>
      <c r="M374" s="352"/>
      <c r="AA374" s="333"/>
      <c r="AB374" s="135"/>
      <c r="AC374" s="135"/>
      <c r="AD374" s="135"/>
      <c r="AE374" s="135"/>
      <c r="AF374" s="127"/>
      <c r="AG374" s="135"/>
      <c r="AH374" s="135"/>
      <c r="AI374" s="135"/>
      <c r="AJ374" s="135"/>
    </row>
    <row r="375" spans="11:36" s="3" customFormat="1" ht="15" customHeight="1" x14ac:dyDescent="0.25">
      <c r="K375" s="11"/>
      <c r="L375" s="354"/>
      <c r="M375" s="352"/>
      <c r="AA375" s="333"/>
      <c r="AB375" s="135"/>
      <c r="AC375" s="135"/>
      <c r="AD375" s="135"/>
      <c r="AE375" s="135"/>
      <c r="AF375" s="127"/>
      <c r="AG375" s="135"/>
      <c r="AH375" s="135"/>
      <c r="AI375" s="135"/>
      <c r="AJ375" s="135"/>
    </row>
    <row r="376" spans="11:36" s="3" customFormat="1" ht="15" customHeight="1" x14ac:dyDescent="0.25">
      <c r="K376" s="11"/>
      <c r="L376" s="354"/>
      <c r="M376" s="352"/>
      <c r="AA376" s="333"/>
      <c r="AB376" s="135"/>
      <c r="AC376" s="135"/>
      <c r="AD376" s="135"/>
      <c r="AE376" s="135"/>
      <c r="AF376" s="127"/>
      <c r="AG376" s="135"/>
      <c r="AH376" s="135"/>
      <c r="AI376" s="135"/>
      <c r="AJ376" s="135"/>
    </row>
    <row r="377" spans="11:36" s="3" customFormat="1" ht="15" customHeight="1" x14ac:dyDescent="0.25">
      <c r="K377" s="11"/>
      <c r="L377" s="354"/>
      <c r="M377" s="352"/>
      <c r="AA377" s="333"/>
      <c r="AB377" s="135"/>
      <c r="AC377" s="135"/>
      <c r="AD377" s="135"/>
      <c r="AE377" s="135"/>
      <c r="AF377" s="127"/>
      <c r="AG377" s="135"/>
      <c r="AH377" s="135"/>
      <c r="AI377" s="135"/>
      <c r="AJ377" s="135"/>
    </row>
    <row r="378" spans="11:36" s="3" customFormat="1" ht="15" customHeight="1" x14ac:dyDescent="0.25">
      <c r="K378" s="11"/>
      <c r="L378" s="354"/>
      <c r="M378" s="352"/>
      <c r="AA378" s="333"/>
      <c r="AB378" s="135"/>
      <c r="AC378" s="135"/>
      <c r="AD378" s="135"/>
      <c r="AE378" s="135"/>
      <c r="AF378" s="127"/>
      <c r="AG378" s="135"/>
      <c r="AH378" s="135"/>
      <c r="AI378" s="135"/>
      <c r="AJ378" s="135"/>
    </row>
    <row r="379" spans="11:36" s="3" customFormat="1" ht="15" customHeight="1" x14ac:dyDescent="0.25">
      <c r="K379" s="11"/>
      <c r="L379" s="354"/>
      <c r="M379" s="352"/>
      <c r="AA379" s="333"/>
      <c r="AB379" s="135"/>
      <c r="AC379" s="135"/>
      <c r="AD379" s="135"/>
      <c r="AE379" s="135"/>
      <c r="AF379" s="127"/>
      <c r="AG379" s="135"/>
      <c r="AH379" s="135"/>
      <c r="AI379" s="135"/>
      <c r="AJ379" s="135"/>
    </row>
    <row r="380" spans="11:36" s="3" customFormat="1" ht="15" customHeight="1" x14ac:dyDescent="0.25">
      <c r="K380" s="11"/>
      <c r="L380" s="354"/>
      <c r="M380" s="352"/>
      <c r="AA380" s="333"/>
      <c r="AB380" s="135"/>
      <c r="AC380" s="135"/>
      <c r="AD380" s="135"/>
      <c r="AE380" s="135"/>
      <c r="AF380" s="127"/>
      <c r="AG380" s="135"/>
      <c r="AH380" s="135"/>
      <c r="AI380" s="135"/>
      <c r="AJ380" s="135"/>
    </row>
    <row r="381" spans="11:36" s="3" customFormat="1" ht="15" customHeight="1" x14ac:dyDescent="0.25">
      <c r="K381" s="11"/>
      <c r="L381" s="354"/>
      <c r="M381" s="352"/>
      <c r="AA381" s="333"/>
      <c r="AB381" s="135"/>
      <c r="AC381" s="135"/>
      <c r="AD381" s="135"/>
      <c r="AE381" s="135"/>
      <c r="AF381" s="127"/>
      <c r="AG381" s="135"/>
      <c r="AH381" s="135"/>
      <c r="AI381" s="135"/>
      <c r="AJ381" s="135"/>
    </row>
    <row r="382" spans="11:36" s="3" customFormat="1" ht="15" customHeight="1" x14ac:dyDescent="0.25">
      <c r="K382" s="11"/>
      <c r="L382" s="354"/>
      <c r="M382" s="352"/>
      <c r="AA382" s="333"/>
      <c r="AB382" s="135"/>
      <c r="AC382" s="135"/>
      <c r="AD382" s="135"/>
      <c r="AE382" s="135"/>
      <c r="AF382" s="127"/>
      <c r="AG382" s="135"/>
      <c r="AH382" s="135"/>
      <c r="AI382" s="135"/>
      <c r="AJ382" s="135"/>
    </row>
    <row r="383" spans="11:36" s="3" customFormat="1" ht="15" customHeight="1" x14ac:dyDescent="0.25">
      <c r="K383" s="11"/>
      <c r="L383" s="354"/>
      <c r="M383" s="352"/>
      <c r="AA383" s="333"/>
      <c r="AB383" s="135"/>
      <c r="AC383" s="135"/>
      <c r="AD383" s="135"/>
      <c r="AE383" s="135"/>
      <c r="AF383" s="127"/>
      <c r="AG383" s="135"/>
      <c r="AH383" s="135"/>
      <c r="AI383" s="135"/>
      <c r="AJ383" s="135"/>
    </row>
    <row r="384" spans="11:36" s="3" customFormat="1" ht="15" customHeight="1" x14ac:dyDescent="0.25">
      <c r="K384" s="11"/>
      <c r="L384" s="354"/>
      <c r="M384" s="352"/>
      <c r="AA384" s="333"/>
      <c r="AB384" s="135"/>
      <c r="AC384" s="135"/>
      <c r="AD384" s="135"/>
      <c r="AE384" s="135"/>
      <c r="AF384" s="127"/>
      <c r="AG384" s="135"/>
      <c r="AH384" s="135"/>
      <c r="AI384" s="135"/>
      <c r="AJ384" s="135"/>
    </row>
    <row r="385" spans="11:36" s="3" customFormat="1" ht="15" customHeight="1" x14ac:dyDescent="0.25">
      <c r="K385" s="11"/>
      <c r="L385" s="354"/>
      <c r="M385" s="352"/>
      <c r="AA385" s="333"/>
      <c r="AB385" s="135"/>
      <c r="AC385" s="135"/>
      <c r="AD385" s="135"/>
      <c r="AE385" s="135"/>
      <c r="AF385" s="127"/>
      <c r="AG385" s="135"/>
      <c r="AH385" s="135"/>
      <c r="AI385" s="135"/>
      <c r="AJ385" s="135"/>
    </row>
    <row r="386" spans="11:36" s="3" customFormat="1" ht="15" customHeight="1" x14ac:dyDescent="0.25">
      <c r="K386" s="11"/>
      <c r="L386" s="354"/>
      <c r="M386" s="352"/>
      <c r="AA386" s="333"/>
      <c r="AB386" s="135"/>
      <c r="AC386" s="135"/>
      <c r="AD386" s="135"/>
      <c r="AE386" s="135"/>
      <c r="AF386" s="127"/>
      <c r="AG386" s="135"/>
      <c r="AH386" s="135"/>
      <c r="AI386" s="135"/>
      <c r="AJ386" s="135"/>
    </row>
    <row r="387" spans="11:36" s="3" customFormat="1" ht="15" customHeight="1" x14ac:dyDescent="0.25">
      <c r="K387" s="11"/>
      <c r="L387" s="354"/>
      <c r="M387" s="352"/>
      <c r="AA387" s="333"/>
      <c r="AB387" s="135"/>
      <c r="AC387" s="135"/>
      <c r="AD387" s="135"/>
      <c r="AE387" s="135"/>
      <c r="AF387" s="127"/>
      <c r="AG387" s="135"/>
      <c r="AH387" s="135"/>
      <c r="AI387" s="135"/>
      <c r="AJ387" s="135"/>
    </row>
    <row r="388" spans="11:36" s="3" customFormat="1" ht="15" customHeight="1" x14ac:dyDescent="0.25">
      <c r="K388" s="11"/>
      <c r="L388" s="354"/>
      <c r="M388" s="352"/>
      <c r="AA388" s="333"/>
      <c r="AB388" s="135"/>
      <c r="AC388" s="135"/>
      <c r="AD388" s="135"/>
      <c r="AE388" s="135"/>
      <c r="AF388" s="127"/>
      <c r="AG388" s="135"/>
      <c r="AH388" s="135"/>
      <c r="AI388" s="135"/>
      <c r="AJ388" s="135"/>
    </row>
    <row r="389" spans="11:36" s="3" customFormat="1" ht="15" customHeight="1" x14ac:dyDescent="0.25">
      <c r="K389" s="11"/>
      <c r="L389" s="354"/>
      <c r="M389" s="352"/>
      <c r="AA389" s="333"/>
      <c r="AB389" s="135"/>
      <c r="AC389" s="135"/>
      <c r="AD389" s="135"/>
      <c r="AE389" s="135"/>
      <c r="AF389" s="127"/>
      <c r="AG389" s="135"/>
      <c r="AH389" s="135"/>
      <c r="AI389" s="135"/>
      <c r="AJ389" s="135"/>
    </row>
    <row r="390" spans="11:36" s="3" customFormat="1" ht="15" customHeight="1" x14ac:dyDescent="0.25">
      <c r="K390" s="11"/>
      <c r="L390" s="354"/>
      <c r="M390" s="352"/>
      <c r="AA390" s="333"/>
      <c r="AB390" s="135"/>
      <c r="AC390" s="135"/>
      <c r="AD390" s="135"/>
      <c r="AE390" s="135"/>
      <c r="AF390" s="127"/>
      <c r="AG390" s="135"/>
      <c r="AH390" s="135"/>
      <c r="AI390" s="135"/>
      <c r="AJ390" s="135"/>
    </row>
    <row r="391" spans="11:36" s="3" customFormat="1" ht="15" customHeight="1" x14ac:dyDescent="0.25">
      <c r="K391" s="11"/>
      <c r="L391" s="354"/>
      <c r="M391" s="352"/>
      <c r="AA391" s="333"/>
      <c r="AB391" s="135"/>
      <c r="AC391" s="135"/>
      <c r="AD391" s="135"/>
      <c r="AE391" s="135"/>
      <c r="AF391" s="127"/>
      <c r="AG391" s="135"/>
      <c r="AH391" s="135"/>
      <c r="AI391" s="135"/>
      <c r="AJ391" s="135"/>
    </row>
    <row r="392" spans="11:36" s="3" customFormat="1" ht="15" customHeight="1" x14ac:dyDescent="0.25">
      <c r="K392" s="11"/>
      <c r="L392" s="354"/>
      <c r="M392" s="352"/>
      <c r="AA392" s="333"/>
      <c r="AB392" s="135"/>
      <c r="AC392" s="135"/>
      <c r="AD392" s="135"/>
      <c r="AE392" s="135"/>
      <c r="AF392" s="127"/>
      <c r="AG392" s="135"/>
      <c r="AH392" s="135"/>
      <c r="AI392" s="135"/>
      <c r="AJ392" s="135"/>
    </row>
    <row r="393" spans="11:36" s="3" customFormat="1" ht="15" customHeight="1" x14ac:dyDescent="0.25">
      <c r="K393" s="11"/>
      <c r="L393" s="354"/>
      <c r="M393" s="352"/>
      <c r="AA393" s="333"/>
      <c r="AB393" s="135"/>
      <c r="AC393" s="135"/>
      <c r="AD393" s="135"/>
      <c r="AE393" s="135"/>
      <c r="AF393" s="127"/>
      <c r="AG393" s="135"/>
      <c r="AH393" s="135"/>
      <c r="AI393" s="135"/>
      <c r="AJ393" s="135"/>
    </row>
    <row r="394" spans="11:36" s="3" customFormat="1" ht="15" customHeight="1" x14ac:dyDescent="0.25">
      <c r="K394" s="11"/>
      <c r="L394" s="354"/>
      <c r="M394" s="352"/>
      <c r="AA394" s="333"/>
      <c r="AB394" s="135"/>
      <c r="AC394" s="135"/>
      <c r="AD394" s="135"/>
      <c r="AE394" s="135"/>
      <c r="AF394" s="127"/>
      <c r="AG394" s="135"/>
      <c r="AH394" s="135"/>
      <c r="AI394" s="135"/>
      <c r="AJ394" s="135"/>
    </row>
    <row r="395" spans="11:36" s="3" customFormat="1" ht="15" customHeight="1" x14ac:dyDescent="0.25">
      <c r="K395" s="11"/>
      <c r="L395" s="354"/>
      <c r="M395" s="352"/>
      <c r="AA395" s="333"/>
      <c r="AB395" s="135"/>
      <c r="AC395" s="135"/>
      <c r="AD395" s="135"/>
      <c r="AE395" s="135"/>
      <c r="AF395" s="127"/>
      <c r="AG395" s="135"/>
      <c r="AH395" s="135"/>
      <c r="AI395" s="135"/>
      <c r="AJ395" s="135"/>
    </row>
    <row r="396" spans="11:36" s="3" customFormat="1" ht="15" customHeight="1" x14ac:dyDescent="0.25">
      <c r="K396" s="11"/>
      <c r="L396" s="354"/>
      <c r="M396" s="352"/>
      <c r="AA396" s="333"/>
      <c r="AB396" s="135"/>
      <c r="AC396" s="135"/>
      <c r="AD396" s="135"/>
      <c r="AE396" s="135"/>
      <c r="AF396" s="127"/>
      <c r="AG396" s="135"/>
      <c r="AH396" s="135"/>
      <c r="AI396" s="135"/>
      <c r="AJ396" s="135"/>
    </row>
    <row r="397" spans="11:36" s="3" customFormat="1" ht="15" customHeight="1" x14ac:dyDescent="0.25">
      <c r="K397" s="11"/>
      <c r="L397" s="354"/>
      <c r="M397" s="352"/>
      <c r="AA397" s="333"/>
      <c r="AB397" s="135"/>
      <c r="AC397" s="135"/>
      <c r="AD397" s="135"/>
      <c r="AE397" s="135"/>
      <c r="AF397" s="127"/>
      <c r="AG397" s="135"/>
      <c r="AH397" s="135"/>
      <c r="AI397" s="135"/>
      <c r="AJ397" s="135"/>
    </row>
    <row r="398" spans="11:36" s="3" customFormat="1" ht="15" customHeight="1" x14ac:dyDescent="0.25">
      <c r="K398" s="11"/>
      <c r="L398" s="354"/>
      <c r="M398" s="352"/>
      <c r="AA398" s="333"/>
      <c r="AB398" s="135"/>
      <c r="AC398" s="135"/>
      <c r="AD398" s="135"/>
      <c r="AE398" s="135"/>
      <c r="AF398" s="127"/>
      <c r="AG398" s="135"/>
      <c r="AH398" s="135"/>
      <c r="AI398" s="135"/>
      <c r="AJ398" s="135"/>
    </row>
    <row r="399" spans="11:36" s="3" customFormat="1" ht="15" customHeight="1" x14ac:dyDescent="0.25">
      <c r="K399" s="11"/>
      <c r="L399" s="354"/>
      <c r="M399" s="352"/>
      <c r="AA399" s="333"/>
      <c r="AB399" s="135"/>
      <c r="AC399" s="135"/>
      <c r="AD399" s="135"/>
      <c r="AE399" s="135"/>
      <c r="AF399" s="127"/>
      <c r="AG399" s="135"/>
      <c r="AH399" s="135"/>
      <c r="AI399" s="135"/>
      <c r="AJ399" s="135"/>
    </row>
    <row r="400" spans="11:36" s="3" customFormat="1" ht="15" customHeight="1" x14ac:dyDescent="0.25">
      <c r="K400" s="11"/>
      <c r="L400" s="354"/>
      <c r="M400" s="352"/>
      <c r="AA400" s="333"/>
      <c r="AB400" s="135"/>
      <c r="AC400" s="135"/>
      <c r="AD400" s="135"/>
      <c r="AE400" s="135"/>
      <c r="AF400" s="127"/>
      <c r="AG400" s="135"/>
      <c r="AH400" s="135"/>
      <c r="AI400" s="135"/>
      <c r="AJ400" s="135"/>
    </row>
    <row r="401" spans="11:36" s="3" customFormat="1" ht="15" customHeight="1" x14ac:dyDescent="0.25">
      <c r="K401" s="11"/>
      <c r="L401" s="354"/>
      <c r="M401" s="352"/>
      <c r="AA401" s="333"/>
      <c r="AB401" s="135"/>
      <c r="AC401" s="135"/>
      <c r="AD401" s="135"/>
      <c r="AE401" s="135"/>
      <c r="AF401" s="127"/>
      <c r="AG401" s="135"/>
      <c r="AH401" s="135"/>
      <c r="AI401" s="135"/>
      <c r="AJ401" s="135"/>
    </row>
    <row r="402" spans="11:36" s="3" customFormat="1" ht="15" customHeight="1" x14ac:dyDescent="0.25">
      <c r="K402" s="11"/>
      <c r="L402" s="354"/>
      <c r="M402" s="352"/>
      <c r="AA402" s="333"/>
      <c r="AB402" s="135"/>
      <c r="AC402" s="135"/>
      <c r="AD402" s="135"/>
      <c r="AE402" s="135"/>
      <c r="AF402" s="127"/>
      <c r="AG402" s="135"/>
      <c r="AH402" s="135"/>
      <c r="AI402" s="135"/>
      <c r="AJ402" s="135"/>
    </row>
    <row r="403" spans="11:36" s="3" customFormat="1" ht="15" customHeight="1" x14ac:dyDescent="0.25">
      <c r="K403" s="11"/>
      <c r="L403" s="354"/>
      <c r="M403" s="352"/>
      <c r="AA403" s="333"/>
      <c r="AB403" s="135"/>
      <c r="AC403" s="135"/>
      <c r="AD403" s="135"/>
      <c r="AE403" s="135"/>
      <c r="AF403" s="127"/>
      <c r="AG403" s="135"/>
      <c r="AH403" s="135"/>
      <c r="AI403" s="135"/>
      <c r="AJ403" s="135"/>
    </row>
    <row r="404" spans="11:36" s="3" customFormat="1" ht="15" customHeight="1" x14ac:dyDescent="0.25">
      <c r="K404" s="11"/>
      <c r="L404" s="354"/>
      <c r="M404" s="352"/>
      <c r="AA404" s="333"/>
      <c r="AB404" s="135"/>
      <c r="AC404" s="135"/>
      <c r="AD404" s="135"/>
      <c r="AE404" s="135"/>
      <c r="AF404" s="127"/>
      <c r="AG404" s="135"/>
      <c r="AH404" s="135"/>
      <c r="AI404" s="135"/>
      <c r="AJ404" s="135"/>
    </row>
    <row r="405" spans="11:36" s="3" customFormat="1" ht="15" customHeight="1" x14ac:dyDescent="0.25">
      <c r="K405" s="11"/>
      <c r="L405" s="354"/>
      <c r="M405" s="352"/>
      <c r="AA405" s="333"/>
      <c r="AB405" s="135"/>
      <c r="AC405" s="135"/>
      <c r="AD405" s="135"/>
      <c r="AE405" s="135"/>
      <c r="AF405" s="127"/>
      <c r="AG405" s="135"/>
      <c r="AH405" s="135"/>
      <c r="AI405" s="135"/>
      <c r="AJ405" s="135"/>
    </row>
    <row r="406" spans="11:36" s="3" customFormat="1" ht="15" customHeight="1" x14ac:dyDescent="0.25">
      <c r="K406" s="11"/>
      <c r="L406" s="354"/>
      <c r="M406" s="352"/>
      <c r="AA406" s="333"/>
      <c r="AB406" s="135"/>
      <c r="AC406" s="135"/>
      <c r="AD406" s="135"/>
      <c r="AE406" s="135"/>
      <c r="AF406" s="127"/>
      <c r="AG406" s="135"/>
      <c r="AH406" s="135"/>
      <c r="AI406" s="135"/>
      <c r="AJ406" s="135"/>
    </row>
    <row r="407" spans="11:36" s="3" customFormat="1" ht="15" customHeight="1" x14ac:dyDescent="0.25">
      <c r="K407" s="11"/>
      <c r="L407" s="354"/>
      <c r="M407" s="352"/>
      <c r="AA407" s="333"/>
      <c r="AB407" s="135"/>
      <c r="AC407" s="135"/>
      <c r="AD407" s="135"/>
      <c r="AE407" s="135"/>
      <c r="AF407" s="127"/>
      <c r="AG407" s="135"/>
      <c r="AH407" s="135"/>
      <c r="AI407" s="135"/>
      <c r="AJ407" s="135"/>
    </row>
    <row r="408" spans="11:36" s="3" customFormat="1" ht="15" customHeight="1" x14ac:dyDescent="0.25">
      <c r="K408" s="11"/>
      <c r="L408" s="354"/>
      <c r="M408" s="352"/>
      <c r="AA408" s="333"/>
      <c r="AB408" s="135"/>
      <c r="AC408" s="135"/>
      <c r="AD408" s="135"/>
      <c r="AE408" s="135"/>
      <c r="AF408" s="127"/>
      <c r="AG408" s="135"/>
      <c r="AH408" s="135"/>
      <c r="AI408" s="135"/>
      <c r="AJ408" s="135"/>
    </row>
    <row r="409" spans="11:36" s="3" customFormat="1" ht="15" customHeight="1" x14ac:dyDescent="0.25">
      <c r="K409" s="11"/>
      <c r="L409" s="354"/>
      <c r="M409" s="352"/>
      <c r="AA409" s="333"/>
      <c r="AB409" s="135"/>
      <c r="AC409" s="135"/>
      <c r="AD409" s="135"/>
      <c r="AE409" s="135"/>
      <c r="AF409" s="127"/>
      <c r="AG409" s="135"/>
      <c r="AH409" s="135"/>
      <c r="AI409" s="135"/>
      <c r="AJ409" s="135"/>
    </row>
    <row r="410" spans="11:36" s="3" customFormat="1" ht="15" customHeight="1" x14ac:dyDescent="0.25">
      <c r="K410" s="11"/>
      <c r="L410" s="354"/>
      <c r="M410" s="352"/>
      <c r="AA410" s="333"/>
      <c r="AB410" s="135"/>
      <c r="AC410" s="135"/>
      <c r="AD410" s="135"/>
      <c r="AE410" s="135"/>
      <c r="AF410" s="127"/>
      <c r="AG410" s="135"/>
      <c r="AH410" s="135"/>
      <c r="AI410" s="135"/>
      <c r="AJ410" s="135"/>
    </row>
    <row r="411" spans="11:36" s="3" customFormat="1" ht="15" customHeight="1" x14ac:dyDescent="0.25">
      <c r="K411" s="11"/>
      <c r="L411" s="354"/>
      <c r="M411" s="352"/>
      <c r="AA411" s="333"/>
      <c r="AB411" s="135"/>
      <c r="AC411" s="135"/>
      <c r="AD411" s="135"/>
      <c r="AE411" s="135"/>
      <c r="AF411" s="127"/>
      <c r="AG411" s="135"/>
      <c r="AH411" s="135"/>
      <c r="AI411" s="135"/>
      <c r="AJ411" s="135"/>
    </row>
    <row r="412" spans="11:36" s="3" customFormat="1" ht="15" customHeight="1" x14ac:dyDescent="0.25">
      <c r="K412" s="11"/>
      <c r="L412" s="354"/>
      <c r="M412" s="352"/>
      <c r="AA412" s="333"/>
      <c r="AB412" s="135"/>
      <c r="AC412" s="135"/>
      <c r="AD412" s="135"/>
      <c r="AE412" s="135"/>
      <c r="AF412" s="127"/>
      <c r="AG412" s="135"/>
      <c r="AH412" s="135"/>
      <c r="AI412" s="135"/>
      <c r="AJ412" s="135"/>
    </row>
    <row r="413" spans="11:36" s="3" customFormat="1" ht="15" customHeight="1" x14ac:dyDescent="0.25">
      <c r="K413" s="11"/>
      <c r="L413" s="354"/>
      <c r="M413" s="352"/>
      <c r="AA413" s="333"/>
      <c r="AB413" s="135"/>
      <c r="AC413" s="135"/>
      <c r="AD413" s="135"/>
      <c r="AE413" s="135"/>
      <c r="AF413" s="127"/>
      <c r="AG413" s="135"/>
      <c r="AH413" s="135"/>
      <c r="AI413" s="135"/>
      <c r="AJ413" s="135"/>
    </row>
    <row r="414" spans="11:36" s="3" customFormat="1" ht="15" customHeight="1" x14ac:dyDescent="0.25">
      <c r="K414" s="11"/>
      <c r="L414" s="354"/>
      <c r="M414" s="352"/>
      <c r="AA414" s="333"/>
      <c r="AB414" s="135"/>
      <c r="AC414" s="135"/>
      <c r="AD414" s="135"/>
      <c r="AE414" s="135"/>
      <c r="AF414" s="127"/>
      <c r="AG414" s="135"/>
      <c r="AH414" s="135"/>
      <c r="AI414" s="135"/>
      <c r="AJ414" s="135"/>
    </row>
    <row r="415" spans="11:36" s="3" customFormat="1" ht="15" customHeight="1" x14ac:dyDescent="0.25">
      <c r="K415" s="11"/>
      <c r="L415" s="354"/>
      <c r="M415" s="352"/>
      <c r="AA415" s="333"/>
      <c r="AB415" s="135"/>
      <c r="AC415" s="135"/>
      <c r="AD415" s="135"/>
      <c r="AE415" s="135"/>
      <c r="AF415" s="127"/>
      <c r="AG415" s="135"/>
      <c r="AH415" s="135"/>
      <c r="AI415" s="135"/>
      <c r="AJ415" s="135"/>
    </row>
    <row r="416" spans="11:36" s="3" customFormat="1" ht="15" customHeight="1" x14ac:dyDescent="0.25">
      <c r="K416" s="11"/>
      <c r="L416" s="354"/>
      <c r="M416" s="352"/>
      <c r="AA416" s="333"/>
      <c r="AB416" s="135"/>
      <c r="AC416" s="135"/>
      <c r="AD416" s="135"/>
      <c r="AE416" s="135"/>
      <c r="AF416" s="127"/>
      <c r="AG416" s="135"/>
      <c r="AH416" s="135"/>
      <c r="AI416" s="135"/>
      <c r="AJ416" s="135"/>
    </row>
    <row r="417" spans="11:36" s="3" customFormat="1" ht="15" customHeight="1" x14ac:dyDescent="0.25">
      <c r="K417" s="11"/>
      <c r="L417" s="354"/>
      <c r="M417" s="352"/>
      <c r="AA417" s="333"/>
      <c r="AB417" s="135"/>
      <c r="AC417" s="135"/>
      <c r="AD417" s="135"/>
      <c r="AE417" s="135"/>
      <c r="AF417" s="127"/>
      <c r="AG417" s="135"/>
      <c r="AH417" s="135"/>
      <c r="AI417" s="135"/>
      <c r="AJ417" s="135"/>
    </row>
    <row r="418" spans="11:36" s="3" customFormat="1" ht="15" customHeight="1" x14ac:dyDescent="0.25">
      <c r="K418" s="11"/>
      <c r="L418" s="354"/>
      <c r="M418" s="352"/>
      <c r="AA418" s="333"/>
      <c r="AB418" s="135"/>
      <c r="AC418" s="135"/>
      <c r="AD418" s="135"/>
      <c r="AE418" s="135"/>
      <c r="AF418" s="127"/>
      <c r="AG418" s="135"/>
      <c r="AH418" s="135"/>
      <c r="AI418" s="135"/>
      <c r="AJ418" s="135"/>
    </row>
    <row r="419" spans="11:36" s="3" customFormat="1" ht="15" customHeight="1" x14ac:dyDescent="0.25">
      <c r="K419" s="11"/>
      <c r="L419" s="354"/>
      <c r="M419" s="352"/>
      <c r="AA419" s="333"/>
      <c r="AB419" s="135"/>
      <c r="AC419" s="135"/>
      <c r="AD419" s="135"/>
      <c r="AE419" s="135"/>
      <c r="AF419" s="127"/>
      <c r="AG419" s="135"/>
      <c r="AH419" s="135"/>
      <c r="AI419" s="135"/>
      <c r="AJ419" s="135"/>
    </row>
    <row r="420" spans="11:36" s="3" customFormat="1" ht="15" customHeight="1" x14ac:dyDescent="0.25">
      <c r="K420" s="11"/>
      <c r="L420" s="354"/>
      <c r="M420" s="352"/>
      <c r="AA420" s="333"/>
      <c r="AB420" s="135"/>
      <c r="AC420" s="135"/>
      <c r="AD420" s="135"/>
      <c r="AE420" s="135"/>
      <c r="AF420" s="127"/>
      <c r="AG420" s="135"/>
      <c r="AH420" s="135"/>
      <c r="AI420" s="135"/>
      <c r="AJ420" s="135"/>
    </row>
    <row r="421" spans="11:36" s="3" customFormat="1" ht="15" customHeight="1" x14ac:dyDescent="0.25">
      <c r="K421" s="11"/>
      <c r="L421" s="354"/>
      <c r="M421" s="352"/>
      <c r="AA421" s="333"/>
      <c r="AB421" s="135"/>
      <c r="AC421" s="135"/>
      <c r="AD421" s="135"/>
      <c r="AE421" s="135"/>
      <c r="AF421" s="127"/>
      <c r="AG421" s="135"/>
      <c r="AH421" s="135"/>
      <c r="AI421" s="135"/>
      <c r="AJ421" s="135"/>
    </row>
    <row r="422" spans="11:36" s="3" customFormat="1" ht="15" customHeight="1" x14ac:dyDescent="0.25">
      <c r="K422" s="11"/>
      <c r="L422" s="354"/>
      <c r="M422" s="352"/>
      <c r="AA422" s="333"/>
      <c r="AB422" s="135"/>
      <c r="AC422" s="135"/>
      <c r="AD422" s="135"/>
      <c r="AE422" s="135"/>
      <c r="AF422" s="127"/>
      <c r="AG422" s="135"/>
      <c r="AH422" s="135"/>
      <c r="AI422" s="135"/>
      <c r="AJ422" s="135"/>
    </row>
    <row r="423" spans="11:36" s="3" customFormat="1" ht="15" customHeight="1" x14ac:dyDescent="0.25">
      <c r="K423" s="11"/>
      <c r="L423" s="354"/>
      <c r="M423" s="352"/>
      <c r="AA423" s="333"/>
      <c r="AB423" s="135"/>
      <c r="AC423" s="135"/>
      <c r="AD423" s="135"/>
      <c r="AE423" s="135"/>
      <c r="AF423" s="127"/>
      <c r="AG423" s="135"/>
      <c r="AH423" s="135"/>
      <c r="AI423" s="135"/>
      <c r="AJ423" s="135"/>
    </row>
    <row r="424" spans="11:36" s="3" customFormat="1" ht="15" customHeight="1" x14ac:dyDescent="0.25">
      <c r="K424" s="11"/>
      <c r="L424" s="354"/>
      <c r="M424" s="352"/>
      <c r="AA424" s="333"/>
      <c r="AB424" s="135"/>
      <c r="AC424" s="135"/>
      <c r="AD424" s="135"/>
      <c r="AE424" s="135"/>
      <c r="AF424" s="127"/>
      <c r="AG424" s="135"/>
      <c r="AH424" s="135"/>
      <c r="AI424" s="135"/>
      <c r="AJ424" s="135"/>
    </row>
    <row r="425" spans="11:36" s="3" customFormat="1" ht="15" customHeight="1" x14ac:dyDescent="0.25">
      <c r="K425" s="11"/>
      <c r="L425" s="354"/>
      <c r="M425" s="352"/>
      <c r="AA425" s="333"/>
      <c r="AB425" s="135"/>
      <c r="AC425" s="135"/>
      <c r="AD425" s="135"/>
      <c r="AE425" s="135"/>
      <c r="AF425" s="127"/>
      <c r="AG425" s="135"/>
      <c r="AH425" s="135"/>
      <c r="AI425" s="135"/>
      <c r="AJ425" s="135"/>
    </row>
    <row r="426" spans="11:36" s="3" customFormat="1" ht="15" customHeight="1" x14ac:dyDescent="0.25">
      <c r="K426" s="11"/>
      <c r="L426" s="354"/>
      <c r="M426" s="352"/>
      <c r="AA426" s="333"/>
      <c r="AB426" s="135"/>
      <c r="AC426" s="135"/>
      <c r="AD426" s="135"/>
      <c r="AE426" s="135"/>
      <c r="AF426" s="127"/>
      <c r="AG426" s="135"/>
      <c r="AH426" s="135"/>
      <c r="AI426" s="135"/>
      <c r="AJ426" s="135"/>
    </row>
    <row r="427" spans="11:36" s="3" customFormat="1" ht="15" customHeight="1" x14ac:dyDescent="0.25">
      <c r="K427" s="11"/>
      <c r="L427" s="354"/>
      <c r="M427" s="352"/>
      <c r="AA427" s="333"/>
      <c r="AB427" s="135"/>
      <c r="AC427" s="135"/>
      <c r="AD427" s="135"/>
      <c r="AE427" s="135"/>
      <c r="AF427" s="127"/>
      <c r="AG427" s="135"/>
      <c r="AH427" s="135"/>
      <c r="AI427" s="135"/>
      <c r="AJ427" s="135"/>
    </row>
    <row r="428" spans="11:36" s="3" customFormat="1" ht="15" customHeight="1" x14ac:dyDescent="0.25">
      <c r="K428" s="11"/>
      <c r="L428" s="354"/>
      <c r="M428" s="352"/>
      <c r="AA428" s="333"/>
      <c r="AB428" s="135"/>
      <c r="AC428" s="135"/>
      <c r="AD428" s="135"/>
      <c r="AE428" s="135"/>
      <c r="AF428" s="127"/>
      <c r="AG428" s="135"/>
      <c r="AH428" s="135"/>
      <c r="AI428" s="135"/>
      <c r="AJ428" s="135"/>
    </row>
    <row r="429" spans="11:36" s="3" customFormat="1" ht="15" customHeight="1" x14ac:dyDescent="0.25">
      <c r="K429" s="11"/>
      <c r="L429" s="354"/>
      <c r="M429" s="352"/>
      <c r="AA429" s="333"/>
      <c r="AB429" s="135"/>
      <c r="AC429" s="135"/>
      <c r="AD429" s="135"/>
      <c r="AE429" s="135"/>
      <c r="AF429" s="127"/>
      <c r="AG429" s="135"/>
      <c r="AH429" s="135"/>
      <c r="AI429" s="135"/>
      <c r="AJ429" s="135"/>
    </row>
    <row r="430" spans="11:36" s="3" customFormat="1" ht="15" customHeight="1" x14ac:dyDescent="0.25">
      <c r="K430" s="11"/>
      <c r="L430" s="354"/>
      <c r="M430" s="352"/>
      <c r="AA430" s="333"/>
      <c r="AB430" s="135"/>
      <c r="AC430" s="135"/>
      <c r="AD430" s="135"/>
      <c r="AE430" s="135"/>
      <c r="AF430" s="127"/>
      <c r="AG430" s="135"/>
      <c r="AH430" s="135"/>
      <c r="AI430" s="135"/>
      <c r="AJ430" s="135"/>
    </row>
    <row r="431" spans="11:36" s="3" customFormat="1" ht="15" customHeight="1" x14ac:dyDescent="0.25">
      <c r="K431" s="11"/>
      <c r="L431" s="354"/>
      <c r="M431" s="352"/>
      <c r="AA431" s="333"/>
      <c r="AB431" s="135"/>
      <c r="AC431" s="135"/>
      <c r="AD431" s="135"/>
      <c r="AE431" s="135"/>
      <c r="AF431" s="127"/>
      <c r="AG431" s="135"/>
      <c r="AH431" s="135"/>
      <c r="AI431" s="135"/>
      <c r="AJ431" s="135"/>
    </row>
    <row r="432" spans="11:36" s="3" customFormat="1" ht="15" customHeight="1" x14ac:dyDescent="0.25">
      <c r="K432" s="11"/>
      <c r="L432" s="354"/>
      <c r="M432" s="352"/>
      <c r="AA432" s="333"/>
      <c r="AB432" s="135"/>
      <c r="AC432" s="135"/>
      <c r="AD432" s="135"/>
      <c r="AE432" s="135"/>
      <c r="AF432" s="127"/>
      <c r="AG432" s="135"/>
      <c r="AH432" s="135"/>
      <c r="AI432" s="135"/>
      <c r="AJ432" s="135"/>
    </row>
    <row r="433" spans="11:36" s="3" customFormat="1" ht="15" customHeight="1" x14ac:dyDescent="0.25">
      <c r="K433" s="11"/>
      <c r="L433" s="354"/>
      <c r="M433" s="352"/>
      <c r="AA433" s="333"/>
      <c r="AB433" s="135"/>
      <c r="AC433" s="135"/>
      <c r="AD433" s="135"/>
      <c r="AE433" s="135"/>
      <c r="AF433" s="127"/>
      <c r="AG433" s="135"/>
      <c r="AH433" s="135"/>
      <c r="AI433" s="135"/>
      <c r="AJ433" s="135"/>
    </row>
    <row r="434" spans="11:36" s="3" customFormat="1" ht="15" customHeight="1" x14ac:dyDescent="0.25">
      <c r="K434" s="11"/>
      <c r="L434" s="354"/>
      <c r="M434" s="352"/>
      <c r="AA434" s="333"/>
      <c r="AB434" s="135"/>
      <c r="AC434" s="135"/>
      <c r="AD434" s="135"/>
      <c r="AE434" s="135"/>
      <c r="AF434" s="127"/>
      <c r="AG434" s="135"/>
      <c r="AH434" s="135"/>
      <c r="AI434" s="135"/>
      <c r="AJ434" s="135"/>
    </row>
    <row r="435" spans="11:36" s="3" customFormat="1" ht="15" customHeight="1" x14ac:dyDescent="0.25">
      <c r="K435" s="11"/>
      <c r="L435" s="354"/>
      <c r="M435" s="352"/>
      <c r="AA435" s="333"/>
      <c r="AB435" s="135"/>
      <c r="AC435" s="135"/>
      <c r="AD435" s="135"/>
      <c r="AE435" s="135"/>
      <c r="AF435" s="127"/>
      <c r="AG435" s="135"/>
      <c r="AH435" s="135"/>
      <c r="AI435" s="135"/>
      <c r="AJ435" s="135"/>
    </row>
    <row r="436" spans="11:36" s="3" customFormat="1" ht="15" customHeight="1" x14ac:dyDescent="0.25">
      <c r="K436" s="11"/>
      <c r="L436" s="354"/>
      <c r="M436" s="352"/>
      <c r="AA436" s="333"/>
      <c r="AB436" s="135"/>
      <c r="AC436" s="135"/>
      <c r="AD436" s="135"/>
      <c r="AE436" s="135"/>
      <c r="AF436" s="127"/>
      <c r="AG436" s="135"/>
      <c r="AH436" s="135"/>
      <c r="AI436" s="135"/>
      <c r="AJ436" s="135"/>
    </row>
    <row r="437" spans="11:36" s="3" customFormat="1" ht="15" customHeight="1" x14ac:dyDescent="0.25">
      <c r="K437" s="11"/>
      <c r="L437" s="354"/>
      <c r="M437" s="352"/>
      <c r="AA437" s="333"/>
      <c r="AB437" s="135"/>
      <c r="AC437" s="135"/>
      <c r="AD437" s="135"/>
      <c r="AE437" s="135"/>
      <c r="AF437" s="127"/>
      <c r="AG437" s="135"/>
      <c r="AH437" s="135"/>
      <c r="AI437" s="135"/>
      <c r="AJ437" s="135"/>
    </row>
    <row r="438" spans="11:36" s="3" customFormat="1" ht="15" customHeight="1" x14ac:dyDescent="0.25">
      <c r="K438" s="11"/>
      <c r="L438" s="354"/>
      <c r="M438" s="352"/>
      <c r="AA438" s="333"/>
      <c r="AB438" s="135"/>
      <c r="AC438" s="135"/>
      <c r="AD438" s="135"/>
      <c r="AE438" s="135"/>
      <c r="AF438" s="127"/>
      <c r="AG438" s="135"/>
      <c r="AH438" s="135"/>
      <c r="AI438" s="135"/>
      <c r="AJ438" s="135"/>
    </row>
    <row r="439" spans="11:36" s="3" customFormat="1" ht="15" customHeight="1" x14ac:dyDescent="0.25">
      <c r="K439" s="11"/>
      <c r="L439" s="354"/>
      <c r="M439" s="352"/>
      <c r="AA439" s="333"/>
      <c r="AB439" s="135"/>
      <c r="AC439" s="135"/>
      <c r="AD439" s="135"/>
      <c r="AE439" s="135"/>
      <c r="AF439" s="127"/>
      <c r="AG439" s="135"/>
      <c r="AH439" s="135"/>
      <c r="AI439" s="135"/>
      <c r="AJ439" s="135"/>
    </row>
    <row r="440" spans="11:36" s="3" customFormat="1" ht="15" customHeight="1" x14ac:dyDescent="0.25">
      <c r="K440" s="11"/>
      <c r="L440" s="354"/>
      <c r="M440" s="352"/>
      <c r="AA440" s="333"/>
      <c r="AB440" s="135"/>
      <c r="AC440" s="135"/>
      <c r="AD440" s="135"/>
      <c r="AE440" s="135"/>
      <c r="AF440" s="127"/>
      <c r="AG440" s="135"/>
      <c r="AH440" s="135"/>
      <c r="AI440" s="135"/>
      <c r="AJ440" s="135"/>
    </row>
    <row r="441" spans="11:36" s="3" customFormat="1" ht="15" customHeight="1" x14ac:dyDescent="0.25">
      <c r="K441" s="11"/>
      <c r="L441" s="354"/>
      <c r="M441" s="352"/>
      <c r="AA441" s="333"/>
      <c r="AB441" s="135"/>
      <c r="AC441" s="135"/>
      <c r="AD441" s="135"/>
      <c r="AE441" s="135"/>
      <c r="AF441" s="127"/>
      <c r="AG441" s="135"/>
      <c r="AH441" s="135"/>
      <c r="AI441" s="135"/>
      <c r="AJ441" s="135"/>
    </row>
    <row r="442" spans="11:36" s="3" customFormat="1" ht="15" customHeight="1" x14ac:dyDescent="0.25">
      <c r="K442" s="11"/>
      <c r="L442" s="354"/>
      <c r="M442" s="352"/>
      <c r="AA442" s="333"/>
      <c r="AB442" s="135"/>
      <c r="AC442" s="135"/>
      <c r="AD442" s="135"/>
      <c r="AE442" s="135"/>
      <c r="AF442" s="127"/>
      <c r="AG442" s="135"/>
      <c r="AH442" s="135"/>
      <c r="AI442" s="135"/>
      <c r="AJ442" s="135"/>
    </row>
    <row r="443" spans="11:36" s="3" customFormat="1" ht="15" customHeight="1" x14ac:dyDescent="0.25">
      <c r="K443" s="11"/>
      <c r="L443" s="354"/>
      <c r="M443" s="352"/>
      <c r="AA443" s="333"/>
      <c r="AB443" s="135"/>
      <c r="AC443" s="135"/>
      <c r="AD443" s="135"/>
      <c r="AE443" s="135"/>
      <c r="AF443" s="127"/>
      <c r="AG443" s="135"/>
      <c r="AH443" s="135"/>
      <c r="AI443" s="135"/>
      <c r="AJ443" s="135"/>
    </row>
    <row r="444" spans="11:36" s="3" customFormat="1" ht="15" customHeight="1" x14ac:dyDescent="0.25">
      <c r="K444" s="11"/>
      <c r="L444" s="354"/>
      <c r="M444" s="352"/>
      <c r="AA444" s="333"/>
      <c r="AB444" s="135"/>
      <c r="AC444" s="135"/>
      <c r="AD444" s="135"/>
      <c r="AE444" s="135"/>
      <c r="AF444" s="127"/>
      <c r="AG444" s="135"/>
      <c r="AH444" s="135"/>
      <c r="AI444" s="135"/>
      <c r="AJ444" s="135"/>
    </row>
    <row r="445" spans="11:36" s="3" customFormat="1" ht="15" customHeight="1" x14ac:dyDescent="0.25">
      <c r="K445" s="11"/>
      <c r="L445" s="354"/>
      <c r="M445" s="352"/>
      <c r="AA445" s="333"/>
      <c r="AB445" s="135"/>
      <c r="AC445" s="135"/>
      <c r="AD445" s="135"/>
      <c r="AE445" s="135"/>
      <c r="AF445" s="127"/>
      <c r="AG445" s="135"/>
      <c r="AH445" s="135"/>
      <c r="AI445" s="135"/>
      <c r="AJ445" s="135"/>
    </row>
    <row r="446" spans="11:36" s="3" customFormat="1" ht="15" customHeight="1" x14ac:dyDescent="0.25">
      <c r="K446" s="11"/>
      <c r="L446" s="354"/>
      <c r="M446" s="352"/>
      <c r="AA446" s="333"/>
      <c r="AB446" s="135"/>
      <c r="AC446" s="135"/>
      <c r="AD446" s="135"/>
      <c r="AE446" s="135"/>
      <c r="AF446" s="127"/>
      <c r="AG446" s="135"/>
      <c r="AH446" s="135"/>
      <c r="AI446" s="135"/>
      <c r="AJ446" s="135"/>
    </row>
    <row r="447" spans="11:36" s="3" customFormat="1" ht="15" customHeight="1" x14ac:dyDescent="0.25">
      <c r="K447" s="11"/>
      <c r="L447" s="354"/>
      <c r="M447" s="352"/>
      <c r="AA447" s="333"/>
      <c r="AB447" s="135"/>
      <c r="AC447" s="135"/>
      <c r="AD447" s="135"/>
      <c r="AE447" s="135"/>
      <c r="AF447" s="127"/>
      <c r="AG447" s="135"/>
      <c r="AH447" s="135"/>
      <c r="AI447" s="135"/>
      <c r="AJ447" s="135"/>
    </row>
    <row r="448" spans="11:36" s="3" customFormat="1" ht="15" customHeight="1" x14ac:dyDescent="0.25">
      <c r="K448" s="11"/>
      <c r="L448" s="354"/>
      <c r="M448" s="352"/>
      <c r="AA448" s="333"/>
      <c r="AB448" s="135"/>
      <c r="AC448" s="135"/>
      <c r="AD448" s="135"/>
      <c r="AE448" s="135"/>
      <c r="AF448" s="127"/>
      <c r="AG448" s="135"/>
      <c r="AH448" s="135"/>
      <c r="AI448" s="135"/>
      <c r="AJ448" s="135"/>
    </row>
    <row r="449" spans="11:36" s="3" customFormat="1" ht="15" customHeight="1" x14ac:dyDescent="0.25">
      <c r="K449" s="11"/>
      <c r="L449" s="354"/>
      <c r="M449" s="352"/>
      <c r="AA449" s="333"/>
      <c r="AB449" s="135"/>
      <c r="AC449" s="135"/>
      <c r="AD449" s="135"/>
      <c r="AE449" s="135"/>
      <c r="AF449" s="127"/>
      <c r="AG449" s="135"/>
      <c r="AH449" s="135"/>
      <c r="AI449" s="135"/>
      <c r="AJ449" s="135"/>
    </row>
    <row r="450" spans="11:36" s="3" customFormat="1" ht="15" customHeight="1" x14ac:dyDescent="0.25">
      <c r="K450" s="11"/>
      <c r="L450" s="354"/>
      <c r="M450" s="352"/>
      <c r="AA450" s="333"/>
      <c r="AB450" s="135"/>
      <c r="AC450" s="135"/>
      <c r="AD450" s="135"/>
      <c r="AE450" s="135"/>
      <c r="AF450" s="127"/>
      <c r="AG450" s="135"/>
      <c r="AH450" s="135"/>
      <c r="AI450" s="135"/>
      <c r="AJ450" s="135"/>
    </row>
    <row r="451" spans="11:36" s="3" customFormat="1" ht="15" customHeight="1" x14ac:dyDescent="0.25">
      <c r="K451" s="11"/>
      <c r="L451" s="354"/>
      <c r="M451" s="352"/>
      <c r="AA451" s="333"/>
      <c r="AB451" s="135"/>
      <c r="AC451" s="135"/>
      <c r="AD451" s="135"/>
      <c r="AE451" s="135"/>
      <c r="AF451" s="127"/>
      <c r="AG451" s="135"/>
      <c r="AH451" s="135"/>
      <c r="AI451" s="135"/>
      <c r="AJ451" s="135"/>
    </row>
    <row r="452" spans="11:36" s="3" customFormat="1" ht="15" customHeight="1" x14ac:dyDescent="0.25">
      <c r="K452" s="11"/>
      <c r="L452" s="354"/>
      <c r="M452" s="352"/>
      <c r="AA452" s="333"/>
      <c r="AB452" s="135"/>
      <c r="AC452" s="135"/>
      <c r="AD452" s="135"/>
      <c r="AE452" s="135"/>
      <c r="AF452" s="127"/>
      <c r="AG452" s="135"/>
      <c r="AH452" s="135"/>
      <c r="AI452" s="135"/>
      <c r="AJ452" s="135"/>
    </row>
    <row r="453" spans="11:36" s="3" customFormat="1" ht="15" customHeight="1" x14ac:dyDescent="0.25">
      <c r="K453" s="11"/>
      <c r="L453" s="354"/>
      <c r="M453" s="352"/>
      <c r="AA453" s="333"/>
      <c r="AB453" s="135"/>
      <c r="AC453" s="135"/>
      <c r="AD453" s="135"/>
      <c r="AE453" s="135"/>
      <c r="AF453" s="127"/>
      <c r="AG453" s="135"/>
      <c r="AH453" s="135"/>
      <c r="AI453" s="135"/>
      <c r="AJ453" s="135"/>
    </row>
    <row r="454" spans="11:36" s="3" customFormat="1" ht="15" customHeight="1" x14ac:dyDescent="0.25">
      <c r="K454" s="11"/>
      <c r="L454" s="354"/>
      <c r="M454" s="352"/>
      <c r="AA454" s="333"/>
      <c r="AB454" s="135"/>
      <c r="AC454" s="135"/>
      <c r="AD454" s="135"/>
      <c r="AE454" s="135"/>
      <c r="AF454" s="127"/>
      <c r="AG454" s="135"/>
      <c r="AH454" s="135"/>
      <c r="AI454" s="135"/>
      <c r="AJ454" s="135"/>
    </row>
    <row r="455" spans="11:36" s="3" customFormat="1" ht="15" customHeight="1" x14ac:dyDescent="0.25">
      <c r="K455" s="11"/>
      <c r="L455" s="354"/>
      <c r="M455" s="352"/>
      <c r="AA455" s="333"/>
      <c r="AB455" s="135"/>
      <c r="AC455" s="135"/>
      <c r="AD455" s="135"/>
      <c r="AE455" s="135"/>
      <c r="AF455" s="127"/>
      <c r="AG455" s="135"/>
      <c r="AH455" s="135"/>
      <c r="AI455" s="135"/>
      <c r="AJ455" s="135"/>
    </row>
    <row r="456" spans="11:36" s="3" customFormat="1" ht="15" customHeight="1" x14ac:dyDescent="0.25">
      <c r="K456" s="11"/>
      <c r="L456" s="354"/>
      <c r="M456" s="352"/>
      <c r="AA456" s="333"/>
      <c r="AB456" s="135"/>
      <c r="AC456" s="135"/>
      <c r="AD456" s="135"/>
      <c r="AE456" s="135"/>
      <c r="AF456" s="127"/>
      <c r="AG456" s="135"/>
      <c r="AH456" s="135"/>
      <c r="AI456" s="135"/>
      <c r="AJ456" s="135"/>
    </row>
    <row r="457" spans="11:36" s="3" customFormat="1" ht="15" customHeight="1" x14ac:dyDescent="0.25">
      <c r="K457" s="11"/>
      <c r="L457" s="354"/>
      <c r="M457" s="352"/>
      <c r="AA457" s="333"/>
      <c r="AB457" s="135"/>
      <c r="AC457" s="135"/>
      <c r="AD457" s="135"/>
      <c r="AE457" s="135"/>
      <c r="AF457" s="127"/>
      <c r="AG457" s="135"/>
      <c r="AH457" s="135"/>
      <c r="AI457" s="135"/>
      <c r="AJ457" s="135"/>
    </row>
    <row r="458" spans="11:36" s="3" customFormat="1" ht="15" customHeight="1" x14ac:dyDescent="0.25">
      <c r="K458" s="11"/>
      <c r="L458" s="354"/>
      <c r="M458" s="352"/>
      <c r="AA458" s="333"/>
      <c r="AB458" s="135"/>
      <c r="AC458" s="135"/>
      <c r="AD458" s="135"/>
      <c r="AE458" s="135"/>
      <c r="AF458" s="127"/>
      <c r="AG458" s="135"/>
      <c r="AH458" s="135"/>
      <c r="AI458" s="135"/>
      <c r="AJ458" s="135"/>
    </row>
    <row r="459" spans="11:36" s="3" customFormat="1" ht="15" customHeight="1" x14ac:dyDescent="0.25">
      <c r="K459" s="11"/>
      <c r="L459" s="354"/>
      <c r="M459" s="352"/>
      <c r="AA459" s="333"/>
      <c r="AB459" s="135"/>
      <c r="AC459" s="135"/>
      <c r="AD459" s="135"/>
      <c r="AE459" s="135"/>
      <c r="AF459" s="127"/>
      <c r="AG459" s="135"/>
      <c r="AH459" s="135"/>
      <c r="AI459" s="135"/>
      <c r="AJ459" s="135"/>
    </row>
    <row r="460" spans="11:36" s="3" customFormat="1" ht="15" customHeight="1" x14ac:dyDescent="0.25">
      <c r="K460" s="11"/>
      <c r="L460" s="354"/>
      <c r="M460" s="352"/>
      <c r="AA460" s="333"/>
      <c r="AB460" s="135"/>
      <c r="AC460" s="135"/>
      <c r="AD460" s="135"/>
      <c r="AE460" s="135"/>
      <c r="AF460" s="127"/>
      <c r="AG460" s="135"/>
      <c r="AH460" s="135"/>
      <c r="AI460" s="135"/>
      <c r="AJ460" s="135"/>
    </row>
    <row r="461" spans="11:36" s="3" customFormat="1" ht="15" customHeight="1" x14ac:dyDescent="0.25">
      <c r="K461" s="11"/>
      <c r="L461" s="354"/>
      <c r="M461" s="352"/>
      <c r="AA461" s="333"/>
      <c r="AB461" s="135"/>
      <c r="AC461" s="135"/>
      <c r="AD461" s="135"/>
      <c r="AE461" s="135"/>
      <c r="AF461" s="127"/>
      <c r="AG461" s="135"/>
      <c r="AH461" s="135"/>
      <c r="AI461" s="135"/>
      <c r="AJ461" s="135"/>
    </row>
    <row r="462" spans="11:36" s="3" customFormat="1" ht="15" customHeight="1" x14ac:dyDescent="0.25">
      <c r="K462" s="11"/>
      <c r="L462" s="354"/>
      <c r="M462" s="352"/>
      <c r="AA462" s="333"/>
      <c r="AB462" s="135"/>
      <c r="AC462" s="135"/>
      <c r="AD462" s="135"/>
      <c r="AE462" s="135"/>
      <c r="AF462" s="127"/>
      <c r="AG462" s="135"/>
      <c r="AH462" s="135"/>
      <c r="AI462" s="135"/>
      <c r="AJ462" s="135"/>
    </row>
    <row r="463" spans="11:36" s="3" customFormat="1" ht="15" customHeight="1" x14ac:dyDescent="0.25">
      <c r="K463" s="11"/>
      <c r="L463" s="354"/>
      <c r="M463" s="352"/>
      <c r="AA463" s="333"/>
      <c r="AB463" s="135"/>
      <c r="AC463" s="135"/>
      <c r="AD463" s="135"/>
      <c r="AE463" s="135"/>
      <c r="AF463" s="127"/>
      <c r="AG463" s="135"/>
      <c r="AH463" s="135"/>
      <c r="AI463" s="135"/>
      <c r="AJ463" s="135"/>
    </row>
    <row r="464" spans="11:36" s="3" customFormat="1" ht="15" customHeight="1" x14ac:dyDescent="0.25">
      <c r="K464" s="11"/>
      <c r="L464" s="354"/>
      <c r="M464" s="352"/>
      <c r="AA464" s="333"/>
      <c r="AB464" s="135"/>
      <c r="AC464" s="135"/>
      <c r="AD464" s="135"/>
      <c r="AE464" s="135"/>
      <c r="AF464" s="127"/>
      <c r="AG464" s="135"/>
      <c r="AH464" s="135"/>
      <c r="AI464" s="135"/>
      <c r="AJ464" s="135"/>
    </row>
    <row r="465" spans="11:36" s="3" customFormat="1" ht="15" customHeight="1" x14ac:dyDescent="0.25">
      <c r="K465" s="11"/>
      <c r="L465" s="354"/>
      <c r="M465" s="352"/>
      <c r="AA465" s="333"/>
      <c r="AB465" s="135"/>
      <c r="AC465" s="135"/>
      <c r="AD465" s="135"/>
      <c r="AE465" s="135"/>
      <c r="AF465" s="127"/>
      <c r="AG465" s="135"/>
      <c r="AH465" s="135"/>
      <c r="AI465" s="135"/>
      <c r="AJ465" s="135"/>
    </row>
    <row r="466" spans="11:36" s="3" customFormat="1" ht="15" customHeight="1" x14ac:dyDescent="0.25">
      <c r="K466" s="11"/>
      <c r="L466" s="354"/>
      <c r="M466" s="352"/>
      <c r="AA466" s="333"/>
      <c r="AB466" s="135"/>
      <c r="AC466" s="135"/>
      <c r="AD466" s="135"/>
      <c r="AE466" s="135"/>
      <c r="AF466" s="127"/>
      <c r="AG466" s="135"/>
      <c r="AH466" s="135"/>
      <c r="AI466" s="135"/>
      <c r="AJ466" s="135"/>
    </row>
    <row r="467" spans="11:36" s="3" customFormat="1" ht="15" customHeight="1" x14ac:dyDescent="0.25">
      <c r="K467" s="11"/>
      <c r="L467" s="354"/>
      <c r="M467" s="352"/>
      <c r="AA467" s="333"/>
      <c r="AB467" s="135"/>
      <c r="AC467" s="135"/>
      <c r="AD467" s="135"/>
      <c r="AE467" s="135"/>
      <c r="AF467" s="127"/>
      <c r="AG467" s="135"/>
      <c r="AH467" s="135"/>
      <c r="AI467" s="135"/>
      <c r="AJ467" s="135"/>
    </row>
    <row r="468" spans="11:36" s="3" customFormat="1" ht="15" customHeight="1" x14ac:dyDescent="0.25">
      <c r="K468" s="11"/>
      <c r="L468" s="354"/>
      <c r="M468" s="352"/>
      <c r="AA468" s="333"/>
      <c r="AB468" s="135"/>
      <c r="AC468" s="135"/>
      <c r="AD468" s="135"/>
      <c r="AE468" s="135"/>
      <c r="AF468" s="127"/>
      <c r="AG468" s="135"/>
      <c r="AH468" s="135"/>
      <c r="AI468" s="135"/>
      <c r="AJ468" s="135"/>
    </row>
    <row r="469" spans="11:36" s="3" customFormat="1" ht="15" customHeight="1" x14ac:dyDescent="0.25">
      <c r="K469" s="11"/>
      <c r="L469" s="354"/>
      <c r="M469" s="352"/>
      <c r="AA469" s="333"/>
      <c r="AB469" s="135"/>
      <c r="AC469" s="135"/>
      <c r="AD469" s="135"/>
      <c r="AE469" s="135"/>
      <c r="AF469" s="127"/>
      <c r="AG469" s="135"/>
      <c r="AH469" s="135"/>
      <c r="AI469" s="135"/>
      <c r="AJ469" s="135"/>
    </row>
    <row r="470" spans="11:36" s="3" customFormat="1" ht="15" customHeight="1" x14ac:dyDescent="0.25">
      <c r="K470" s="11"/>
      <c r="L470" s="354"/>
      <c r="M470" s="352"/>
      <c r="AA470" s="333"/>
      <c r="AB470" s="135"/>
      <c r="AC470" s="135"/>
      <c r="AD470" s="135"/>
      <c r="AE470" s="135"/>
      <c r="AF470" s="127"/>
      <c r="AG470" s="135"/>
      <c r="AH470" s="135"/>
      <c r="AI470" s="135"/>
      <c r="AJ470" s="135"/>
    </row>
    <row r="471" spans="11:36" s="3" customFormat="1" ht="15" customHeight="1" x14ac:dyDescent="0.25">
      <c r="K471" s="11"/>
      <c r="L471" s="354"/>
      <c r="M471" s="352"/>
      <c r="AA471" s="333"/>
      <c r="AB471" s="135"/>
      <c r="AC471" s="135"/>
      <c r="AD471" s="135"/>
      <c r="AE471" s="135"/>
      <c r="AF471" s="127"/>
      <c r="AG471" s="135"/>
      <c r="AH471" s="135"/>
      <c r="AI471" s="135"/>
      <c r="AJ471" s="135"/>
    </row>
    <row r="472" spans="11:36" s="3" customFormat="1" ht="15" customHeight="1" x14ac:dyDescent="0.25">
      <c r="K472" s="11"/>
      <c r="L472" s="354"/>
      <c r="M472" s="352"/>
      <c r="AA472" s="333"/>
      <c r="AB472" s="135"/>
      <c r="AC472" s="135"/>
      <c r="AD472" s="135"/>
      <c r="AE472" s="135"/>
      <c r="AF472" s="127"/>
      <c r="AG472" s="135"/>
      <c r="AH472" s="135"/>
      <c r="AI472" s="135"/>
      <c r="AJ472" s="135"/>
    </row>
    <row r="473" spans="11:36" s="3" customFormat="1" ht="15" customHeight="1" x14ac:dyDescent="0.25">
      <c r="K473" s="11"/>
      <c r="L473" s="354"/>
      <c r="M473" s="352"/>
      <c r="AA473" s="333"/>
      <c r="AB473" s="135"/>
      <c r="AC473" s="135"/>
      <c r="AD473" s="135"/>
      <c r="AE473" s="135"/>
      <c r="AF473" s="127"/>
      <c r="AG473" s="135"/>
      <c r="AH473" s="135"/>
      <c r="AI473" s="135"/>
      <c r="AJ473" s="135"/>
    </row>
    <row r="474" spans="11:36" s="3" customFormat="1" ht="15" customHeight="1" x14ac:dyDescent="0.25">
      <c r="K474" s="11"/>
      <c r="L474" s="354"/>
      <c r="M474" s="352"/>
      <c r="AA474" s="333"/>
      <c r="AB474" s="135"/>
      <c r="AC474" s="135"/>
      <c r="AD474" s="135"/>
      <c r="AE474" s="135"/>
      <c r="AF474" s="127"/>
      <c r="AG474" s="135"/>
      <c r="AH474" s="135"/>
      <c r="AI474" s="135"/>
      <c r="AJ474" s="135"/>
    </row>
    <row r="475" spans="11:36" s="3" customFormat="1" ht="15" customHeight="1" x14ac:dyDescent="0.25">
      <c r="K475" s="11"/>
      <c r="L475" s="354"/>
      <c r="M475" s="352"/>
      <c r="AA475" s="333"/>
      <c r="AB475" s="135"/>
      <c r="AC475" s="135"/>
      <c r="AD475" s="135"/>
      <c r="AE475" s="135"/>
      <c r="AF475" s="127"/>
      <c r="AG475" s="135"/>
      <c r="AH475" s="135"/>
      <c r="AI475" s="135"/>
      <c r="AJ475" s="135"/>
    </row>
    <row r="476" spans="11:36" s="3" customFormat="1" ht="15" customHeight="1" x14ac:dyDescent="0.25">
      <c r="K476" s="11"/>
      <c r="L476" s="354"/>
      <c r="M476" s="352"/>
      <c r="AA476" s="333"/>
      <c r="AB476" s="135"/>
      <c r="AC476" s="135"/>
      <c r="AD476" s="135"/>
      <c r="AE476" s="135"/>
      <c r="AF476" s="127"/>
      <c r="AG476" s="135"/>
      <c r="AH476" s="135"/>
      <c r="AI476" s="135"/>
      <c r="AJ476" s="135"/>
    </row>
    <row r="477" spans="11:36" s="3" customFormat="1" ht="15" customHeight="1" x14ac:dyDescent="0.25">
      <c r="K477" s="11"/>
      <c r="L477" s="354"/>
      <c r="M477" s="352"/>
      <c r="AA477" s="333"/>
      <c r="AB477" s="135"/>
      <c r="AC477" s="135"/>
      <c r="AD477" s="135"/>
      <c r="AE477" s="135"/>
      <c r="AF477" s="127"/>
      <c r="AG477" s="135"/>
      <c r="AH477" s="135"/>
      <c r="AI477" s="135"/>
      <c r="AJ477" s="135"/>
    </row>
    <row r="478" spans="11:36" s="3" customFormat="1" ht="15" customHeight="1" x14ac:dyDescent="0.25">
      <c r="K478" s="11"/>
      <c r="L478" s="354"/>
      <c r="M478" s="352"/>
      <c r="AA478" s="333"/>
      <c r="AB478" s="135"/>
      <c r="AC478" s="135"/>
      <c r="AD478" s="135"/>
      <c r="AE478" s="135"/>
      <c r="AF478" s="127"/>
      <c r="AG478" s="135"/>
      <c r="AH478" s="135"/>
      <c r="AI478" s="135"/>
      <c r="AJ478" s="135"/>
    </row>
    <row r="479" spans="11:36" s="3" customFormat="1" ht="15" customHeight="1" x14ac:dyDescent="0.25">
      <c r="K479" s="11"/>
      <c r="L479" s="354"/>
      <c r="M479" s="352"/>
      <c r="AA479" s="333"/>
      <c r="AB479" s="135"/>
      <c r="AC479" s="135"/>
      <c r="AD479" s="135"/>
      <c r="AE479" s="135"/>
      <c r="AF479" s="127"/>
      <c r="AG479" s="135"/>
      <c r="AH479" s="135"/>
      <c r="AI479" s="135"/>
      <c r="AJ479" s="135"/>
    </row>
    <row r="480" spans="11:36" s="3" customFormat="1" ht="15" customHeight="1" x14ac:dyDescent="0.25">
      <c r="K480" s="11"/>
      <c r="L480" s="354"/>
      <c r="M480" s="352"/>
      <c r="AA480" s="333"/>
      <c r="AB480" s="135"/>
      <c r="AC480" s="135"/>
      <c r="AD480" s="135"/>
      <c r="AE480" s="135"/>
      <c r="AF480" s="127"/>
      <c r="AG480" s="135"/>
      <c r="AH480" s="135"/>
      <c r="AI480" s="135"/>
      <c r="AJ480" s="135"/>
    </row>
    <row r="481" spans="11:36" s="3" customFormat="1" ht="15" customHeight="1" x14ac:dyDescent="0.25">
      <c r="K481" s="11"/>
      <c r="L481" s="354"/>
      <c r="M481" s="352"/>
      <c r="AA481" s="333"/>
      <c r="AB481" s="135"/>
      <c r="AC481" s="135"/>
      <c r="AD481" s="135"/>
      <c r="AE481" s="135"/>
      <c r="AF481" s="127"/>
      <c r="AG481" s="135"/>
      <c r="AH481" s="135"/>
      <c r="AI481" s="135"/>
      <c r="AJ481" s="135"/>
    </row>
    <row r="482" spans="11:36" s="3" customFormat="1" ht="15" customHeight="1" x14ac:dyDescent="0.25">
      <c r="K482" s="11"/>
      <c r="L482" s="354"/>
      <c r="M482" s="352"/>
      <c r="AA482" s="333"/>
      <c r="AB482" s="135"/>
      <c r="AC482" s="135"/>
      <c r="AD482" s="135"/>
      <c r="AE482" s="135"/>
      <c r="AF482" s="127"/>
      <c r="AG482" s="135"/>
      <c r="AH482" s="135"/>
      <c r="AI482" s="135"/>
      <c r="AJ482" s="135"/>
    </row>
    <row r="483" spans="11:36" s="3" customFormat="1" ht="15" customHeight="1" x14ac:dyDescent="0.25">
      <c r="K483" s="11"/>
      <c r="L483" s="354"/>
      <c r="M483" s="352"/>
      <c r="AA483" s="333"/>
      <c r="AB483" s="135"/>
      <c r="AC483" s="135"/>
      <c r="AD483" s="135"/>
      <c r="AE483" s="135"/>
      <c r="AF483" s="127"/>
      <c r="AG483" s="135"/>
      <c r="AH483" s="135"/>
      <c r="AI483" s="135"/>
      <c r="AJ483" s="135"/>
    </row>
    <row r="484" spans="11:36" s="3" customFormat="1" ht="15" customHeight="1" x14ac:dyDescent="0.25">
      <c r="K484" s="11"/>
      <c r="L484" s="354"/>
      <c r="M484" s="352"/>
      <c r="AA484" s="333"/>
      <c r="AB484" s="135"/>
      <c r="AC484" s="135"/>
      <c r="AD484" s="135"/>
      <c r="AE484" s="135"/>
      <c r="AF484" s="127"/>
      <c r="AG484" s="135"/>
      <c r="AH484" s="135"/>
      <c r="AI484" s="135"/>
      <c r="AJ484" s="135"/>
    </row>
    <row r="485" spans="11:36" s="3" customFormat="1" ht="15" customHeight="1" x14ac:dyDescent="0.25">
      <c r="K485" s="11"/>
      <c r="L485" s="354"/>
      <c r="M485" s="352"/>
      <c r="AA485" s="333"/>
      <c r="AB485" s="135"/>
      <c r="AC485" s="135"/>
      <c r="AD485" s="135"/>
      <c r="AE485" s="135"/>
      <c r="AF485" s="127"/>
      <c r="AG485" s="135"/>
      <c r="AH485" s="135"/>
      <c r="AI485" s="135"/>
      <c r="AJ485" s="135"/>
    </row>
    <row r="486" spans="11:36" s="3" customFormat="1" ht="15" customHeight="1" x14ac:dyDescent="0.25">
      <c r="K486" s="11"/>
      <c r="L486" s="354"/>
      <c r="M486" s="352"/>
      <c r="AA486" s="333"/>
      <c r="AB486" s="135"/>
      <c r="AC486" s="135"/>
      <c r="AD486" s="135"/>
      <c r="AE486" s="135"/>
      <c r="AF486" s="127"/>
      <c r="AG486" s="135"/>
      <c r="AH486" s="135"/>
      <c r="AI486" s="135"/>
      <c r="AJ486" s="135"/>
    </row>
    <row r="487" spans="11:36" s="3" customFormat="1" ht="15" customHeight="1" x14ac:dyDescent="0.25">
      <c r="K487" s="11"/>
      <c r="L487" s="354"/>
      <c r="M487" s="352"/>
      <c r="AA487" s="333"/>
      <c r="AB487" s="135"/>
      <c r="AC487" s="135"/>
      <c r="AD487" s="135"/>
      <c r="AE487" s="135"/>
      <c r="AF487" s="127"/>
      <c r="AG487" s="135"/>
      <c r="AH487" s="135"/>
      <c r="AI487" s="135"/>
      <c r="AJ487" s="135"/>
    </row>
    <row r="488" spans="11:36" s="3" customFormat="1" ht="15" customHeight="1" x14ac:dyDescent="0.25">
      <c r="K488" s="11"/>
      <c r="L488" s="354"/>
      <c r="M488" s="352"/>
      <c r="AA488" s="333"/>
      <c r="AB488" s="135"/>
      <c r="AC488" s="135"/>
      <c r="AD488" s="135"/>
      <c r="AE488" s="135"/>
      <c r="AF488" s="127"/>
      <c r="AG488" s="135"/>
      <c r="AH488" s="135"/>
      <c r="AI488" s="135"/>
      <c r="AJ488" s="135"/>
    </row>
    <row r="489" spans="11:36" s="3" customFormat="1" ht="15" customHeight="1" x14ac:dyDescent="0.25">
      <c r="K489" s="11"/>
      <c r="L489" s="354"/>
      <c r="M489" s="352"/>
      <c r="AA489" s="333"/>
      <c r="AB489" s="135"/>
      <c r="AC489" s="135"/>
      <c r="AD489" s="135"/>
      <c r="AE489" s="135"/>
      <c r="AF489" s="127"/>
      <c r="AG489" s="135"/>
      <c r="AH489" s="135"/>
      <c r="AI489" s="135"/>
      <c r="AJ489" s="135"/>
    </row>
    <row r="490" spans="11:36" s="3" customFormat="1" ht="15" customHeight="1" x14ac:dyDescent="0.25">
      <c r="K490" s="11"/>
      <c r="L490" s="354"/>
      <c r="M490" s="352"/>
      <c r="AA490" s="333"/>
      <c r="AB490" s="135"/>
      <c r="AC490" s="135"/>
      <c r="AD490" s="135"/>
      <c r="AE490" s="135"/>
      <c r="AF490" s="127"/>
      <c r="AG490" s="135"/>
      <c r="AH490" s="135"/>
      <c r="AI490" s="135"/>
      <c r="AJ490" s="135"/>
    </row>
    <row r="491" spans="11:36" s="3" customFormat="1" ht="15" customHeight="1" x14ac:dyDescent="0.25">
      <c r="K491" s="11"/>
      <c r="L491" s="354"/>
      <c r="M491" s="352"/>
      <c r="AA491" s="333"/>
      <c r="AB491" s="135"/>
      <c r="AC491" s="135"/>
      <c r="AD491" s="135"/>
      <c r="AE491" s="135"/>
      <c r="AF491" s="127"/>
      <c r="AG491" s="135"/>
      <c r="AH491" s="135"/>
      <c r="AI491" s="135"/>
      <c r="AJ491" s="135"/>
    </row>
    <row r="492" spans="11:36" s="3" customFormat="1" ht="15" customHeight="1" x14ac:dyDescent="0.25">
      <c r="K492" s="11"/>
      <c r="L492" s="354"/>
      <c r="M492" s="352"/>
      <c r="AA492" s="333"/>
      <c r="AB492" s="135"/>
      <c r="AC492" s="135"/>
      <c r="AD492" s="135"/>
      <c r="AE492" s="135"/>
      <c r="AF492" s="127"/>
      <c r="AG492" s="135"/>
      <c r="AH492" s="135"/>
      <c r="AI492" s="135"/>
      <c r="AJ492" s="135"/>
    </row>
    <row r="493" spans="11:36" s="3" customFormat="1" ht="15" customHeight="1" x14ac:dyDescent="0.25">
      <c r="K493" s="11"/>
      <c r="L493" s="354"/>
      <c r="M493" s="352"/>
      <c r="AA493" s="333"/>
      <c r="AB493" s="135"/>
      <c r="AC493" s="135"/>
      <c r="AD493" s="135"/>
      <c r="AE493" s="135"/>
      <c r="AF493" s="127"/>
      <c r="AG493" s="135"/>
      <c r="AH493" s="135"/>
      <c r="AI493" s="135"/>
      <c r="AJ493" s="135"/>
    </row>
    <row r="494" spans="11:36" s="3" customFormat="1" ht="15" customHeight="1" x14ac:dyDescent="0.25">
      <c r="K494" s="11"/>
      <c r="L494" s="354"/>
      <c r="M494" s="352"/>
      <c r="AA494" s="333"/>
      <c r="AB494" s="135"/>
      <c r="AC494" s="135"/>
      <c r="AD494" s="135"/>
      <c r="AE494" s="135"/>
      <c r="AF494" s="127"/>
      <c r="AG494" s="135"/>
      <c r="AH494" s="135"/>
      <c r="AI494" s="135"/>
      <c r="AJ494" s="135"/>
    </row>
    <row r="495" spans="11:36" s="3" customFormat="1" ht="15" customHeight="1" x14ac:dyDescent="0.25">
      <c r="K495" s="11"/>
      <c r="L495" s="354"/>
      <c r="M495" s="352"/>
      <c r="AA495" s="333"/>
      <c r="AB495" s="135"/>
      <c r="AC495" s="135"/>
      <c r="AD495" s="135"/>
      <c r="AE495" s="135"/>
      <c r="AF495" s="127"/>
      <c r="AG495" s="135"/>
      <c r="AH495" s="135"/>
      <c r="AI495" s="135"/>
      <c r="AJ495" s="135"/>
    </row>
    <row r="496" spans="11:36" s="3" customFormat="1" ht="15" customHeight="1" x14ac:dyDescent="0.25">
      <c r="K496" s="11"/>
      <c r="L496" s="354"/>
      <c r="M496" s="352"/>
      <c r="AA496" s="333"/>
      <c r="AB496" s="135"/>
      <c r="AC496" s="135"/>
      <c r="AD496" s="135"/>
      <c r="AE496" s="135"/>
      <c r="AF496" s="127"/>
      <c r="AG496" s="135"/>
      <c r="AH496" s="135"/>
      <c r="AI496" s="135"/>
      <c r="AJ496" s="135"/>
    </row>
    <row r="497" spans="11:36" s="3" customFormat="1" ht="15" customHeight="1" x14ac:dyDescent="0.25">
      <c r="K497" s="11"/>
      <c r="L497" s="354"/>
      <c r="M497" s="352"/>
      <c r="AA497" s="333"/>
      <c r="AB497" s="135"/>
      <c r="AC497" s="135"/>
      <c r="AD497" s="135"/>
      <c r="AE497" s="135"/>
      <c r="AF497" s="127"/>
      <c r="AG497" s="135"/>
      <c r="AH497" s="135"/>
      <c r="AI497" s="135"/>
      <c r="AJ497" s="135"/>
    </row>
    <row r="498" spans="11:36" s="3" customFormat="1" ht="15" customHeight="1" x14ac:dyDescent="0.25">
      <c r="K498" s="11"/>
      <c r="L498" s="354"/>
      <c r="M498" s="352"/>
      <c r="AA498" s="333"/>
      <c r="AB498" s="135"/>
      <c r="AC498" s="135"/>
      <c r="AD498" s="135"/>
      <c r="AE498" s="135"/>
      <c r="AF498" s="127"/>
      <c r="AG498" s="135"/>
      <c r="AH498" s="135"/>
      <c r="AI498" s="135"/>
      <c r="AJ498" s="135"/>
    </row>
    <row r="499" spans="11:36" s="3" customFormat="1" ht="15" customHeight="1" x14ac:dyDescent="0.25">
      <c r="K499" s="11"/>
      <c r="L499" s="354"/>
      <c r="M499" s="352"/>
      <c r="AA499" s="333"/>
      <c r="AB499" s="135"/>
      <c r="AC499" s="135"/>
      <c r="AD499" s="135"/>
      <c r="AE499" s="135"/>
      <c r="AF499" s="127"/>
      <c r="AG499" s="135"/>
      <c r="AH499" s="135"/>
      <c r="AI499" s="135"/>
      <c r="AJ499" s="135"/>
    </row>
    <row r="500" spans="11:36" s="3" customFormat="1" ht="15" customHeight="1" x14ac:dyDescent="0.25">
      <c r="K500" s="11"/>
      <c r="L500" s="354"/>
      <c r="M500" s="352"/>
      <c r="AA500" s="333"/>
      <c r="AB500" s="135"/>
      <c r="AC500" s="135"/>
      <c r="AD500" s="135"/>
      <c r="AE500" s="135"/>
      <c r="AF500" s="127"/>
      <c r="AG500" s="135"/>
      <c r="AH500" s="135"/>
      <c r="AI500" s="135"/>
      <c r="AJ500" s="135"/>
    </row>
    <row r="501" spans="11:36" s="3" customFormat="1" ht="15" customHeight="1" x14ac:dyDescent="0.25">
      <c r="K501" s="11"/>
      <c r="L501" s="354"/>
      <c r="M501" s="352"/>
      <c r="AA501" s="333"/>
      <c r="AB501" s="135"/>
      <c r="AC501" s="135"/>
      <c r="AD501" s="135"/>
      <c r="AE501" s="135"/>
      <c r="AF501" s="127"/>
      <c r="AG501" s="135"/>
      <c r="AH501" s="135"/>
      <c r="AI501" s="135"/>
      <c r="AJ501" s="135"/>
    </row>
    <row r="502" spans="11:36" s="3" customFormat="1" ht="15" customHeight="1" x14ac:dyDescent="0.25">
      <c r="K502" s="11"/>
      <c r="L502" s="354"/>
      <c r="M502" s="352"/>
      <c r="AA502" s="333"/>
      <c r="AB502" s="135"/>
      <c r="AC502" s="135"/>
      <c r="AD502" s="135"/>
      <c r="AE502" s="135"/>
      <c r="AF502" s="127"/>
      <c r="AG502" s="135"/>
      <c r="AH502" s="135"/>
      <c r="AI502" s="135"/>
      <c r="AJ502" s="135"/>
    </row>
    <row r="503" spans="11:36" s="3" customFormat="1" ht="15" customHeight="1" x14ac:dyDescent="0.25">
      <c r="K503" s="11"/>
      <c r="L503" s="354"/>
      <c r="M503" s="352"/>
      <c r="AA503" s="333"/>
      <c r="AB503" s="135"/>
      <c r="AC503" s="135"/>
      <c r="AD503" s="135"/>
      <c r="AE503" s="135"/>
      <c r="AF503" s="127"/>
      <c r="AG503" s="135"/>
      <c r="AH503" s="135"/>
      <c r="AI503" s="135"/>
      <c r="AJ503" s="135"/>
    </row>
    <row r="504" spans="11:36" s="3" customFormat="1" ht="15" customHeight="1" x14ac:dyDescent="0.25">
      <c r="K504" s="11"/>
      <c r="L504" s="354"/>
      <c r="M504" s="352"/>
      <c r="AA504" s="333"/>
      <c r="AB504" s="135"/>
      <c r="AC504" s="135"/>
      <c r="AD504" s="135"/>
      <c r="AE504" s="135"/>
      <c r="AF504" s="127"/>
      <c r="AG504" s="135"/>
      <c r="AH504" s="135"/>
      <c r="AI504" s="135"/>
      <c r="AJ504" s="135"/>
    </row>
    <row r="505" spans="11:36" s="3" customFormat="1" ht="15" customHeight="1" x14ac:dyDescent="0.25">
      <c r="K505" s="11"/>
      <c r="L505" s="354"/>
      <c r="M505" s="352"/>
      <c r="AA505" s="333"/>
      <c r="AB505" s="135"/>
      <c r="AC505" s="135"/>
      <c r="AD505" s="135"/>
      <c r="AE505" s="135"/>
      <c r="AF505" s="127"/>
      <c r="AG505" s="135"/>
      <c r="AH505" s="135"/>
      <c r="AI505" s="135"/>
      <c r="AJ505" s="135"/>
    </row>
    <row r="506" spans="11:36" s="3" customFormat="1" ht="15" customHeight="1" x14ac:dyDescent="0.25">
      <c r="K506" s="11"/>
      <c r="L506" s="354"/>
      <c r="M506" s="352"/>
      <c r="AA506" s="333"/>
      <c r="AB506" s="135"/>
      <c r="AC506" s="135"/>
      <c r="AD506" s="135"/>
      <c r="AE506" s="135"/>
      <c r="AF506" s="127"/>
      <c r="AG506" s="135"/>
      <c r="AH506" s="135"/>
      <c r="AI506" s="135"/>
      <c r="AJ506" s="135"/>
    </row>
    <row r="507" spans="11:36" s="3" customFormat="1" ht="15" customHeight="1" x14ac:dyDescent="0.25">
      <c r="K507" s="11"/>
      <c r="L507" s="354"/>
      <c r="M507" s="352"/>
      <c r="AA507" s="333"/>
      <c r="AB507" s="135"/>
      <c r="AC507" s="135"/>
      <c r="AD507" s="135"/>
      <c r="AE507" s="135"/>
      <c r="AF507" s="127"/>
      <c r="AG507" s="135"/>
      <c r="AH507" s="135"/>
      <c r="AI507" s="135"/>
      <c r="AJ507" s="135"/>
    </row>
    <row r="508" spans="11:36" s="3" customFormat="1" ht="15" customHeight="1" x14ac:dyDescent="0.25">
      <c r="K508" s="11"/>
      <c r="L508" s="354"/>
      <c r="M508" s="352"/>
      <c r="AA508" s="333"/>
      <c r="AB508" s="135"/>
      <c r="AC508" s="135"/>
      <c r="AD508" s="135"/>
      <c r="AE508" s="135"/>
      <c r="AF508" s="127"/>
      <c r="AG508" s="135"/>
      <c r="AH508" s="135"/>
      <c r="AI508" s="135"/>
      <c r="AJ508" s="135"/>
    </row>
    <row r="509" spans="11:36" s="3" customFormat="1" ht="15" customHeight="1" x14ac:dyDescent="0.25">
      <c r="K509" s="11"/>
      <c r="L509" s="354"/>
      <c r="M509" s="352"/>
      <c r="AA509" s="333"/>
      <c r="AB509" s="135"/>
      <c r="AC509" s="135"/>
      <c r="AD509" s="135"/>
      <c r="AE509" s="135"/>
      <c r="AF509" s="127"/>
      <c r="AG509" s="135"/>
      <c r="AH509" s="135"/>
      <c r="AI509" s="135"/>
      <c r="AJ509" s="135"/>
    </row>
    <row r="510" spans="11:36" s="3" customFormat="1" ht="15" customHeight="1" x14ac:dyDescent="0.25">
      <c r="K510" s="11"/>
      <c r="L510" s="354"/>
      <c r="M510" s="352"/>
      <c r="AA510" s="333"/>
      <c r="AB510" s="135"/>
      <c r="AC510" s="135"/>
      <c r="AD510" s="135"/>
      <c r="AE510" s="135"/>
      <c r="AF510" s="127"/>
      <c r="AG510" s="135"/>
      <c r="AH510" s="135"/>
      <c r="AI510" s="135"/>
      <c r="AJ510" s="135"/>
    </row>
    <row r="511" spans="11:36" s="3" customFormat="1" ht="15" customHeight="1" x14ac:dyDescent="0.25">
      <c r="K511" s="11"/>
      <c r="L511" s="354"/>
      <c r="M511" s="352"/>
      <c r="AA511" s="333"/>
      <c r="AB511" s="135"/>
      <c r="AC511" s="135"/>
      <c r="AD511" s="135"/>
      <c r="AE511" s="135"/>
      <c r="AF511" s="127"/>
      <c r="AG511" s="135"/>
      <c r="AH511" s="135"/>
      <c r="AI511" s="135"/>
      <c r="AJ511" s="135"/>
    </row>
    <row r="512" spans="11:36" s="3" customFormat="1" ht="15" customHeight="1" x14ac:dyDescent="0.25">
      <c r="K512" s="11"/>
      <c r="L512" s="354"/>
      <c r="M512" s="352"/>
      <c r="AA512" s="333"/>
      <c r="AB512" s="135"/>
      <c r="AC512" s="135"/>
      <c r="AD512" s="135"/>
      <c r="AE512" s="135"/>
      <c r="AF512" s="127"/>
      <c r="AG512" s="135"/>
      <c r="AH512" s="135"/>
      <c r="AI512" s="135"/>
      <c r="AJ512" s="135"/>
    </row>
    <row r="513" spans="11:36" s="3" customFormat="1" ht="15" customHeight="1" x14ac:dyDescent="0.25">
      <c r="K513" s="11"/>
      <c r="L513" s="354"/>
      <c r="M513" s="352"/>
      <c r="AA513" s="333"/>
      <c r="AB513" s="135"/>
      <c r="AC513" s="135"/>
      <c r="AD513" s="135"/>
      <c r="AE513" s="135"/>
      <c r="AF513" s="127"/>
      <c r="AG513" s="135"/>
      <c r="AH513" s="135"/>
      <c r="AI513" s="135"/>
      <c r="AJ513" s="135"/>
    </row>
    <row r="514" spans="11:36" s="3" customFormat="1" ht="15" customHeight="1" x14ac:dyDescent="0.25">
      <c r="K514" s="11"/>
      <c r="L514" s="354"/>
      <c r="M514" s="352"/>
      <c r="AA514" s="333"/>
      <c r="AB514" s="135"/>
      <c r="AC514" s="135"/>
      <c r="AD514" s="135"/>
      <c r="AE514" s="135"/>
      <c r="AF514" s="127"/>
      <c r="AG514" s="135"/>
      <c r="AH514" s="135"/>
      <c r="AI514" s="135"/>
      <c r="AJ514" s="135"/>
    </row>
    <row r="515" spans="11:36" s="3" customFormat="1" ht="15" customHeight="1" x14ac:dyDescent="0.25">
      <c r="K515" s="11"/>
      <c r="L515" s="354"/>
      <c r="M515" s="352"/>
      <c r="AA515" s="333"/>
      <c r="AB515" s="135"/>
      <c r="AC515" s="135"/>
      <c r="AD515" s="135"/>
      <c r="AE515" s="135"/>
      <c r="AF515" s="127"/>
      <c r="AG515" s="135"/>
      <c r="AH515" s="135"/>
      <c r="AI515" s="135"/>
      <c r="AJ515" s="135"/>
    </row>
    <row r="516" spans="11:36" s="3" customFormat="1" ht="15" customHeight="1" x14ac:dyDescent="0.25">
      <c r="K516" s="11"/>
      <c r="L516" s="354"/>
      <c r="M516" s="352"/>
      <c r="AA516" s="333"/>
      <c r="AB516" s="135"/>
      <c r="AC516" s="135"/>
      <c r="AD516" s="135"/>
      <c r="AE516" s="135"/>
      <c r="AF516" s="127"/>
      <c r="AG516" s="135"/>
      <c r="AH516" s="135"/>
      <c r="AI516" s="135"/>
      <c r="AJ516" s="135"/>
    </row>
    <row r="517" spans="11:36" s="3" customFormat="1" ht="15" customHeight="1" x14ac:dyDescent="0.25">
      <c r="K517" s="11"/>
      <c r="L517" s="354"/>
      <c r="M517" s="352"/>
      <c r="AA517" s="333"/>
      <c r="AB517" s="135"/>
      <c r="AC517" s="135"/>
      <c r="AD517" s="135"/>
      <c r="AE517" s="135"/>
      <c r="AF517" s="127"/>
      <c r="AG517" s="135"/>
      <c r="AH517" s="135"/>
      <c r="AI517" s="135"/>
      <c r="AJ517" s="135"/>
    </row>
    <row r="518" spans="11:36" s="3" customFormat="1" ht="15" customHeight="1" x14ac:dyDescent="0.25">
      <c r="K518" s="11"/>
      <c r="L518" s="354"/>
      <c r="M518" s="352"/>
      <c r="AA518" s="333"/>
      <c r="AB518" s="135"/>
      <c r="AC518" s="135"/>
      <c r="AD518" s="135"/>
      <c r="AE518" s="135"/>
      <c r="AF518" s="127"/>
      <c r="AG518" s="135"/>
      <c r="AH518" s="135"/>
      <c r="AI518" s="135"/>
      <c r="AJ518" s="135"/>
    </row>
    <row r="519" spans="11:36" s="3" customFormat="1" ht="15" customHeight="1" x14ac:dyDescent="0.25">
      <c r="K519" s="11"/>
      <c r="L519" s="354"/>
      <c r="M519" s="352"/>
      <c r="AA519" s="333"/>
      <c r="AB519" s="135"/>
      <c r="AC519" s="135"/>
      <c r="AD519" s="135"/>
      <c r="AE519" s="135"/>
      <c r="AF519" s="127"/>
      <c r="AG519" s="135"/>
      <c r="AH519" s="135"/>
      <c r="AI519" s="135"/>
      <c r="AJ519" s="135"/>
    </row>
    <row r="520" spans="11:36" s="3" customFormat="1" ht="15" customHeight="1" x14ac:dyDescent="0.25">
      <c r="K520" s="11"/>
      <c r="L520" s="354"/>
      <c r="M520" s="352"/>
      <c r="AA520" s="333"/>
      <c r="AB520" s="135"/>
      <c r="AC520" s="135"/>
      <c r="AD520" s="135"/>
      <c r="AE520" s="135"/>
      <c r="AF520" s="127"/>
      <c r="AG520" s="135"/>
      <c r="AH520" s="135"/>
      <c r="AI520" s="135"/>
      <c r="AJ520" s="135"/>
    </row>
    <row r="521" spans="11:36" s="3" customFormat="1" ht="15" customHeight="1" x14ac:dyDescent="0.25">
      <c r="K521" s="11"/>
      <c r="L521" s="354"/>
      <c r="M521" s="352"/>
      <c r="AA521" s="333"/>
      <c r="AB521" s="135"/>
      <c r="AC521" s="135"/>
      <c r="AD521" s="135"/>
      <c r="AE521" s="135"/>
      <c r="AF521" s="127"/>
      <c r="AG521" s="135"/>
      <c r="AH521" s="135"/>
      <c r="AI521" s="135"/>
      <c r="AJ521" s="135"/>
    </row>
    <row r="522" spans="11:36" s="3" customFormat="1" ht="15" customHeight="1" x14ac:dyDescent="0.25">
      <c r="K522" s="11"/>
      <c r="L522" s="354"/>
      <c r="M522" s="352"/>
      <c r="AA522" s="333"/>
      <c r="AB522" s="135"/>
      <c r="AC522" s="135"/>
      <c r="AD522" s="135"/>
      <c r="AE522" s="135"/>
      <c r="AF522" s="127"/>
      <c r="AG522" s="135"/>
      <c r="AH522" s="135"/>
      <c r="AI522" s="135"/>
      <c r="AJ522" s="135"/>
    </row>
    <row r="523" spans="11:36" s="3" customFormat="1" ht="15" customHeight="1" x14ac:dyDescent="0.25">
      <c r="K523" s="11"/>
      <c r="L523" s="354"/>
      <c r="M523" s="352"/>
      <c r="AA523" s="333"/>
      <c r="AB523" s="135"/>
      <c r="AC523" s="135"/>
      <c r="AD523" s="135"/>
      <c r="AE523" s="135"/>
      <c r="AF523" s="127"/>
      <c r="AG523" s="135"/>
      <c r="AH523" s="135"/>
      <c r="AI523" s="135"/>
      <c r="AJ523" s="135"/>
    </row>
    <row r="524" spans="11:36" s="3" customFormat="1" ht="15" customHeight="1" x14ac:dyDescent="0.25">
      <c r="K524" s="11"/>
      <c r="L524" s="354"/>
      <c r="M524" s="352"/>
      <c r="AA524" s="333"/>
      <c r="AB524" s="135"/>
      <c r="AC524" s="135"/>
      <c r="AD524" s="135"/>
      <c r="AE524" s="135"/>
      <c r="AF524" s="127"/>
      <c r="AG524" s="135"/>
      <c r="AH524" s="135"/>
      <c r="AI524" s="135"/>
      <c r="AJ524" s="135"/>
    </row>
    <row r="525" spans="11:36" s="3" customFormat="1" ht="15" customHeight="1" x14ac:dyDescent="0.25">
      <c r="K525" s="11"/>
      <c r="L525" s="354"/>
      <c r="M525" s="352"/>
      <c r="AA525" s="333"/>
      <c r="AB525" s="135"/>
      <c r="AC525" s="135"/>
      <c r="AD525" s="135"/>
      <c r="AE525" s="135"/>
      <c r="AF525" s="127"/>
      <c r="AG525" s="135"/>
      <c r="AH525" s="135"/>
      <c r="AI525" s="135"/>
      <c r="AJ525" s="135"/>
    </row>
    <row r="526" spans="11:36" s="3" customFormat="1" ht="15" customHeight="1" x14ac:dyDescent="0.25">
      <c r="K526" s="11"/>
      <c r="L526" s="354"/>
      <c r="M526" s="352"/>
      <c r="AA526" s="333"/>
      <c r="AB526" s="135"/>
      <c r="AC526" s="135"/>
      <c r="AD526" s="135"/>
      <c r="AE526" s="135"/>
      <c r="AF526" s="127"/>
      <c r="AG526" s="135"/>
      <c r="AH526" s="135"/>
      <c r="AI526" s="135"/>
      <c r="AJ526" s="135"/>
    </row>
    <row r="527" spans="11:36" s="3" customFormat="1" ht="15" customHeight="1" x14ac:dyDescent="0.25">
      <c r="K527" s="11"/>
      <c r="L527" s="354"/>
      <c r="M527" s="352"/>
      <c r="AA527" s="333"/>
      <c r="AB527" s="135"/>
      <c r="AC527" s="135"/>
      <c r="AD527" s="135"/>
      <c r="AE527" s="135"/>
      <c r="AF527" s="127"/>
      <c r="AG527" s="135"/>
      <c r="AH527" s="135"/>
      <c r="AI527" s="135"/>
      <c r="AJ527" s="135"/>
    </row>
    <row r="528" spans="11:36" s="3" customFormat="1" ht="15" customHeight="1" x14ac:dyDescent="0.25">
      <c r="K528" s="11"/>
      <c r="L528" s="354"/>
      <c r="M528" s="352"/>
      <c r="AA528" s="333"/>
      <c r="AB528" s="135"/>
      <c r="AC528" s="135"/>
      <c r="AD528" s="135"/>
      <c r="AE528" s="135"/>
      <c r="AF528" s="127"/>
      <c r="AG528" s="135"/>
      <c r="AH528" s="135"/>
      <c r="AI528" s="135"/>
      <c r="AJ528" s="135"/>
    </row>
    <row r="529" spans="11:36" s="3" customFormat="1" ht="15" customHeight="1" x14ac:dyDescent="0.25">
      <c r="K529" s="11"/>
      <c r="L529" s="354"/>
      <c r="M529" s="352"/>
      <c r="AA529" s="333"/>
      <c r="AB529" s="135"/>
      <c r="AC529" s="135"/>
      <c r="AD529" s="135"/>
      <c r="AE529" s="135"/>
      <c r="AF529" s="127"/>
      <c r="AG529" s="135"/>
      <c r="AH529" s="135"/>
      <c r="AI529" s="135"/>
      <c r="AJ529" s="135"/>
    </row>
    <row r="530" spans="11:36" s="3" customFormat="1" ht="15" customHeight="1" x14ac:dyDescent="0.25">
      <c r="K530" s="11"/>
      <c r="L530" s="354"/>
      <c r="M530" s="352"/>
      <c r="AA530" s="333"/>
      <c r="AB530" s="135"/>
      <c r="AC530" s="135"/>
      <c r="AD530" s="135"/>
      <c r="AE530" s="135"/>
      <c r="AF530" s="127"/>
      <c r="AG530" s="135"/>
      <c r="AH530" s="135"/>
      <c r="AI530" s="135"/>
      <c r="AJ530" s="135"/>
    </row>
    <row r="531" spans="11:36" s="3" customFormat="1" ht="15" customHeight="1" x14ac:dyDescent="0.25">
      <c r="K531" s="11"/>
      <c r="L531" s="354"/>
      <c r="M531" s="352"/>
      <c r="AA531" s="333"/>
      <c r="AB531" s="135"/>
      <c r="AC531" s="135"/>
      <c r="AD531" s="135"/>
      <c r="AE531" s="135"/>
      <c r="AF531" s="127"/>
      <c r="AG531" s="135"/>
      <c r="AH531" s="135"/>
      <c r="AI531" s="135"/>
      <c r="AJ531" s="135"/>
    </row>
    <row r="532" spans="11:36" s="3" customFormat="1" ht="15" customHeight="1" x14ac:dyDescent="0.25">
      <c r="K532" s="11"/>
      <c r="L532" s="354"/>
      <c r="M532" s="352"/>
      <c r="AA532" s="333"/>
      <c r="AB532" s="135"/>
      <c r="AC532" s="135"/>
      <c r="AD532" s="135"/>
      <c r="AE532" s="135"/>
      <c r="AF532" s="127"/>
      <c r="AG532" s="135"/>
      <c r="AH532" s="135"/>
      <c r="AI532" s="135"/>
      <c r="AJ532" s="135"/>
    </row>
    <row r="533" spans="11:36" s="3" customFormat="1" ht="15" customHeight="1" x14ac:dyDescent="0.25">
      <c r="K533" s="11"/>
      <c r="L533" s="354"/>
      <c r="M533" s="352"/>
      <c r="AA533" s="333"/>
      <c r="AB533" s="135"/>
      <c r="AC533" s="135"/>
      <c r="AD533" s="135"/>
      <c r="AE533" s="135"/>
      <c r="AF533" s="127"/>
      <c r="AG533" s="135"/>
      <c r="AH533" s="135"/>
      <c r="AI533" s="135"/>
      <c r="AJ533" s="135"/>
    </row>
    <row r="534" spans="11:36" s="3" customFormat="1" ht="15" customHeight="1" x14ac:dyDescent="0.25">
      <c r="K534" s="11"/>
      <c r="L534" s="354"/>
      <c r="M534" s="352"/>
      <c r="AA534" s="333"/>
      <c r="AB534" s="135"/>
      <c r="AC534" s="135"/>
      <c r="AD534" s="135"/>
      <c r="AE534" s="135"/>
      <c r="AF534" s="127"/>
      <c r="AG534" s="135"/>
      <c r="AH534" s="135"/>
      <c r="AI534" s="135"/>
      <c r="AJ534" s="135"/>
    </row>
    <row r="535" spans="11:36" s="3" customFormat="1" ht="15" customHeight="1" x14ac:dyDescent="0.25">
      <c r="K535" s="11"/>
      <c r="L535" s="354"/>
      <c r="M535" s="352"/>
      <c r="AA535" s="333"/>
      <c r="AB535" s="135"/>
      <c r="AC535" s="135"/>
      <c r="AD535" s="135"/>
      <c r="AE535" s="135"/>
      <c r="AF535" s="127"/>
      <c r="AG535" s="135"/>
      <c r="AH535" s="135"/>
      <c r="AI535" s="135"/>
      <c r="AJ535" s="135"/>
    </row>
    <row r="536" spans="11:36" s="3" customFormat="1" ht="15" customHeight="1" x14ac:dyDescent="0.25">
      <c r="K536" s="11"/>
      <c r="L536" s="354"/>
      <c r="M536" s="352"/>
      <c r="AA536" s="333"/>
      <c r="AB536" s="135"/>
      <c r="AC536" s="135"/>
      <c r="AD536" s="135"/>
      <c r="AE536" s="135"/>
      <c r="AF536" s="127"/>
      <c r="AG536" s="135"/>
      <c r="AH536" s="135"/>
      <c r="AI536" s="135"/>
      <c r="AJ536" s="135"/>
    </row>
    <row r="537" spans="11:36" s="3" customFormat="1" ht="15" customHeight="1" x14ac:dyDescent="0.25">
      <c r="K537" s="11"/>
      <c r="L537" s="354"/>
      <c r="M537" s="352"/>
      <c r="AA537" s="333"/>
      <c r="AB537" s="135"/>
      <c r="AC537" s="135"/>
      <c r="AD537" s="135"/>
      <c r="AE537" s="135"/>
      <c r="AF537" s="127"/>
      <c r="AG537" s="135"/>
      <c r="AH537" s="135"/>
      <c r="AI537" s="135"/>
      <c r="AJ537" s="135"/>
    </row>
    <row r="538" spans="11:36" s="3" customFormat="1" ht="15" customHeight="1" x14ac:dyDescent="0.25">
      <c r="K538" s="11"/>
      <c r="L538" s="354"/>
      <c r="M538" s="352"/>
      <c r="AA538" s="333"/>
      <c r="AB538" s="135"/>
      <c r="AC538" s="135"/>
      <c r="AD538" s="135"/>
      <c r="AE538" s="135"/>
      <c r="AF538" s="127"/>
      <c r="AG538" s="135"/>
      <c r="AH538" s="135"/>
      <c r="AI538" s="135"/>
      <c r="AJ538" s="135"/>
    </row>
    <row r="539" spans="11:36" s="3" customFormat="1" ht="15" customHeight="1" x14ac:dyDescent="0.25">
      <c r="K539" s="11"/>
      <c r="L539" s="354"/>
      <c r="M539" s="352"/>
      <c r="AA539" s="333"/>
      <c r="AB539" s="135"/>
      <c r="AC539" s="135"/>
      <c r="AD539" s="135"/>
      <c r="AE539" s="135"/>
      <c r="AF539" s="127"/>
      <c r="AG539" s="135"/>
      <c r="AH539" s="135"/>
      <c r="AI539" s="135"/>
      <c r="AJ539" s="135"/>
    </row>
    <row r="540" spans="11:36" s="3" customFormat="1" ht="15" customHeight="1" x14ac:dyDescent="0.25">
      <c r="K540" s="11"/>
      <c r="L540" s="354"/>
      <c r="M540" s="352"/>
      <c r="AA540" s="333"/>
      <c r="AB540" s="135"/>
      <c r="AC540" s="135"/>
      <c r="AD540" s="135"/>
      <c r="AE540" s="135"/>
      <c r="AF540" s="127"/>
      <c r="AG540" s="135"/>
      <c r="AH540" s="135"/>
      <c r="AI540" s="135"/>
      <c r="AJ540" s="135"/>
    </row>
    <row r="541" spans="11:36" s="3" customFormat="1" ht="15" customHeight="1" x14ac:dyDescent="0.25">
      <c r="K541" s="11"/>
      <c r="L541" s="354"/>
      <c r="M541" s="352"/>
      <c r="AA541" s="333"/>
      <c r="AB541" s="135"/>
      <c r="AC541" s="135"/>
      <c r="AD541" s="135"/>
      <c r="AE541" s="135"/>
      <c r="AF541" s="127"/>
      <c r="AG541" s="135"/>
      <c r="AH541" s="135"/>
      <c r="AI541" s="135"/>
      <c r="AJ541" s="135"/>
    </row>
    <row r="542" spans="11:36" s="3" customFormat="1" ht="15" customHeight="1" x14ac:dyDescent="0.25">
      <c r="K542" s="11"/>
      <c r="L542" s="354"/>
      <c r="M542" s="352"/>
      <c r="AA542" s="333"/>
      <c r="AB542" s="135"/>
      <c r="AC542" s="135"/>
      <c r="AD542" s="135"/>
      <c r="AE542" s="135"/>
      <c r="AF542" s="127"/>
      <c r="AG542" s="135"/>
      <c r="AH542" s="135"/>
      <c r="AI542" s="135"/>
      <c r="AJ542" s="135"/>
    </row>
    <row r="543" spans="11:36" s="3" customFormat="1" ht="15" customHeight="1" x14ac:dyDescent="0.25">
      <c r="K543" s="11"/>
      <c r="L543" s="354"/>
      <c r="M543" s="352"/>
      <c r="AA543" s="333"/>
      <c r="AB543" s="135"/>
      <c r="AC543" s="135"/>
      <c r="AD543" s="135"/>
      <c r="AE543" s="135"/>
      <c r="AF543" s="127"/>
      <c r="AG543" s="135"/>
      <c r="AH543" s="135"/>
      <c r="AI543" s="135"/>
      <c r="AJ543" s="135"/>
    </row>
    <row r="544" spans="11:36" s="3" customFormat="1" ht="15" customHeight="1" x14ac:dyDescent="0.25">
      <c r="K544" s="11"/>
      <c r="L544" s="354"/>
      <c r="M544" s="352"/>
      <c r="AA544" s="333"/>
      <c r="AB544" s="135"/>
      <c r="AC544" s="135"/>
      <c r="AD544" s="135"/>
      <c r="AE544" s="135"/>
      <c r="AF544" s="127"/>
      <c r="AG544" s="135"/>
      <c r="AH544" s="135"/>
      <c r="AI544" s="135"/>
      <c r="AJ544" s="135"/>
    </row>
    <row r="545" spans="11:36" s="3" customFormat="1" ht="15" customHeight="1" x14ac:dyDescent="0.25">
      <c r="K545" s="11"/>
      <c r="L545" s="354"/>
      <c r="M545" s="352"/>
      <c r="AA545" s="333"/>
      <c r="AB545" s="135"/>
      <c r="AC545" s="135"/>
      <c r="AD545" s="135"/>
      <c r="AE545" s="135"/>
      <c r="AF545" s="127"/>
      <c r="AG545" s="135"/>
      <c r="AH545" s="135"/>
      <c r="AI545" s="135"/>
      <c r="AJ545" s="135"/>
    </row>
    <row r="546" spans="11:36" s="3" customFormat="1" ht="15" customHeight="1" x14ac:dyDescent="0.25">
      <c r="K546" s="11"/>
      <c r="L546" s="354"/>
      <c r="M546" s="352"/>
      <c r="AA546" s="333"/>
      <c r="AB546" s="135"/>
      <c r="AC546" s="135"/>
      <c r="AD546" s="135"/>
      <c r="AE546" s="135"/>
      <c r="AF546" s="127"/>
      <c r="AG546" s="135"/>
      <c r="AH546" s="135"/>
      <c r="AI546" s="135"/>
      <c r="AJ546" s="135"/>
    </row>
    <row r="547" spans="11:36" s="3" customFormat="1" ht="15" customHeight="1" x14ac:dyDescent="0.25">
      <c r="K547" s="11"/>
      <c r="L547" s="354"/>
      <c r="M547" s="352"/>
      <c r="AA547" s="333"/>
      <c r="AB547" s="135"/>
      <c r="AC547" s="135"/>
      <c r="AD547" s="135"/>
      <c r="AE547" s="135"/>
      <c r="AF547" s="127"/>
      <c r="AG547" s="135"/>
      <c r="AH547" s="135"/>
      <c r="AI547" s="135"/>
      <c r="AJ547" s="135"/>
    </row>
    <row r="548" spans="11:36" s="3" customFormat="1" ht="15" customHeight="1" x14ac:dyDescent="0.25">
      <c r="K548" s="11"/>
      <c r="L548" s="354"/>
      <c r="M548" s="352"/>
      <c r="AA548" s="333"/>
      <c r="AB548" s="135"/>
      <c r="AC548" s="135"/>
      <c r="AD548" s="135"/>
      <c r="AE548" s="135"/>
      <c r="AF548" s="127"/>
      <c r="AG548" s="135"/>
      <c r="AH548" s="135"/>
      <c r="AI548" s="135"/>
      <c r="AJ548" s="135"/>
    </row>
    <row r="549" spans="11:36" s="3" customFormat="1" ht="15" customHeight="1" x14ac:dyDescent="0.25">
      <c r="K549" s="11"/>
      <c r="L549" s="354"/>
      <c r="M549" s="352"/>
      <c r="AA549" s="333"/>
      <c r="AB549" s="135"/>
      <c r="AC549" s="135"/>
      <c r="AD549" s="135"/>
      <c r="AE549" s="135"/>
      <c r="AF549" s="127"/>
      <c r="AG549" s="135"/>
      <c r="AH549" s="135"/>
      <c r="AI549" s="135"/>
      <c r="AJ549" s="135"/>
    </row>
    <row r="550" spans="11:36" s="3" customFormat="1" ht="15" customHeight="1" x14ac:dyDescent="0.25">
      <c r="K550" s="11"/>
      <c r="L550" s="354"/>
      <c r="M550" s="352"/>
      <c r="AA550" s="333"/>
      <c r="AB550" s="135"/>
      <c r="AC550" s="135"/>
      <c r="AD550" s="135"/>
      <c r="AE550" s="135"/>
      <c r="AF550" s="127"/>
      <c r="AG550" s="135"/>
      <c r="AH550" s="135"/>
      <c r="AI550" s="135"/>
      <c r="AJ550" s="135"/>
    </row>
    <row r="551" spans="11:36" s="3" customFormat="1" ht="15" customHeight="1" x14ac:dyDescent="0.25">
      <c r="K551" s="11"/>
      <c r="L551" s="354"/>
      <c r="M551" s="352"/>
      <c r="AA551" s="333"/>
      <c r="AB551" s="135"/>
      <c r="AC551" s="135"/>
      <c r="AD551" s="135"/>
      <c r="AE551" s="135"/>
      <c r="AF551" s="127"/>
      <c r="AG551" s="135"/>
      <c r="AH551" s="135"/>
      <c r="AI551" s="135"/>
      <c r="AJ551" s="135"/>
    </row>
    <row r="552" spans="11:36" s="3" customFormat="1" ht="15" customHeight="1" x14ac:dyDescent="0.25">
      <c r="K552" s="11"/>
      <c r="L552" s="354"/>
      <c r="M552" s="352"/>
      <c r="AA552" s="333"/>
      <c r="AB552" s="135"/>
      <c r="AC552" s="135"/>
      <c r="AD552" s="135"/>
      <c r="AE552" s="135"/>
      <c r="AF552" s="127"/>
      <c r="AG552" s="135"/>
      <c r="AH552" s="135"/>
      <c r="AI552" s="135"/>
      <c r="AJ552" s="135"/>
    </row>
    <row r="553" spans="11:36" s="3" customFormat="1" ht="15" customHeight="1" x14ac:dyDescent="0.25">
      <c r="K553" s="11"/>
      <c r="L553" s="354"/>
      <c r="M553" s="352"/>
      <c r="AA553" s="333"/>
      <c r="AB553" s="135"/>
      <c r="AC553" s="135"/>
      <c r="AD553" s="135"/>
      <c r="AE553" s="135"/>
      <c r="AF553" s="127"/>
      <c r="AG553" s="135"/>
      <c r="AH553" s="135"/>
      <c r="AI553" s="135"/>
      <c r="AJ553" s="135"/>
    </row>
    <row r="554" spans="11:36" s="3" customFormat="1" ht="15" customHeight="1" x14ac:dyDescent="0.25">
      <c r="K554" s="11"/>
      <c r="L554" s="354"/>
      <c r="M554" s="352"/>
      <c r="AA554" s="333"/>
      <c r="AB554" s="135"/>
      <c r="AC554" s="135"/>
      <c r="AD554" s="135"/>
      <c r="AE554" s="135"/>
      <c r="AF554" s="127"/>
      <c r="AG554" s="135"/>
      <c r="AH554" s="135"/>
      <c r="AI554" s="135"/>
      <c r="AJ554" s="135"/>
    </row>
    <row r="555" spans="11:36" s="3" customFormat="1" ht="15" customHeight="1" x14ac:dyDescent="0.25">
      <c r="K555" s="11"/>
      <c r="L555" s="354"/>
      <c r="M555" s="352"/>
      <c r="AA555" s="333"/>
      <c r="AB555" s="135"/>
      <c r="AC555" s="135"/>
      <c r="AD555" s="135"/>
      <c r="AE555" s="135"/>
      <c r="AF555" s="127"/>
      <c r="AG555" s="135"/>
      <c r="AH555" s="135"/>
      <c r="AI555" s="135"/>
      <c r="AJ555" s="135"/>
    </row>
    <row r="556" spans="11:36" s="3" customFormat="1" ht="15" customHeight="1" x14ac:dyDescent="0.25">
      <c r="K556" s="11"/>
      <c r="L556" s="354"/>
      <c r="M556" s="352"/>
      <c r="AA556" s="333"/>
      <c r="AB556" s="135"/>
      <c r="AC556" s="135"/>
      <c r="AD556" s="135"/>
      <c r="AE556" s="135"/>
      <c r="AF556" s="127"/>
      <c r="AG556" s="135"/>
      <c r="AH556" s="135"/>
      <c r="AI556" s="135"/>
      <c r="AJ556" s="135"/>
    </row>
    <row r="557" spans="11:36" s="3" customFormat="1" ht="15" customHeight="1" x14ac:dyDescent="0.25">
      <c r="K557" s="11"/>
      <c r="L557" s="354"/>
      <c r="M557" s="352"/>
      <c r="AA557" s="333"/>
      <c r="AB557" s="135"/>
      <c r="AC557" s="135"/>
      <c r="AD557" s="135"/>
      <c r="AE557" s="135"/>
      <c r="AF557" s="127"/>
      <c r="AG557" s="135"/>
      <c r="AH557" s="135"/>
      <c r="AI557" s="135"/>
      <c r="AJ557" s="135"/>
    </row>
    <row r="558" spans="11:36" s="3" customFormat="1" ht="15" customHeight="1" x14ac:dyDescent="0.25">
      <c r="K558" s="11"/>
      <c r="L558" s="354"/>
      <c r="M558" s="352"/>
      <c r="AA558" s="333"/>
      <c r="AB558" s="135"/>
      <c r="AC558" s="135"/>
      <c r="AD558" s="135"/>
      <c r="AE558" s="135"/>
      <c r="AF558" s="127"/>
      <c r="AG558" s="135"/>
      <c r="AH558" s="135"/>
      <c r="AI558" s="135"/>
      <c r="AJ558" s="135"/>
    </row>
    <row r="559" spans="11:36" s="3" customFormat="1" ht="15" customHeight="1" x14ac:dyDescent="0.25">
      <c r="K559" s="11"/>
      <c r="L559" s="354"/>
      <c r="M559" s="352"/>
      <c r="AA559" s="333"/>
      <c r="AB559" s="135"/>
      <c r="AC559" s="135"/>
      <c r="AD559" s="135"/>
      <c r="AE559" s="135"/>
      <c r="AF559" s="127"/>
      <c r="AG559" s="135"/>
      <c r="AH559" s="135"/>
      <c r="AI559" s="135"/>
      <c r="AJ559" s="135"/>
    </row>
    <row r="560" spans="11:36" s="3" customFormat="1" ht="15" customHeight="1" x14ac:dyDescent="0.25">
      <c r="K560" s="11"/>
      <c r="L560" s="354"/>
      <c r="M560" s="352"/>
      <c r="AA560" s="333"/>
      <c r="AB560" s="135"/>
      <c r="AC560" s="135"/>
      <c r="AD560" s="135"/>
      <c r="AE560" s="135"/>
      <c r="AF560" s="127"/>
      <c r="AG560" s="135"/>
      <c r="AH560" s="135"/>
      <c r="AI560" s="135"/>
      <c r="AJ560" s="135"/>
    </row>
    <row r="561" spans="11:36" s="3" customFormat="1" ht="15" customHeight="1" x14ac:dyDescent="0.25">
      <c r="K561" s="11"/>
      <c r="L561" s="354"/>
      <c r="M561" s="352"/>
      <c r="AA561" s="333"/>
      <c r="AB561" s="135"/>
      <c r="AC561" s="135"/>
      <c r="AD561" s="135"/>
      <c r="AE561" s="135"/>
      <c r="AF561" s="127"/>
      <c r="AG561" s="135"/>
      <c r="AH561" s="135"/>
      <c r="AI561" s="135"/>
      <c r="AJ561" s="135"/>
    </row>
    <row r="562" spans="11:36" s="3" customFormat="1" ht="15" customHeight="1" x14ac:dyDescent="0.25">
      <c r="K562" s="11"/>
      <c r="L562" s="354"/>
      <c r="M562" s="352"/>
      <c r="AA562" s="333"/>
      <c r="AB562" s="135"/>
      <c r="AC562" s="135"/>
      <c r="AD562" s="135"/>
      <c r="AE562" s="135"/>
      <c r="AF562" s="127"/>
      <c r="AG562" s="135"/>
      <c r="AH562" s="135"/>
      <c r="AI562" s="135"/>
      <c r="AJ562" s="135"/>
    </row>
    <row r="563" spans="11:36" s="3" customFormat="1" ht="15" customHeight="1" x14ac:dyDescent="0.25">
      <c r="K563" s="11"/>
      <c r="L563" s="354"/>
      <c r="M563" s="352"/>
      <c r="AA563" s="333"/>
      <c r="AB563" s="135"/>
      <c r="AC563" s="135"/>
      <c r="AD563" s="135"/>
      <c r="AE563" s="135"/>
      <c r="AF563" s="127"/>
      <c r="AG563" s="135"/>
      <c r="AH563" s="135"/>
      <c r="AI563" s="135"/>
      <c r="AJ563" s="135"/>
    </row>
    <row r="564" spans="11:36" s="3" customFormat="1" ht="15" customHeight="1" x14ac:dyDescent="0.25">
      <c r="K564" s="11"/>
      <c r="L564" s="354"/>
      <c r="M564" s="352"/>
      <c r="AA564" s="333"/>
      <c r="AB564" s="135"/>
      <c r="AC564" s="135"/>
      <c r="AD564" s="135"/>
      <c r="AE564" s="135"/>
      <c r="AF564" s="127"/>
      <c r="AG564" s="135"/>
      <c r="AH564" s="135"/>
      <c r="AI564" s="135"/>
      <c r="AJ564" s="135"/>
    </row>
    <row r="565" spans="11:36" s="3" customFormat="1" ht="15" customHeight="1" x14ac:dyDescent="0.25">
      <c r="K565" s="11"/>
      <c r="L565" s="354"/>
      <c r="M565" s="352"/>
      <c r="AA565" s="333"/>
      <c r="AB565" s="135"/>
      <c r="AC565" s="135"/>
      <c r="AD565" s="135"/>
      <c r="AE565" s="135"/>
      <c r="AF565" s="127"/>
      <c r="AG565" s="135"/>
      <c r="AH565" s="135"/>
      <c r="AI565" s="135"/>
      <c r="AJ565" s="135"/>
    </row>
    <row r="566" spans="11:36" s="3" customFormat="1" ht="15" customHeight="1" x14ac:dyDescent="0.25">
      <c r="K566" s="11"/>
      <c r="L566" s="354"/>
      <c r="M566" s="352"/>
      <c r="AA566" s="333"/>
      <c r="AB566" s="135"/>
      <c r="AC566" s="135"/>
      <c r="AD566" s="135"/>
      <c r="AE566" s="135"/>
      <c r="AF566" s="127"/>
      <c r="AG566" s="135"/>
      <c r="AH566" s="135"/>
      <c r="AI566" s="135"/>
      <c r="AJ566" s="135"/>
    </row>
    <row r="567" spans="11:36" s="3" customFormat="1" ht="15" customHeight="1" x14ac:dyDescent="0.25">
      <c r="K567" s="11"/>
      <c r="L567" s="354"/>
      <c r="M567" s="352"/>
      <c r="AA567" s="333"/>
      <c r="AB567" s="135"/>
      <c r="AC567" s="135"/>
      <c r="AD567" s="135"/>
      <c r="AE567" s="135"/>
      <c r="AF567" s="127"/>
      <c r="AG567" s="135"/>
      <c r="AH567" s="135"/>
      <c r="AI567" s="135"/>
      <c r="AJ567" s="135"/>
    </row>
    <row r="568" spans="11:36" s="3" customFormat="1" ht="15" customHeight="1" x14ac:dyDescent="0.25">
      <c r="K568" s="11"/>
      <c r="L568" s="354"/>
      <c r="M568" s="352"/>
      <c r="AA568" s="333"/>
      <c r="AB568" s="135"/>
      <c r="AC568" s="135"/>
      <c r="AD568" s="135"/>
      <c r="AE568" s="135"/>
      <c r="AF568" s="127"/>
      <c r="AG568" s="135"/>
      <c r="AH568" s="135"/>
      <c r="AI568" s="135"/>
      <c r="AJ568" s="135"/>
    </row>
    <row r="569" spans="11:36" s="3" customFormat="1" ht="15" customHeight="1" x14ac:dyDescent="0.25">
      <c r="K569" s="11"/>
      <c r="L569" s="354"/>
      <c r="M569" s="352"/>
      <c r="AA569" s="333"/>
      <c r="AB569" s="135"/>
      <c r="AC569" s="135"/>
      <c r="AD569" s="135"/>
      <c r="AE569" s="135"/>
      <c r="AF569" s="127"/>
      <c r="AG569" s="135"/>
      <c r="AH569" s="135"/>
      <c r="AI569" s="135"/>
      <c r="AJ569" s="135"/>
    </row>
    <row r="570" spans="11:36" s="3" customFormat="1" ht="15" customHeight="1" x14ac:dyDescent="0.25">
      <c r="K570" s="11"/>
      <c r="L570" s="354"/>
      <c r="M570" s="352"/>
      <c r="AA570" s="333"/>
      <c r="AB570" s="135"/>
      <c r="AC570" s="135"/>
      <c r="AD570" s="135"/>
      <c r="AE570" s="135"/>
      <c r="AF570" s="127"/>
      <c r="AG570" s="135"/>
      <c r="AH570" s="135"/>
      <c r="AI570" s="135"/>
      <c r="AJ570" s="135"/>
    </row>
    <row r="571" spans="11:36" s="3" customFormat="1" ht="15" customHeight="1" x14ac:dyDescent="0.25">
      <c r="K571" s="11"/>
      <c r="L571" s="354"/>
      <c r="M571" s="352"/>
      <c r="AA571" s="333"/>
      <c r="AB571" s="135"/>
      <c r="AC571" s="135"/>
      <c r="AD571" s="135"/>
      <c r="AE571" s="135"/>
      <c r="AF571" s="127"/>
      <c r="AG571" s="135"/>
      <c r="AH571" s="135"/>
      <c r="AI571" s="135"/>
      <c r="AJ571" s="135"/>
    </row>
    <row r="572" spans="11:36" s="3" customFormat="1" ht="15" customHeight="1" x14ac:dyDescent="0.25">
      <c r="K572" s="11"/>
      <c r="L572" s="354"/>
      <c r="M572" s="352"/>
      <c r="AA572" s="333"/>
      <c r="AB572" s="135"/>
      <c r="AC572" s="135"/>
      <c r="AD572" s="135"/>
      <c r="AE572" s="135"/>
      <c r="AF572" s="127"/>
      <c r="AG572" s="135"/>
      <c r="AH572" s="135"/>
      <c r="AI572" s="135"/>
      <c r="AJ572" s="135"/>
    </row>
    <row r="573" spans="11:36" s="3" customFormat="1" ht="15" customHeight="1" x14ac:dyDescent="0.25">
      <c r="K573" s="11"/>
      <c r="L573" s="354"/>
      <c r="M573" s="352"/>
      <c r="AA573" s="333"/>
      <c r="AB573" s="135"/>
      <c r="AC573" s="135"/>
      <c r="AD573" s="135"/>
      <c r="AE573" s="135"/>
      <c r="AF573" s="127"/>
      <c r="AG573" s="135"/>
      <c r="AH573" s="135"/>
      <c r="AI573" s="135"/>
      <c r="AJ573" s="135"/>
    </row>
    <row r="574" spans="11:36" s="3" customFormat="1" ht="15" customHeight="1" x14ac:dyDescent="0.25">
      <c r="K574" s="11"/>
      <c r="L574" s="354"/>
      <c r="M574" s="352"/>
      <c r="AA574" s="333"/>
      <c r="AB574" s="135"/>
      <c r="AC574" s="135"/>
      <c r="AD574" s="135"/>
      <c r="AE574" s="135"/>
      <c r="AF574" s="127"/>
      <c r="AG574" s="135"/>
      <c r="AH574" s="135"/>
      <c r="AI574" s="135"/>
      <c r="AJ574" s="135"/>
    </row>
    <row r="575" spans="11:36" s="3" customFormat="1" ht="15" customHeight="1" x14ac:dyDescent="0.25">
      <c r="K575" s="11"/>
      <c r="L575" s="354"/>
      <c r="M575" s="352"/>
      <c r="AA575" s="333"/>
      <c r="AB575" s="135"/>
      <c r="AC575" s="135"/>
      <c r="AD575" s="135"/>
      <c r="AE575" s="135"/>
      <c r="AF575" s="127"/>
      <c r="AG575" s="135"/>
      <c r="AH575" s="135"/>
      <c r="AI575" s="135"/>
      <c r="AJ575" s="135"/>
    </row>
    <row r="576" spans="11:36" s="3" customFormat="1" ht="15" customHeight="1" x14ac:dyDescent="0.25">
      <c r="K576" s="11"/>
      <c r="L576" s="354"/>
      <c r="M576" s="352"/>
      <c r="AA576" s="333"/>
      <c r="AB576" s="135"/>
      <c r="AC576" s="135"/>
      <c r="AD576" s="135"/>
      <c r="AE576" s="135"/>
      <c r="AF576" s="127"/>
      <c r="AG576" s="135"/>
      <c r="AH576" s="135"/>
      <c r="AI576" s="135"/>
      <c r="AJ576" s="135"/>
    </row>
    <row r="577" spans="11:36" s="3" customFormat="1" ht="15" customHeight="1" x14ac:dyDescent="0.25">
      <c r="K577" s="11"/>
      <c r="L577" s="354"/>
      <c r="M577" s="352"/>
      <c r="AA577" s="333"/>
      <c r="AB577" s="135"/>
      <c r="AC577" s="135"/>
      <c r="AD577" s="135"/>
      <c r="AE577" s="135"/>
      <c r="AF577" s="127"/>
      <c r="AG577" s="135"/>
      <c r="AH577" s="135"/>
      <c r="AI577" s="135"/>
      <c r="AJ577" s="135"/>
    </row>
    <row r="578" spans="11:36" s="3" customFormat="1" ht="15" customHeight="1" x14ac:dyDescent="0.25">
      <c r="K578" s="11"/>
      <c r="L578" s="354"/>
      <c r="M578" s="352"/>
      <c r="AA578" s="333"/>
      <c r="AB578" s="135"/>
      <c r="AC578" s="135"/>
      <c r="AD578" s="135"/>
      <c r="AE578" s="135"/>
      <c r="AF578" s="127"/>
      <c r="AG578" s="135"/>
      <c r="AH578" s="135"/>
      <c r="AI578" s="135"/>
      <c r="AJ578" s="135"/>
    </row>
    <row r="579" spans="11:36" s="3" customFormat="1" ht="15" customHeight="1" x14ac:dyDescent="0.25">
      <c r="K579" s="11"/>
      <c r="L579" s="354"/>
      <c r="M579" s="352"/>
      <c r="AA579" s="333"/>
      <c r="AB579" s="135"/>
      <c r="AC579" s="135"/>
      <c r="AD579" s="135"/>
      <c r="AE579" s="135"/>
      <c r="AF579" s="127"/>
      <c r="AG579" s="135"/>
      <c r="AH579" s="135"/>
      <c r="AI579" s="135"/>
      <c r="AJ579" s="135"/>
    </row>
    <row r="580" spans="11:36" s="3" customFormat="1" ht="15" customHeight="1" x14ac:dyDescent="0.25">
      <c r="K580" s="11"/>
      <c r="L580" s="354"/>
      <c r="M580" s="352"/>
      <c r="AA580" s="333"/>
      <c r="AB580" s="135"/>
      <c r="AC580" s="135"/>
      <c r="AD580" s="135"/>
      <c r="AE580" s="135"/>
      <c r="AF580" s="127"/>
      <c r="AG580" s="135"/>
      <c r="AH580" s="135"/>
      <c r="AI580" s="135"/>
      <c r="AJ580" s="135"/>
    </row>
    <row r="581" spans="11:36" s="3" customFormat="1" ht="15" customHeight="1" x14ac:dyDescent="0.25">
      <c r="K581" s="11"/>
      <c r="L581" s="354"/>
      <c r="M581" s="352"/>
      <c r="AA581" s="333"/>
      <c r="AB581" s="135"/>
      <c r="AC581" s="135"/>
      <c r="AD581" s="135"/>
      <c r="AE581" s="135"/>
      <c r="AF581" s="127"/>
      <c r="AG581" s="135"/>
      <c r="AH581" s="135"/>
      <c r="AI581" s="135"/>
      <c r="AJ581" s="135"/>
    </row>
    <row r="582" spans="11:36" s="3" customFormat="1" ht="15" customHeight="1" x14ac:dyDescent="0.25">
      <c r="K582" s="11"/>
      <c r="L582" s="354"/>
      <c r="M582" s="352"/>
      <c r="AA582" s="333"/>
      <c r="AB582" s="135"/>
      <c r="AC582" s="135"/>
      <c r="AD582" s="135"/>
      <c r="AE582" s="135"/>
      <c r="AF582" s="127"/>
      <c r="AG582" s="135"/>
      <c r="AH582" s="135"/>
      <c r="AI582" s="135"/>
      <c r="AJ582" s="135"/>
    </row>
    <row r="583" spans="11:36" s="3" customFormat="1" ht="15" customHeight="1" x14ac:dyDescent="0.25">
      <c r="K583" s="11"/>
      <c r="L583" s="354"/>
      <c r="M583" s="352"/>
      <c r="AA583" s="333"/>
      <c r="AB583" s="135"/>
      <c r="AC583" s="135"/>
      <c r="AD583" s="135"/>
      <c r="AE583" s="135"/>
      <c r="AF583" s="127"/>
      <c r="AG583" s="135"/>
      <c r="AH583" s="135"/>
      <c r="AI583" s="135"/>
      <c r="AJ583" s="135"/>
    </row>
    <row r="584" spans="11:36" s="3" customFormat="1" ht="15" customHeight="1" x14ac:dyDescent="0.25">
      <c r="K584" s="11"/>
      <c r="L584" s="354"/>
      <c r="M584" s="352"/>
      <c r="AA584" s="333"/>
      <c r="AB584" s="135"/>
      <c r="AC584" s="135"/>
      <c r="AD584" s="135"/>
      <c r="AE584" s="135"/>
      <c r="AF584" s="127"/>
      <c r="AG584" s="135"/>
      <c r="AH584" s="135"/>
      <c r="AI584" s="135"/>
      <c r="AJ584" s="135"/>
    </row>
    <row r="585" spans="11:36" s="3" customFormat="1" ht="15" customHeight="1" x14ac:dyDescent="0.25">
      <c r="K585" s="11"/>
      <c r="L585" s="354"/>
      <c r="M585" s="352"/>
      <c r="AA585" s="333"/>
      <c r="AB585" s="135"/>
      <c r="AC585" s="135"/>
      <c r="AD585" s="135"/>
      <c r="AE585" s="135"/>
      <c r="AF585" s="127"/>
      <c r="AG585" s="135"/>
      <c r="AH585" s="135"/>
      <c r="AI585" s="135"/>
      <c r="AJ585" s="135"/>
    </row>
    <row r="586" spans="11:36" s="3" customFormat="1" ht="15" customHeight="1" x14ac:dyDescent="0.25">
      <c r="K586" s="11"/>
      <c r="L586" s="354"/>
      <c r="M586" s="352"/>
      <c r="AA586" s="333"/>
      <c r="AB586" s="135"/>
      <c r="AC586" s="135"/>
      <c r="AD586" s="135"/>
      <c r="AE586" s="135"/>
      <c r="AF586" s="127"/>
      <c r="AG586" s="135"/>
      <c r="AH586" s="135"/>
      <c r="AI586" s="135"/>
      <c r="AJ586" s="135"/>
    </row>
    <row r="587" spans="11:36" s="3" customFormat="1" ht="15" customHeight="1" x14ac:dyDescent="0.25">
      <c r="K587" s="11"/>
      <c r="L587" s="354"/>
      <c r="M587" s="352"/>
      <c r="AA587" s="333"/>
      <c r="AB587" s="135"/>
      <c r="AC587" s="135"/>
      <c r="AD587" s="135"/>
      <c r="AE587" s="135"/>
      <c r="AF587" s="127"/>
      <c r="AG587" s="135"/>
      <c r="AH587" s="135"/>
      <c r="AI587" s="135"/>
      <c r="AJ587" s="135"/>
    </row>
    <row r="588" spans="11:36" s="3" customFormat="1" ht="15" customHeight="1" x14ac:dyDescent="0.25">
      <c r="K588" s="11"/>
      <c r="L588" s="354"/>
      <c r="M588" s="352"/>
      <c r="AA588" s="333"/>
      <c r="AB588" s="135"/>
      <c r="AC588" s="135"/>
      <c r="AD588" s="135"/>
      <c r="AE588" s="135"/>
      <c r="AF588" s="127"/>
      <c r="AG588" s="135"/>
      <c r="AH588" s="135"/>
      <c r="AI588" s="135"/>
      <c r="AJ588" s="135"/>
    </row>
    <row r="589" spans="11:36" s="3" customFormat="1" ht="15" customHeight="1" x14ac:dyDescent="0.25">
      <c r="K589" s="11"/>
      <c r="L589" s="354"/>
      <c r="M589" s="352"/>
      <c r="AA589" s="333"/>
      <c r="AB589" s="135"/>
      <c r="AC589" s="135"/>
      <c r="AD589" s="135"/>
      <c r="AE589" s="135"/>
      <c r="AF589" s="127"/>
      <c r="AG589" s="135"/>
      <c r="AH589" s="135"/>
      <c r="AI589" s="135"/>
      <c r="AJ589" s="135"/>
    </row>
    <row r="590" spans="11:36" s="3" customFormat="1" ht="15" customHeight="1" x14ac:dyDescent="0.25">
      <c r="K590" s="11"/>
      <c r="L590" s="354"/>
      <c r="M590" s="352"/>
      <c r="AA590" s="333"/>
      <c r="AB590" s="135"/>
      <c r="AC590" s="135"/>
      <c r="AD590" s="135"/>
      <c r="AE590" s="135"/>
      <c r="AF590" s="127"/>
      <c r="AG590" s="135"/>
      <c r="AH590" s="135"/>
      <c r="AI590" s="135"/>
      <c r="AJ590" s="135"/>
    </row>
    <row r="591" spans="11:36" s="3" customFormat="1" ht="15" customHeight="1" x14ac:dyDescent="0.25">
      <c r="K591" s="11"/>
      <c r="L591" s="354"/>
      <c r="M591" s="352"/>
      <c r="AA591" s="333"/>
      <c r="AB591" s="135"/>
      <c r="AC591" s="135"/>
      <c r="AD591" s="135"/>
      <c r="AE591" s="135"/>
      <c r="AF591" s="127"/>
      <c r="AG591" s="135"/>
      <c r="AH591" s="135"/>
      <c r="AI591" s="135"/>
      <c r="AJ591" s="135"/>
    </row>
    <row r="592" spans="11:36" s="3" customFormat="1" ht="15" customHeight="1" x14ac:dyDescent="0.25">
      <c r="K592" s="11"/>
      <c r="L592" s="354"/>
      <c r="M592" s="352"/>
      <c r="AA592" s="333"/>
      <c r="AB592" s="135"/>
      <c r="AC592" s="135"/>
      <c r="AD592" s="135"/>
      <c r="AE592" s="135"/>
      <c r="AF592" s="127"/>
      <c r="AG592" s="135"/>
      <c r="AH592" s="135"/>
      <c r="AI592" s="135"/>
      <c r="AJ592" s="135"/>
    </row>
    <row r="593" spans="11:36" s="3" customFormat="1" ht="15" customHeight="1" x14ac:dyDescent="0.25">
      <c r="K593" s="11"/>
      <c r="L593" s="354"/>
      <c r="M593" s="352"/>
      <c r="AA593" s="333"/>
      <c r="AB593" s="135"/>
      <c r="AC593" s="135"/>
      <c r="AD593" s="135"/>
      <c r="AE593" s="135"/>
      <c r="AF593" s="127"/>
      <c r="AG593" s="135"/>
      <c r="AH593" s="135"/>
      <c r="AI593" s="135"/>
      <c r="AJ593" s="135"/>
    </row>
    <row r="594" spans="11:36" s="3" customFormat="1" ht="15" customHeight="1" x14ac:dyDescent="0.25">
      <c r="K594" s="11"/>
      <c r="L594" s="354"/>
      <c r="M594" s="352"/>
      <c r="AA594" s="333"/>
      <c r="AB594" s="135"/>
      <c r="AC594" s="135"/>
      <c r="AD594" s="135"/>
      <c r="AE594" s="135"/>
      <c r="AF594" s="127"/>
      <c r="AG594" s="135"/>
      <c r="AH594" s="135"/>
      <c r="AI594" s="135"/>
      <c r="AJ594" s="135"/>
    </row>
    <row r="595" spans="11:36" s="3" customFormat="1" ht="15" customHeight="1" x14ac:dyDescent="0.25">
      <c r="K595" s="11"/>
      <c r="L595" s="354"/>
      <c r="M595" s="352"/>
      <c r="AA595" s="333"/>
      <c r="AB595" s="135"/>
      <c r="AC595" s="135"/>
      <c r="AD595" s="135"/>
      <c r="AE595" s="135"/>
      <c r="AF595" s="127"/>
      <c r="AG595" s="135"/>
      <c r="AH595" s="135"/>
      <c r="AI595" s="135"/>
      <c r="AJ595" s="135"/>
    </row>
    <row r="596" spans="11:36" s="3" customFormat="1" ht="15" customHeight="1" x14ac:dyDescent="0.25">
      <c r="K596" s="11"/>
      <c r="L596" s="354"/>
      <c r="M596" s="352"/>
      <c r="AA596" s="333"/>
      <c r="AB596" s="135"/>
      <c r="AC596" s="135"/>
      <c r="AD596" s="135"/>
      <c r="AE596" s="135"/>
      <c r="AF596" s="127"/>
      <c r="AG596" s="135"/>
      <c r="AH596" s="135"/>
      <c r="AI596" s="135"/>
      <c r="AJ596" s="135"/>
    </row>
    <row r="597" spans="11:36" s="3" customFormat="1" ht="15" customHeight="1" x14ac:dyDescent="0.25">
      <c r="K597" s="11"/>
      <c r="L597" s="354"/>
      <c r="M597" s="352"/>
      <c r="AA597" s="333"/>
      <c r="AB597" s="135"/>
      <c r="AC597" s="135"/>
      <c r="AD597" s="135"/>
      <c r="AE597" s="135"/>
      <c r="AF597" s="127"/>
      <c r="AG597" s="135"/>
      <c r="AH597" s="135"/>
      <c r="AI597" s="135"/>
      <c r="AJ597" s="135"/>
    </row>
    <row r="598" spans="11:36" s="3" customFormat="1" ht="15" customHeight="1" x14ac:dyDescent="0.25">
      <c r="K598" s="11"/>
      <c r="L598" s="354"/>
      <c r="M598" s="352"/>
      <c r="AA598" s="333"/>
      <c r="AB598" s="135"/>
      <c r="AC598" s="135"/>
      <c r="AD598" s="135"/>
      <c r="AE598" s="135"/>
      <c r="AF598" s="127"/>
      <c r="AG598" s="135"/>
      <c r="AH598" s="135"/>
      <c r="AI598" s="135"/>
      <c r="AJ598" s="135"/>
    </row>
    <row r="599" spans="11:36" s="3" customFormat="1" ht="15" customHeight="1" x14ac:dyDescent="0.25">
      <c r="K599" s="11"/>
      <c r="L599" s="354"/>
      <c r="M599" s="352"/>
      <c r="AA599" s="333"/>
      <c r="AB599" s="135"/>
      <c r="AC599" s="135"/>
      <c r="AD599" s="135"/>
      <c r="AE599" s="135"/>
      <c r="AF599" s="127"/>
      <c r="AG599" s="135"/>
      <c r="AH599" s="135"/>
      <c r="AI599" s="135"/>
      <c r="AJ599" s="135"/>
    </row>
    <row r="600" spans="11:36" s="3" customFormat="1" ht="15" customHeight="1" x14ac:dyDescent="0.25">
      <c r="K600" s="11"/>
      <c r="L600" s="354"/>
      <c r="M600" s="352"/>
      <c r="AA600" s="333"/>
      <c r="AB600" s="135"/>
      <c r="AC600" s="135"/>
      <c r="AD600" s="135"/>
      <c r="AE600" s="135"/>
      <c r="AF600" s="127"/>
      <c r="AG600" s="135"/>
      <c r="AH600" s="135"/>
      <c r="AI600" s="135"/>
      <c r="AJ600" s="135"/>
    </row>
    <row r="601" spans="11:36" s="3" customFormat="1" ht="15" customHeight="1" x14ac:dyDescent="0.25">
      <c r="K601" s="11"/>
      <c r="L601" s="354"/>
      <c r="M601" s="352"/>
      <c r="AA601" s="333"/>
      <c r="AB601" s="135"/>
      <c r="AC601" s="135"/>
      <c r="AD601" s="135"/>
      <c r="AE601" s="135"/>
      <c r="AF601" s="127"/>
      <c r="AG601" s="135"/>
      <c r="AH601" s="135"/>
      <c r="AI601" s="135"/>
      <c r="AJ601" s="135"/>
    </row>
    <row r="602" spans="11:36" s="3" customFormat="1" ht="15" customHeight="1" x14ac:dyDescent="0.25">
      <c r="K602" s="11"/>
      <c r="L602" s="354"/>
      <c r="M602" s="352"/>
      <c r="AA602" s="333"/>
      <c r="AB602" s="135"/>
      <c r="AC602" s="135"/>
      <c r="AD602" s="135"/>
      <c r="AE602" s="135"/>
      <c r="AF602" s="127"/>
      <c r="AG602" s="135"/>
      <c r="AH602" s="135"/>
      <c r="AI602" s="135"/>
      <c r="AJ602" s="135"/>
    </row>
    <row r="603" spans="11:36" s="3" customFormat="1" ht="15" customHeight="1" x14ac:dyDescent="0.25">
      <c r="K603" s="11"/>
      <c r="L603" s="354"/>
      <c r="M603" s="352"/>
      <c r="AA603" s="333"/>
      <c r="AB603" s="135"/>
      <c r="AC603" s="135"/>
      <c r="AD603" s="135"/>
      <c r="AE603" s="135"/>
      <c r="AF603" s="127"/>
      <c r="AG603" s="135"/>
      <c r="AH603" s="135"/>
      <c r="AI603" s="135"/>
      <c r="AJ603" s="135"/>
    </row>
    <row r="604" spans="11:36" s="3" customFormat="1" ht="15" customHeight="1" x14ac:dyDescent="0.25">
      <c r="K604" s="11"/>
      <c r="L604" s="354"/>
      <c r="M604" s="352"/>
      <c r="AA604" s="333"/>
      <c r="AB604" s="135"/>
      <c r="AC604" s="135"/>
      <c r="AD604" s="135"/>
      <c r="AE604" s="135"/>
      <c r="AF604" s="127"/>
      <c r="AG604" s="135"/>
      <c r="AH604" s="135"/>
      <c r="AI604" s="135"/>
      <c r="AJ604" s="135"/>
    </row>
    <row r="605" spans="11:36" s="3" customFormat="1" ht="15" customHeight="1" x14ac:dyDescent="0.25">
      <c r="K605" s="11"/>
      <c r="L605" s="354"/>
      <c r="M605" s="352"/>
      <c r="AA605" s="333"/>
      <c r="AB605" s="135"/>
      <c r="AC605" s="135"/>
      <c r="AD605" s="135"/>
      <c r="AE605" s="135"/>
      <c r="AF605" s="127"/>
      <c r="AG605" s="135"/>
      <c r="AH605" s="135"/>
      <c r="AI605" s="135"/>
      <c r="AJ605" s="135"/>
    </row>
    <row r="606" spans="11:36" s="3" customFormat="1" ht="15" customHeight="1" x14ac:dyDescent="0.25">
      <c r="K606" s="11"/>
      <c r="L606" s="354"/>
      <c r="M606" s="352"/>
      <c r="AA606" s="333"/>
      <c r="AB606" s="135"/>
      <c r="AC606" s="135"/>
      <c r="AD606" s="135"/>
      <c r="AE606" s="135"/>
      <c r="AF606" s="127"/>
      <c r="AG606" s="135"/>
      <c r="AH606" s="135"/>
      <c r="AI606" s="135"/>
      <c r="AJ606" s="135"/>
    </row>
    <row r="607" spans="11:36" s="3" customFormat="1" ht="15" customHeight="1" x14ac:dyDescent="0.25">
      <c r="K607" s="11"/>
      <c r="L607" s="354"/>
      <c r="M607" s="352"/>
      <c r="AA607" s="333"/>
      <c r="AB607" s="135"/>
      <c r="AC607" s="135"/>
      <c r="AD607" s="135"/>
      <c r="AE607" s="135"/>
      <c r="AF607" s="127"/>
      <c r="AG607" s="135"/>
      <c r="AH607" s="135"/>
      <c r="AI607" s="135"/>
      <c r="AJ607" s="135"/>
    </row>
    <row r="608" spans="11:36" s="3" customFormat="1" ht="15" customHeight="1" x14ac:dyDescent="0.25">
      <c r="K608" s="11"/>
      <c r="L608" s="354"/>
      <c r="M608" s="352"/>
      <c r="AA608" s="333"/>
      <c r="AB608" s="135"/>
      <c r="AC608" s="135"/>
      <c r="AD608" s="135"/>
      <c r="AE608" s="135"/>
      <c r="AF608" s="127"/>
      <c r="AG608" s="135"/>
      <c r="AH608" s="135"/>
      <c r="AI608" s="135"/>
      <c r="AJ608" s="135"/>
    </row>
    <row r="609" spans="11:36" s="3" customFormat="1" ht="15" customHeight="1" x14ac:dyDescent="0.25">
      <c r="K609" s="11"/>
      <c r="L609" s="354"/>
      <c r="M609" s="352"/>
      <c r="AA609" s="333"/>
      <c r="AB609" s="135"/>
      <c r="AC609" s="135"/>
      <c r="AD609" s="135"/>
      <c r="AE609" s="135"/>
      <c r="AF609" s="127"/>
      <c r="AG609" s="135"/>
      <c r="AH609" s="135"/>
      <c r="AI609" s="135"/>
      <c r="AJ609" s="135"/>
    </row>
    <row r="610" spans="11:36" s="3" customFormat="1" ht="15" customHeight="1" x14ac:dyDescent="0.25">
      <c r="K610" s="11"/>
      <c r="L610" s="354"/>
      <c r="M610" s="352"/>
      <c r="AA610" s="333"/>
      <c r="AB610" s="135"/>
      <c r="AC610" s="135"/>
      <c r="AD610" s="135"/>
      <c r="AE610" s="135"/>
      <c r="AF610" s="127"/>
      <c r="AG610" s="135"/>
      <c r="AH610" s="135"/>
      <c r="AI610" s="135"/>
      <c r="AJ610" s="135"/>
    </row>
    <row r="611" spans="11:36" s="3" customFormat="1" ht="15" customHeight="1" x14ac:dyDescent="0.25">
      <c r="K611" s="11"/>
      <c r="L611" s="354"/>
      <c r="M611" s="352"/>
      <c r="AA611" s="333"/>
      <c r="AB611" s="135"/>
      <c r="AC611" s="135"/>
      <c r="AD611" s="135"/>
      <c r="AE611" s="135"/>
      <c r="AF611" s="127"/>
      <c r="AG611" s="135"/>
      <c r="AH611" s="135"/>
      <c r="AI611" s="135"/>
      <c r="AJ611" s="135"/>
    </row>
    <row r="612" spans="11:36" s="3" customFormat="1" ht="15" customHeight="1" x14ac:dyDescent="0.25">
      <c r="K612" s="11"/>
      <c r="L612" s="354"/>
      <c r="M612" s="352"/>
      <c r="AA612" s="333"/>
      <c r="AB612" s="135"/>
      <c r="AC612" s="135"/>
      <c r="AD612" s="135"/>
      <c r="AE612" s="135"/>
      <c r="AF612" s="127"/>
      <c r="AG612" s="135"/>
      <c r="AH612" s="135"/>
      <c r="AI612" s="135"/>
      <c r="AJ612" s="135"/>
    </row>
    <row r="613" spans="11:36" s="3" customFormat="1" ht="15" customHeight="1" x14ac:dyDescent="0.25">
      <c r="K613" s="11"/>
      <c r="L613" s="354"/>
      <c r="M613" s="352"/>
      <c r="AA613" s="333"/>
      <c r="AB613" s="135"/>
      <c r="AC613" s="135"/>
      <c r="AD613" s="135"/>
      <c r="AE613" s="135"/>
      <c r="AF613" s="127"/>
      <c r="AG613" s="135"/>
      <c r="AH613" s="135"/>
      <c r="AI613" s="135"/>
      <c r="AJ613" s="135"/>
    </row>
    <row r="614" spans="11:36" s="3" customFormat="1" ht="15" customHeight="1" x14ac:dyDescent="0.25">
      <c r="K614" s="11"/>
      <c r="L614" s="354"/>
      <c r="M614" s="352"/>
      <c r="AA614" s="333"/>
      <c r="AB614" s="135"/>
      <c r="AC614" s="135"/>
      <c r="AD614" s="135"/>
      <c r="AE614" s="135"/>
      <c r="AF614" s="127"/>
      <c r="AG614" s="135"/>
      <c r="AH614" s="135"/>
      <c r="AI614" s="135"/>
      <c r="AJ614" s="135"/>
    </row>
    <row r="615" spans="11:36" s="3" customFormat="1" ht="15" customHeight="1" x14ac:dyDescent="0.25">
      <c r="K615" s="11"/>
      <c r="L615" s="354"/>
      <c r="M615" s="352"/>
      <c r="AA615" s="333"/>
      <c r="AB615" s="135"/>
      <c r="AC615" s="135"/>
      <c r="AD615" s="135"/>
      <c r="AE615" s="135"/>
      <c r="AF615" s="127"/>
      <c r="AG615" s="135"/>
      <c r="AH615" s="135"/>
      <c r="AI615" s="135"/>
      <c r="AJ615" s="135"/>
    </row>
    <row r="616" spans="11:36" s="3" customFormat="1" ht="15" customHeight="1" x14ac:dyDescent="0.25">
      <c r="K616" s="11"/>
      <c r="L616" s="354"/>
      <c r="M616" s="352"/>
      <c r="AA616" s="333"/>
      <c r="AB616" s="135"/>
      <c r="AC616" s="135"/>
      <c r="AD616" s="135"/>
      <c r="AE616" s="135"/>
      <c r="AF616" s="127"/>
      <c r="AG616" s="135"/>
      <c r="AH616" s="135"/>
      <c r="AI616" s="135"/>
      <c r="AJ616" s="135"/>
    </row>
    <row r="617" spans="11:36" s="3" customFormat="1" ht="15" customHeight="1" x14ac:dyDescent="0.25">
      <c r="K617" s="11"/>
      <c r="L617" s="354"/>
      <c r="M617" s="352"/>
      <c r="AA617" s="333"/>
      <c r="AB617" s="135"/>
      <c r="AC617" s="135"/>
      <c r="AD617" s="135"/>
      <c r="AE617" s="135"/>
      <c r="AF617" s="127"/>
      <c r="AG617" s="135"/>
      <c r="AH617" s="135"/>
      <c r="AI617" s="135"/>
      <c r="AJ617" s="135"/>
    </row>
    <row r="618" spans="11:36" s="3" customFormat="1" ht="15" customHeight="1" x14ac:dyDescent="0.25">
      <c r="K618" s="11"/>
      <c r="L618" s="354"/>
      <c r="M618" s="352"/>
      <c r="AA618" s="333"/>
      <c r="AB618" s="135"/>
      <c r="AC618" s="135"/>
      <c r="AD618" s="135"/>
      <c r="AE618" s="135"/>
      <c r="AF618" s="127"/>
      <c r="AG618" s="135"/>
      <c r="AH618" s="135"/>
      <c r="AI618" s="135"/>
      <c r="AJ618" s="135"/>
    </row>
    <row r="619" spans="11:36" s="3" customFormat="1" ht="15" customHeight="1" x14ac:dyDescent="0.25">
      <c r="K619" s="11"/>
      <c r="L619" s="354"/>
      <c r="M619" s="352"/>
      <c r="AA619" s="333"/>
      <c r="AB619" s="135"/>
      <c r="AC619" s="135"/>
      <c r="AD619" s="135"/>
      <c r="AE619" s="135"/>
      <c r="AF619" s="127"/>
      <c r="AG619" s="135"/>
      <c r="AH619" s="135"/>
      <c r="AI619" s="135"/>
      <c r="AJ619" s="135"/>
    </row>
    <row r="620" spans="11:36" s="3" customFormat="1" ht="15" customHeight="1" x14ac:dyDescent="0.25">
      <c r="K620" s="11"/>
      <c r="L620" s="354"/>
      <c r="M620" s="352"/>
      <c r="AA620" s="333"/>
      <c r="AB620" s="135"/>
      <c r="AC620" s="135"/>
      <c r="AD620" s="135"/>
      <c r="AE620" s="135"/>
      <c r="AF620" s="127"/>
      <c r="AG620" s="135"/>
      <c r="AH620" s="135"/>
      <c r="AI620" s="135"/>
      <c r="AJ620" s="135"/>
    </row>
    <row r="621" spans="11:36" s="3" customFormat="1" ht="15" customHeight="1" x14ac:dyDescent="0.25">
      <c r="K621" s="11"/>
      <c r="L621" s="354"/>
      <c r="M621" s="352"/>
      <c r="AA621" s="333"/>
      <c r="AB621" s="135"/>
      <c r="AC621" s="135"/>
      <c r="AD621" s="135"/>
      <c r="AE621" s="135"/>
      <c r="AF621" s="127"/>
      <c r="AG621" s="135"/>
      <c r="AH621" s="135"/>
      <c r="AI621" s="135"/>
      <c r="AJ621" s="135"/>
    </row>
    <row r="622" spans="11:36" s="3" customFormat="1" ht="15" customHeight="1" x14ac:dyDescent="0.25">
      <c r="K622" s="11"/>
      <c r="L622" s="354"/>
      <c r="M622" s="352"/>
      <c r="AA622" s="333"/>
      <c r="AB622" s="135"/>
      <c r="AC622" s="135"/>
      <c r="AD622" s="135"/>
      <c r="AE622" s="135"/>
      <c r="AF622" s="127"/>
      <c r="AG622" s="135"/>
      <c r="AH622" s="135"/>
      <c r="AI622" s="135"/>
      <c r="AJ622" s="135"/>
    </row>
    <row r="623" spans="11:36" s="3" customFormat="1" ht="15" customHeight="1" x14ac:dyDescent="0.25">
      <c r="K623" s="11"/>
      <c r="L623" s="354"/>
      <c r="M623" s="352"/>
      <c r="AA623" s="333"/>
      <c r="AB623" s="135"/>
      <c r="AC623" s="135"/>
      <c r="AD623" s="135"/>
      <c r="AE623" s="135"/>
      <c r="AF623" s="127"/>
      <c r="AG623" s="135"/>
      <c r="AH623" s="135"/>
      <c r="AI623" s="135"/>
      <c r="AJ623" s="135"/>
    </row>
    <row r="624" spans="11:36" s="3" customFormat="1" ht="15" customHeight="1" x14ac:dyDescent="0.25">
      <c r="K624" s="11"/>
      <c r="L624" s="354"/>
      <c r="M624" s="352"/>
      <c r="AA624" s="333"/>
      <c r="AB624" s="135"/>
      <c r="AC624" s="135"/>
      <c r="AD624" s="135"/>
      <c r="AE624" s="135"/>
      <c r="AF624" s="127"/>
      <c r="AG624" s="135"/>
      <c r="AH624" s="135"/>
      <c r="AI624" s="135"/>
      <c r="AJ624" s="135"/>
    </row>
    <row r="625" spans="11:36" s="3" customFormat="1" ht="15" customHeight="1" x14ac:dyDescent="0.25">
      <c r="K625" s="11"/>
      <c r="L625" s="354"/>
      <c r="M625" s="352"/>
      <c r="AA625" s="333"/>
      <c r="AB625" s="135"/>
      <c r="AC625" s="135"/>
      <c r="AD625" s="135"/>
      <c r="AE625" s="135"/>
      <c r="AF625" s="127"/>
      <c r="AG625" s="135"/>
      <c r="AH625" s="135"/>
      <c r="AI625" s="135"/>
      <c r="AJ625" s="135"/>
    </row>
    <row r="626" spans="11:36" s="3" customFormat="1" ht="15" customHeight="1" x14ac:dyDescent="0.25">
      <c r="K626" s="11"/>
      <c r="L626" s="354"/>
      <c r="M626" s="352"/>
      <c r="AA626" s="333"/>
      <c r="AB626" s="135"/>
      <c r="AC626" s="135"/>
      <c r="AD626" s="135"/>
      <c r="AE626" s="135"/>
      <c r="AF626" s="127"/>
      <c r="AG626" s="135"/>
      <c r="AH626" s="135"/>
      <c r="AI626" s="135"/>
      <c r="AJ626" s="135"/>
    </row>
    <row r="627" spans="11:36" s="3" customFormat="1" ht="15" customHeight="1" x14ac:dyDescent="0.25">
      <c r="K627" s="11"/>
      <c r="L627" s="354"/>
      <c r="M627" s="352"/>
      <c r="AA627" s="333"/>
      <c r="AB627" s="135"/>
      <c r="AC627" s="135"/>
      <c r="AD627" s="135"/>
      <c r="AE627" s="135"/>
      <c r="AF627" s="127"/>
      <c r="AG627" s="135"/>
      <c r="AH627" s="135"/>
      <c r="AI627" s="135"/>
      <c r="AJ627" s="135"/>
    </row>
    <row r="628" spans="11:36" s="3" customFormat="1" ht="15" customHeight="1" x14ac:dyDescent="0.25">
      <c r="K628" s="11"/>
      <c r="L628" s="354"/>
      <c r="M628" s="352"/>
      <c r="AA628" s="333"/>
      <c r="AB628" s="135"/>
      <c r="AC628" s="135"/>
      <c r="AD628" s="135"/>
      <c r="AE628" s="135"/>
      <c r="AF628" s="127"/>
      <c r="AG628" s="135"/>
      <c r="AH628" s="135"/>
      <c r="AI628" s="135"/>
      <c r="AJ628" s="135"/>
    </row>
    <row r="629" spans="11:36" s="3" customFormat="1" ht="15" customHeight="1" x14ac:dyDescent="0.25">
      <c r="K629" s="11"/>
      <c r="L629" s="354"/>
      <c r="M629" s="352"/>
      <c r="AA629" s="333"/>
      <c r="AB629" s="135"/>
      <c r="AC629" s="135"/>
      <c r="AD629" s="135"/>
      <c r="AE629" s="135"/>
      <c r="AF629" s="127"/>
      <c r="AG629" s="135"/>
      <c r="AH629" s="135"/>
      <c r="AI629" s="135"/>
      <c r="AJ629" s="135"/>
    </row>
    <row r="630" spans="11:36" s="3" customFormat="1" ht="15" customHeight="1" x14ac:dyDescent="0.25">
      <c r="K630" s="11"/>
      <c r="L630" s="354"/>
      <c r="M630" s="352"/>
      <c r="AA630" s="333"/>
      <c r="AB630" s="135"/>
      <c r="AC630" s="135"/>
      <c r="AD630" s="135"/>
      <c r="AE630" s="135"/>
      <c r="AF630" s="127"/>
      <c r="AG630" s="135"/>
      <c r="AH630" s="135"/>
      <c r="AI630" s="135"/>
      <c r="AJ630" s="135"/>
    </row>
    <row r="631" spans="11:36" s="3" customFormat="1" ht="15" customHeight="1" x14ac:dyDescent="0.25">
      <c r="K631" s="11"/>
      <c r="L631" s="354"/>
      <c r="M631" s="352"/>
      <c r="AA631" s="333"/>
      <c r="AB631" s="135"/>
      <c r="AC631" s="135"/>
      <c r="AD631" s="135"/>
      <c r="AE631" s="135"/>
      <c r="AF631" s="127"/>
      <c r="AG631" s="135"/>
      <c r="AH631" s="135"/>
      <c r="AI631" s="135"/>
      <c r="AJ631" s="135"/>
    </row>
    <row r="632" spans="11:36" s="3" customFormat="1" ht="15" customHeight="1" x14ac:dyDescent="0.25">
      <c r="K632" s="11"/>
      <c r="L632" s="354"/>
      <c r="M632" s="352"/>
      <c r="AA632" s="333"/>
      <c r="AB632" s="135"/>
      <c r="AC632" s="135"/>
      <c r="AD632" s="135"/>
      <c r="AE632" s="135"/>
      <c r="AF632" s="127"/>
      <c r="AG632" s="135"/>
      <c r="AH632" s="135"/>
      <c r="AI632" s="135"/>
      <c r="AJ632" s="135"/>
    </row>
    <row r="633" spans="11:36" s="3" customFormat="1" ht="15" customHeight="1" x14ac:dyDescent="0.25">
      <c r="K633" s="11"/>
      <c r="L633" s="354"/>
      <c r="M633" s="352"/>
      <c r="AA633" s="333"/>
      <c r="AB633" s="135"/>
      <c r="AC633" s="135"/>
      <c r="AD633" s="135"/>
      <c r="AE633" s="135"/>
      <c r="AF633" s="127"/>
      <c r="AG633" s="135"/>
      <c r="AH633" s="135"/>
      <c r="AI633" s="135"/>
      <c r="AJ633" s="135"/>
    </row>
    <row r="634" spans="11:36" s="3" customFormat="1" ht="15" customHeight="1" x14ac:dyDescent="0.25">
      <c r="K634" s="11"/>
      <c r="L634" s="354"/>
      <c r="M634" s="352"/>
      <c r="AA634" s="333"/>
      <c r="AB634" s="135"/>
      <c r="AC634" s="135"/>
      <c r="AD634" s="135"/>
      <c r="AE634" s="135"/>
      <c r="AF634" s="127"/>
      <c r="AG634" s="135"/>
      <c r="AH634" s="135"/>
      <c r="AI634" s="135"/>
      <c r="AJ634" s="135"/>
    </row>
    <row r="635" spans="11:36" s="3" customFormat="1" ht="15" customHeight="1" x14ac:dyDescent="0.25">
      <c r="K635" s="11"/>
      <c r="L635" s="354"/>
      <c r="M635" s="352"/>
      <c r="AA635" s="333"/>
      <c r="AB635" s="135"/>
      <c r="AC635" s="135"/>
      <c r="AD635" s="135"/>
      <c r="AE635" s="135"/>
      <c r="AF635" s="127"/>
      <c r="AG635" s="135"/>
      <c r="AH635" s="135"/>
      <c r="AI635" s="135"/>
      <c r="AJ635" s="135"/>
    </row>
    <row r="636" spans="11:36" s="3" customFormat="1" ht="15" customHeight="1" x14ac:dyDescent="0.25">
      <c r="K636" s="11"/>
      <c r="L636" s="354"/>
      <c r="M636" s="352"/>
      <c r="AA636" s="333"/>
      <c r="AB636" s="135"/>
      <c r="AC636" s="135"/>
      <c r="AD636" s="135"/>
      <c r="AE636" s="135"/>
      <c r="AF636" s="127"/>
      <c r="AG636" s="135"/>
      <c r="AH636" s="135"/>
      <c r="AI636" s="135"/>
      <c r="AJ636" s="135"/>
    </row>
    <row r="637" spans="11:36" s="3" customFormat="1" ht="15" customHeight="1" x14ac:dyDescent="0.25">
      <c r="K637" s="11"/>
      <c r="L637" s="354"/>
      <c r="M637" s="352"/>
      <c r="AA637" s="333"/>
      <c r="AB637" s="135"/>
      <c r="AC637" s="135"/>
      <c r="AD637" s="135"/>
      <c r="AE637" s="135"/>
      <c r="AF637" s="127"/>
      <c r="AG637" s="135"/>
      <c r="AH637" s="135"/>
      <c r="AI637" s="135"/>
      <c r="AJ637" s="135"/>
    </row>
    <row r="638" spans="11:36" s="3" customFormat="1" ht="15" customHeight="1" x14ac:dyDescent="0.25">
      <c r="K638" s="11"/>
      <c r="L638" s="354"/>
      <c r="M638" s="352"/>
      <c r="AA638" s="333"/>
      <c r="AB638" s="135"/>
      <c r="AC638" s="135"/>
      <c r="AD638" s="135"/>
      <c r="AE638" s="135"/>
      <c r="AF638" s="127"/>
      <c r="AG638" s="135"/>
      <c r="AH638" s="135"/>
      <c r="AI638" s="135"/>
      <c r="AJ638" s="135"/>
    </row>
    <row r="639" spans="11:36" s="3" customFormat="1" ht="15" customHeight="1" x14ac:dyDescent="0.25">
      <c r="K639" s="11"/>
      <c r="L639" s="354"/>
      <c r="M639" s="352"/>
      <c r="AA639" s="333"/>
      <c r="AB639" s="135"/>
      <c r="AC639" s="135"/>
      <c r="AD639" s="135"/>
      <c r="AE639" s="135"/>
      <c r="AF639" s="127"/>
      <c r="AG639" s="135"/>
      <c r="AH639" s="135"/>
      <c r="AI639" s="135"/>
      <c r="AJ639" s="135"/>
    </row>
    <row r="640" spans="11:36" s="3" customFormat="1" ht="15" customHeight="1" x14ac:dyDescent="0.25">
      <c r="K640" s="11"/>
      <c r="L640" s="354"/>
      <c r="M640" s="352"/>
      <c r="AA640" s="333"/>
      <c r="AB640" s="135"/>
      <c r="AC640" s="135"/>
      <c r="AD640" s="135"/>
      <c r="AE640" s="135"/>
      <c r="AF640" s="127"/>
      <c r="AG640" s="135"/>
      <c r="AH640" s="135"/>
      <c r="AI640" s="135"/>
      <c r="AJ640" s="135"/>
    </row>
    <row r="641" spans="11:36" s="3" customFormat="1" ht="15" customHeight="1" x14ac:dyDescent="0.25">
      <c r="K641" s="11"/>
      <c r="L641" s="354"/>
      <c r="M641" s="352"/>
      <c r="AA641" s="333"/>
      <c r="AB641" s="135"/>
      <c r="AC641" s="135"/>
      <c r="AD641" s="135"/>
      <c r="AE641" s="135"/>
      <c r="AF641" s="127"/>
      <c r="AG641" s="135"/>
      <c r="AH641" s="135"/>
      <c r="AI641" s="135"/>
      <c r="AJ641" s="135"/>
    </row>
    <row r="642" spans="11:36" s="3" customFormat="1" ht="15" customHeight="1" x14ac:dyDescent="0.25">
      <c r="K642" s="11"/>
      <c r="L642" s="354"/>
      <c r="M642" s="352"/>
      <c r="AA642" s="333"/>
      <c r="AB642" s="135"/>
      <c r="AC642" s="135"/>
      <c r="AD642" s="135"/>
      <c r="AE642" s="135"/>
      <c r="AF642" s="127"/>
      <c r="AG642" s="135"/>
      <c r="AH642" s="135"/>
      <c r="AI642" s="135"/>
      <c r="AJ642" s="135"/>
    </row>
    <row r="643" spans="11:36" s="3" customFormat="1" ht="15" customHeight="1" x14ac:dyDescent="0.25">
      <c r="K643" s="11"/>
      <c r="L643" s="354"/>
      <c r="M643" s="352"/>
      <c r="AA643" s="333"/>
      <c r="AB643" s="135"/>
      <c r="AC643" s="135"/>
      <c r="AD643" s="135"/>
      <c r="AE643" s="135"/>
      <c r="AF643" s="127"/>
      <c r="AG643" s="135"/>
      <c r="AH643" s="135"/>
      <c r="AI643" s="135"/>
      <c r="AJ643" s="135"/>
    </row>
    <row r="644" spans="11:36" s="3" customFormat="1" ht="15" customHeight="1" x14ac:dyDescent="0.25">
      <c r="K644" s="11"/>
      <c r="L644" s="354"/>
      <c r="M644" s="352"/>
      <c r="AA644" s="333"/>
      <c r="AB644" s="135"/>
      <c r="AC644" s="135"/>
      <c r="AD644" s="135"/>
      <c r="AE644" s="135"/>
      <c r="AF644" s="127"/>
      <c r="AG644" s="135"/>
      <c r="AH644" s="135"/>
      <c r="AI644" s="135"/>
      <c r="AJ644" s="135"/>
    </row>
    <row r="645" spans="11:36" s="3" customFormat="1" ht="15" customHeight="1" x14ac:dyDescent="0.25">
      <c r="K645" s="11"/>
      <c r="L645" s="354"/>
      <c r="M645" s="352"/>
      <c r="AA645" s="333"/>
      <c r="AB645" s="135"/>
      <c r="AC645" s="135"/>
      <c r="AD645" s="135"/>
      <c r="AE645" s="135"/>
      <c r="AF645" s="127"/>
      <c r="AG645" s="135"/>
      <c r="AH645" s="135"/>
      <c r="AI645" s="135"/>
      <c r="AJ645" s="135"/>
    </row>
    <row r="646" spans="11:36" s="3" customFormat="1" ht="15" customHeight="1" x14ac:dyDescent="0.25">
      <c r="K646" s="11"/>
      <c r="L646" s="354"/>
      <c r="M646" s="352"/>
      <c r="AA646" s="333"/>
      <c r="AB646" s="135"/>
      <c r="AC646" s="135"/>
      <c r="AD646" s="135"/>
      <c r="AE646" s="135"/>
      <c r="AF646" s="127"/>
      <c r="AG646" s="135"/>
      <c r="AH646" s="135"/>
      <c r="AI646" s="135"/>
      <c r="AJ646" s="135"/>
    </row>
    <row r="647" spans="11:36" s="3" customFormat="1" ht="15" customHeight="1" x14ac:dyDescent="0.25">
      <c r="K647" s="11"/>
      <c r="L647" s="354"/>
      <c r="M647" s="352"/>
      <c r="AA647" s="333"/>
      <c r="AB647" s="135"/>
      <c r="AC647" s="135"/>
      <c r="AD647" s="135"/>
      <c r="AE647" s="135"/>
      <c r="AF647" s="127"/>
      <c r="AG647" s="135"/>
      <c r="AH647" s="135"/>
      <c r="AI647" s="135"/>
      <c r="AJ647" s="135"/>
    </row>
    <row r="648" spans="11:36" s="3" customFormat="1" ht="15" customHeight="1" x14ac:dyDescent="0.25">
      <c r="K648" s="11"/>
      <c r="L648" s="354"/>
      <c r="M648" s="352"/>
      <c r="AA648" s="333"/>
      <c r="AB648" s="135"/>
      <c r="AC648" s="135"/>
      <c r="AD648" s="135"/>
      <c r="AE648" s="135"/>
      <c r="AF648" s="127"/>
      <c r="AG648" s="135"/>
      <c r="AH648" s="135"/>
      <c r="AI648" s="135"/>
      <c r="AJ648" s="135"/>
    </row>
    <row r="649" spans="11:36" s="3" customFormat="1" ht="15" customHeight="1" x14ac:dyDescent="0.25">
      <c r="K649" s="11"/>
      <c r="L649" s="354"/>
      <c r="M649" s="352"/>
      <c r="AA649" s="333"/>
      <c r="AB649" s="135"/>
      <c r="AC649" s="135"/>
      <c r="AD649" s="135"/>
      <c r="AE649" s="135"/>
      <c r="AF649" s="127"/>
      <c r="AG649" s="135"/>
      <c r="AH649" s="135"/>
      <c r="AI649" s="135"/>
      <c r="AJ649" s="135"/>
    </row>
    <row r="650" spans="11:36" s="3" customFormat="1" ht="15" customHeight="1" x14ac:dyDescent="0.25">
      <c r="K650" s="11"/>
      <c r="L650" s="354"/>
      <c r="M650" s="352"/>
      <c r="AA650" s="333"/>
      <c r="AB650" s="135"/>
      <c r="AC650" s="135"/>
      <c r="AD650" s="135"/>
      <c r="AE650" s="135"/>
      <c r="AF650" s="127"/>
      <c r="AG650" s="135"/>
      <c r="AH650" s="135"/>
      <c r="AI650" s="135"/>
      <c r="AJ650" s="135"/>
    </row>
    <row r="651" spans="11:36" s="3" customFormat="1" ht="15" customHeight="1" x14ac:dyDescent="0.25">
      <c r="K651" s="11"/>
      <c r="L651" s="354"/>
      <c r="M651" s="352"/>
      <c r="AA651" s="333"/>
      <c r="AB651" s="135"/>
      <c r="AC651" s="135"/>
      <c r="AD651" s="135"/>
      <c r="AE651" s="135"/>
      <c r="AF651" s="127"/>
      <c r="AG651" s="135"/>
      <c r="AH651" s="135"/>
      <c r="AI651" s="135"/>
      <c r="AJ651" s="135"/>
    </row>
    <row r="652" spans="11:36" s="3" customFormat="1" ht="15" customHeight="1" x14ac:dyDescent="0.25">
      <c r="K652" s="11"/>
      <c r="L652" s="354"/>
      <c r="M652" s="352"/>
      <c r="AA652" s="333"/>
      <c r="AB652" s="135"/>
      <c r="AC652" s="135"/>
      <c r="AD652" s="135"/>
      <c r="AE652" s="135"/>
      <c r="AF652" s="127"/>
      <c r="AG652" s="135"/>
      <c r="AH652" s="135"/>
      <c r="AI652" s="135"/>
      <c r="AJ652" s="135"/>
    </row>
    <row r="653" spans="11:36" s="3" customFormat="1" ht="15" customHeight="1" x14ac:dyDescent="0.25">
      <c r="K653" s="11"/>
      <c r="L653" s="354"/>
      <c r="M653" s="352"/>
      <c r="AA653" s="333"/>
      <c r="AB653" s="135"/>
      <c r="AC653" s="135"/>
      <c r="AD653" s="135"/>
      <c r="AE653" s="135"/>
      <c r="AF653" s="127"/>
      <c r="AG653" s="135"/>
      <c r="AH653" s="135"/>
      <c r="AI653" s="135"/>
      <c r="AJ653" s="135"/>
    </row>
    <row r="654" spans="11:36" s="3" customFormat="1" ht="15" customHeight="1" x14ac:dyDescent="0.25">
      <c r="K654" s="11"/>
      <c r="L654" s="354"/>
      <c r="M654" s="352"/>
      <c r="AA654" s="333"/>
      <c r="AB654" s="135"/>
      <c r="AC654" s="135"/>
      <c r="AD654" s="135"/>
      <c r="AE654" s="135"/>
      <c r="AF654" s="127"/>
      <c r="AG654" s="135"/>
      <c r="AH654" s="135"/>
      <c r="AI654" s="135"/>
      <c r="AJ654" s="135"/>
    </row>
    <row r="655" spans="11:36" s="3" customFormat="1" ht="15" customHeight="1" x14ac:dyDescent="0.25">
      <c r="K655" s="11"/>
      <c r="L655" s="354"/>
      <c r="M655" s="352"/>
      <c r="AA655" s="333"/>
      <c r="AB655" s="135"/>
      <c r="AC655" s="135"/>
      <c r="AD655" s="135"/>
      <c r="AE655" s="135"/>
      <c r="AF655" s="127"/>
      <c r="AG655" s="135"/>
      <c r="AH655" s="135"/>
      <c r="AI655" s="135"/>
      <c r="AJ655" s="135"/>
    </row>
    <row r="656" spans="11:36" s="3" customFormat="1" ht="15" customHeight="1" x14ac:dyDescent="0.25">
      <c r="K656" s="11"/>
      <c r="L656" s="354"/>
      <c r="M656" s="352"/>
      <c r="AA656" s="333"/>
      <c r="AB656" s="135"/>
      <c r="AC656" s="135"/>
      <c r="AD656" s="135"/>
      <c r="AE656" s="135"/>
      <c r="AF656" s="127"/>
      <c r="AG656" s="135"/>
      <c r="AH656" s="135"/>
      <c r="AI656" s="135"/>
      <c r="AJ656" s="135"/>
    </row>
    <row r="657" spans="11:36" s="3" customFormat="1" ht="15" customHeight="1" x14ac:dyDescent="0.25">
      <c r="K657" s="11"/>
      <c r="L657" s="354"/>
      <c r="M657" s="352"/>
      <c r="AA657" s="333"/>
      <c r="AB657" s="135"/>
      <c r="AC657" s="135"/>
      <c r="AD657" s="135"/>
      <c r="AE657" s="135"/>
      <c r="AF657" s="127"/>
      <c r="AG657" s="135"/>
      <c r="AH657" s="135"/>
      <c r="AI657" s="135"/>
      <c r="AJ657" s="135"/>
    </row>
    <row r="658" spans="11:36" s="3" customFormat="1" ht="15" customHeight="1" x14ac:dyDescent="0.25">
      <c r="K658" s="11"/>
      <c r="L658" s="354"/>
      <c r="M658" s="352"/>
      <c r="AA658" s="333"/>
      <c r="AB658" s="135"/>
      <c r="AC658" s="135"/>
      <c r="AD658" s="135"/>
      <c r="AE658" s="135"/>
      <c r="AF658" s="127"/>
      <c r="AG658" s="135"/>
      <c r="AH658" s="135"/>
      <c r="AI658" s="135"/>
      <c r="AJ658" s="135"/>
    </row>
    <row r="659" spans="11:36" s="3" customFormat="1" ht="15" customHeight="1" x14ac:dyDescent="0.25">
      <c r="K659" s="11"/>
      <c r="L659" s="354"/>
      <c r="M659" s="352"/>
      <c r="AA659" s="333"/>
      <c r="AB659" s="135"/>
      <c r="AC659" s="135"/>
      <c r="AD659" s="135"/>
      <c r="AE659" s="135"/>
      <c r="AF659" s="127"/>
      <c r="AG659" s="135"/>
      <c r="AH659" s="135"/>
      <c r="AI659" s="135"/>
      <c r="AJ659" s="135"/>
    </row>
    <row r="660" spans="11:36" s="3" customFormat="1" ht="15" customHeight="1" x14ac:dyDescent="0.25">
      <c r="K660" s="11"/>
      <c r="L660" s="354"/>
      <c r="M660" s="352"/>
      <c r="AA660" s="333"/>
      <c r="AB660" s="135"/>
      <c r="AC660" s="135"/>
      <c r="AD660" s="135"/>
      <c r="AE660" s="135"/>
      <c r="AF660" s="127"/>
      <c r="AG660" s="135"/>
      <c r="AH660" s="135"/>
      <c r="AI660" s="135"/>
      <c r="AJ660" s="135"/>
    </row>
    <row r="661" spans="11:36" s="3" customFormat="1" ht="15" customHeight="1" x14ac:dyDescent="0.25">
      <c r="K661" s="11"/>
      <c r="L661" s="354"/>
      <c r="M661" s="352"/>
      <c r="AA661" s="333"/>
      <c r="AB661" s="135"/>
      <c r="AC661" s="135"/>
      <c r="AD661" s="135"/>
      <c r="AE661" s="135"/>
      <c r="AF661" s="127"/>
      <c r="AG661" s="135"/>
      <c r="AH661" s="135"/>
      <c r="AI661" s="135"/>
      <c r="AJ661" s="135"/>
    </row>
    <row r="662" spans="11:36" s="3" customFormat="1" ht="15" customHeight="1" x14ac:dyDescent="0.25">
      <c r="K662" s="11"/>
      <c r="L662" s="354"/>
      <c r="M662" s="352"/>
      <c r="AA662" s="333"/>
      <c r="AB662" s="135"/>
      <c r="AC662" s="135"/>
      <c r="AD662" s="135"/>
      <c r="AE662" s="135"/>
      <c r="AF662" s="127"/>
      <c r="AG662" s="135"/>
      <c r="AH662" s="135"/>
      <c r="AI662" s="135"/>
      <c r="AJ662" s="135"/>
    </row>
    <row r="663" spans="11:36" s="3" customFormat="1" ht="15" customHeight="1" x14ac:dyDescent="0.25">
      <c r="K663" s="11"/>
      <c r="L663" s="354"/>
      <c r="M663" s="352"/>
      <c r="AA663" s="333"/>
      <c r="AB663" s="135"/>
      <c r="AC663" s="135"/>
      <c r="AD663" s="135"/>
      <c r="AE663" s="135"/>
      <c r="AF663" s="127"/>
      <c r="AG663" s="135"/>
      <c r="AH663" s="135"/>
      <c r="AI663" s="135"/>
      <c r="AJ663" s="135"/>
    </row>
    <row r="664" spans="11:36" s="3" customFormat="1" ht="15" customHeight="1" x14ac:dyDescent="0.25">
      <c r="K664" s="11"/>
      <c r="L664" s="354"/>
      <c r="M664" s="352"/>
      <c r="AA664" s="333"/>
      <c r="AB664" s="135"/>
      <c r="AC664" s="135"/>
      <c r="AD664" s="135"/>
      <c r="AE664" s="135"/>
      <c r="AF664" s="127"/>
      <c r="AG664" s="135"/>
      <c r="AH664" s="135"/>
      <c r="AI664" s="135"/>
      <c r="AJ664" s="135"/>
    </row>
    <row r="665" spans="11:36" s="3" customFormat="1" ht="15" customHeight="1" x14ac:dyDescent="0.25">
      <c r="K665" s="11"/>
      <c r="L665" s="354"/>
      <c r="M665" s="352"/>
      <c r="AA665" s="333"/>
      <c r="AB665" s="135"/>
      <c r="AC665" s="135"/>
      <c r="AD665" s="135"/>
      <c r="AE665" s="135"/>
      <c r="AF665" s="127"/>
      <c r="AG665" s="135"/>
      <c r="AH665" s="135"/>
      <c r="AI665" s="135"/>
      <c r="AJ665" s="135"/>
    </row>
    <row r="666" spans="11:36" s="3" customFormat="1" ht="15" customHeight="1" x14ac:dyDescent="0.25">
      <c r="K666" s="11"/>
      <c r="L666" s="354"/>
      <c r="M666" s="352"/>
      <c r="AA666" s="333"/>
      <c r="AB666" s="135"/>
      <c r="AC666" s="135"/>
      <c r="AD666" s="135"/>
      <c r="AE666" s="135"/>
      <c r="AF666" s="127"/>
      <c r="AG666" s="135"/>
      <c r="AH666" s="135"/>
      <c r="AI666" s="135"/>
      <c r="AJ666" s="135"/>
    </row>
    <row r="667" spans="11:36" s="3" customFormat="1" ht="15" customHeight="1" x14ac:dyDescent="0.25">
      <c r="K667" s="11"/>
      <c r="L667" s="354"/>
      <c r="M667" s="352"/>
      <c r="AA667" s="333"/>
      <c r="AB667" s="135"/>
      <c r="AC667" s="135"/>
      <c r="AD667" s="135"/>
      <c r="AE667" s="135"/>
      <c r="AF667" s="127"/>
      <c r="AG667" s="135"/>
      <c r="AH667" s="135"/>
      <c r="AI667" s="135"/>
      <c r="AJ667" s="135"/>
    </row>
    <row r="668" spans="11:36" s="3" customFormat="1" ht="15" customHeight="1" x14ac:dyDescent="0.25">
      <c r="K668" s="11"/>
      <c r="L668" s="354"/>
      <c r="M668" s="352"/>
      <c r="AA668" s="333"/>
      <c r="AB668" s="135"/>
      <c r="AC668" s="135"/>
      <c r="AD668" s="135"/>
      <c r="AE668" s="135"/>
      <c r="AF668" s="127"/>
      <c r="AG668" s="135"/>
      <c r="AH668" s="135"/>
      <c r="AI668" s="135"/>
      <c r="AJ668" s="135"/>
    </row>
    <row r="669" spans="11:36" s="3" customFormat="1" ht="15" customHeight="1" x14ac:dyDescent="0.25">
      <c r="K669" s="11"/>
      <c r="L669" s="354"/>
      <c r="M669" s="352"/>
      <c r="AA669" s="333"/>
      <c r="AB669" s="135"/>
      <c r="AC669" s="135"/>
      <c r="AD669" s="135"/>
      <c r="AE669" s="135"/>
      <c r="AF669" s="127"/>
      <c r="AG669" s="135"/>
      <c r="AH669" s="135"/>
      <c r="AI669" s="135"/>
      <c r="AJ669" s="135"/>
    </row>
    <row r="670" spans="11:36" s="3" customFormat="1" ht="15" customHeight="1" x14ac:dyDescent="0.25">
      <c r="K670" s="11"/>
      <c r="L670" s="354"/>
      <c r="M670" s="352"/>
      <c r="AA670" s="333"/>
      <c r="AB670" s="135"/>
      <c r="AC670" s="135"/>
      <c r="AD670" s="135"/>
      <c r="AE670" s="135"/>
      <c r="AF670" s="127"/>
      <c r="AG670" s="135"/>
      <c r="AH670" s="135"/>
      <c r="AI670" s="135"/>
      <c r="AJ670" s="135"/>
    </row>
    <row r="671" spans="11:36" s="3" customFormat="1" ht="15" customHeight="1" x14ac:dyDescent="0.25">
      <c r="K671" s="11"/>
      <c r="L671" s="354"/>
      <c r="M671" s="352"/>
      <c r="AA671" s="333"/>
      <c r="AB671" s="135"/>
      <c r="AC671" s="135"/>
      <c r="AD671" s="135"/>
      <c r="AE671" s="135"/>
      <c r="AF671" s="127"/>
      <c r="AG671" s="135"/>
      <c r="AH671" s="135"/>
      <c r="AI671" s="135"/>
      <c r="AJ671" s="135"/>
    </row>
    <row r="672" spans="11:36" s="3" customFormat="1" ht="15" customHeight="1" x14ac:dyDescent="0.25">
      <c r="K672" s="11"/>
      <c r="L672" s="354"/>
      <c r="M672" s="352"/>
      <c r="AA672" s="333"/>
      <c r="AB672" s="135"/>
      <c r="AC672" s="135"/>
      <c r="AD672" s="135"/>
      <c r="AE672" s="135"/>
      <c r="AF672" s="127"/>
      <c r="AG672" s="135"/>
      <c r="AH672" s="135"/>
      <c r="AI672" s="135"/>
      <c r="AJ672" s="135"/>
    </row>
    <row r="673" spans="11:36" s="3" customFormat="1" ht="15" customHeight="1" x14ac:dyDescent="0.25">
      <c r="K673" s="11"/>
      <c r="L673" s="354"/>
      <c r="M673" s="352"/>
      <c r="AA673" s="333"/>
      <c r="AB673" s="135"/>
      <c r="AC673" s="135"/>
      <c r="AD673" s="135"/>
      <c r="AE673" s="135"/>
      <c r="AF673" s="127"/>
      <c r="AG673" s="135"/>
      <c r="AH673" s="135"/>
      <c r="AI673" s="135"/>
      <c r="AJ673" s="135"/>
    </row>
    <row r="674" spans="11:36" s="3" customFormat="1" ht="15" customHeight="1" x14ac:dyDescent="0.25">
      <c r="K674" s="11"/>
      <c r="L674" s="354"/>
      <c r="M674" s="352"/>
      <c r="AA674" s="333"/>
      <c r="AB674" s="135"/>
      <c r="AC674" s="135"/>
      <c r="AD674" s="135"/>
      <c r="AE674" s="135"/>
      <c r="AF674" s="127"/>
      <c r="AG674" s="135"/>
      <c r="AH674" s="135"/>
      <c r="AI674" s="135"/>
      <c r="AJ674" s="135"/>
    </row>
    <row r="675" spans="11:36" s="3" customFormat="1" ht="15" customHeight="1" x14ac:dyDescent="0.25">
      <c r="K675" s="11"/>
      <c r="L675" s="354"/>
      <c r="M675" s="352"/>
      <c r="AA675" s="333"/>
      <c r="AB675" s="135"/>
      <c r="AC675" s="135"/>
      <c r="AD675" s="135"/>
      <c r="AE675" s="135"/>
      <c r="AF675" s="127"/>
      <c r="AG675" s="135"/>
      <c r="AH675" s="135"/>
      <c r="AI675" s="135"/>
      <c r="AJ675" s="135"/>
    </row>
    <row r="676" spans="11:36" s="3" customFormat="1" ht="15" customHeight="1" x14ac:dyDescent="0.25">
      <c r="K676" s="11"/>
      <c r="L676" s="354"/>
      <c r="M676" s="352"/>
      <c r="AA676" s="333"/>
      <c r="AB676" s="135"/>
      <c r="AC676" s="135"/>
      <c r="AD676" s="135"/>
      <c r="AE676" s="135"/>
      <c r="AF676" s="127"/>
      <c r="AG676" s="135"/>
      <c r="AH676" s="135"/>
      <c r="AI676" s="135"/>
      <c r="AJ676" s="135"/>
    </row>
    <row r="677" spans="11:36" s="3" customFormat="1" ht="15" customHeight="1" x14ac:dyDescent="0.25">
      <c r="K677" s="11"/>
      <c r="L677" s="354"/>
      <c r="M677" s="352"/>
      <c r="AA677" s="333"/>
      <c r="AB677" s="135"/>
      <c r="AC677" s="135"/>
      <c r="AD677" s="135"/>
      <c r="AE677" s="135"/>
      <c r="AF677" s="127"/>
      <c r="AG677" s="135"/>
      <c r="AH677" s="135"/>
      <c r="AI677" s="135"/>
      <c r="AJ677" s="135"/>
    </row>
    <row r="678" spans="11:36" s="3" customFormat="1" ht="15" customHeight="1" x14ac:dyDescent="0.25">
      <c r="K678" s="11"/>
      <c r="L678" s="354"/>
      <c r="M678" s="352"/>
      <c r="AA678" s="333"/>
      <c r="AB678" s="135"/>
      <c r="AC678" s="135"/>
      <c r="AD678" s="135"/>
      <c r="AE678" s="135"/>
      <c r="AF678" s="127"/>
      <c r="AG678" s="135"/>
      <c r="AH678" s="135"/>
      <c r="AI678" s="135"/>
      <c r="AJ678" s="135"/>
    </row>
    <row r="679" spans="11:36" s="3" customFormat="1" ht="15" customHeight="1" x14ac:dyDescent="0.25">
      <c r="K679" s="11"/>
      <c r="L679" s="354"/>
      <c r="M679" s="352"/>
      <c r="AA679" s="333"/>
      <c r="AB679" s="135"/>
      <c r="AC679" s="135"/>
      <c r="AD679" s="135"/>
      <c r="AE679" s="135"/>
      <c r="AF679" s="127"/>
      <c r="AG679" s="135"/>
      <c r="AH679" s="135"/>
      <c r="AI679" s="135"/>
      <c r="AJ679" s="135"/>
    </row>
    <row r="680" spans="11:36" s="3" customFormat="1" ht="15" customHeight="1" x14ac:dyDescent="0.25">
      <c r="K680" s="11"/>
      <c r="L680" s="354"/>
      <c r="M680" s="352"/>
      <c r="AA680" s="333"/>
      <c r="AB680" s="135"/>
      <c r="AC680" s="135"/>
      <c r="AD680" s="135"/>
      <c r="AE680" s="135"/>
      <c r="AF680" s="127"/>
      <c r="AG680" s="135"/>
      <c r="AH680" s="135"/>
      <c r="AI680" s="135"/>
      <c r="AJ680" s="135"/>
    </row>
    <row r="681" spans="11:36" s="3" customFormat="1" ht="15" customHeight="1" x14ac:dyDescent="0.25">
      <c r="K681" s="11"/>
      <c r="L681" s="354"/>
      <c r="M681" s="352"/>
      <c r="AA681" s="333"/>
      <c r="AB681" s="135"/>
      <c r="AC681" s="135"/>
      <c r="AD681" s="135"/>
      <c r="AE681" s="135"/>
      <c r="AF681" s="127"/>
      <c r="AG681" s="135"/>
      <c r="AH681" s="135"/>
      <c r="AI681" s="135"/>
      <c r="AJ681" s="135"/>
    </row>
    <row r="682" spans="11:36" s="3" customFormat="1" ht="15" customHeight="1" x14ac:dyDescent="0.25">
      <c r="K682" s="11"/>
      <c r="L682" s="354"/>
      <c r="M682" s="352"/>
      <c r="AA682" s="333"/>
      <c r="AB682" s="135"/>
      <c r="AC682" s="135"/>
      <c r="AD682" s="135"/>
      <c r="AE682" s="135"/>
      <c r="AF682" s="127"/>
      <c r="AG682" s="135"/>
      <c r="AH682" s="135"/>
      <c r="AI682" s="135"/>
      <c r="AJ682" s="135"/>
    </row>
    <row r="683" spans="11:36" s="3" customFormat="1" ht="15" customHeight="1" x14ac:dyDescent="0.25">
      <c r="K683" s="11"/>
      <c r="L683" s="354"/>
      <c r="M683" s="352"/>
      <c r="AA683" s="333"/>
      <c r="AB683" s="135"/>
      <c r="AC683" s="135"/>
      <c r="AD683" s="135"/>
      <c r="AE683" s="135"/>
      <c r="AF683" s="127"/>
      <c r="AG683" s="135"/>
      <c r="AH683" s="135"/>
      <c r="AI683" s="135"/>
      <c r="AJ683" s="135"/>
    </row>
    <row r="684" spans="11:36" s="3" customFormat="1" ht="15" customHeight="1" x14ac:dyDescent="0.25">
      <c r="K684" s="11"/>
      <c r="L684" s="354"/>
      <c r="M684" s="352"/>
      <c r="AA684" s="333"/>
      <c r="AB684" s="135"/>
      <c r="AC684" s="135"/>
      <c r="AD684" s="135"/>
      <c r="AE684" s="135"/>
      <c r="AF684" s="127"/>
      <c r="AG684" s="135"/>
      <c r="AH684" s="135"/>
      <c r="AI684" s="135"/>
      <c r="AJ684" s="135"/>
    </row>
    <row r="685" spans="11:36" s="3" customFormat="1" ht="15" customHeight="1" x14ac:dyDescent="0.25">
      <c r="K685" s="11"/>
      <c r="L685" s="354"/>
      <c r="M685" s="352"/>
      <c r="AA685" s="333"/>
      <c r="AB685" s="135"/>
      <c r="AC685" s="135"/>
      <c r="AD685" s="135"/>
      <c r="AE685" s="135"/>
      <c r="AF685" s="127"/>
      <c r="AG685" s="135"/>
      <c r="AH685" s="135"/>
      <c r="AI685" s="135"/>
      <c r="AJ685" s="135"/>
    </row>
    <row r="686" spans="11:36" s="3" customFormat="1" ht="15" customHeight="1" x14ac:dyDescent="0.25">
      <c r="K686" s="11"/>
      <c r="L686" s="354"/>
      <c r="M686" s="352"/>
      <c r="AA686" s="333"/>
      <c r="AB686" s="135"/>
      <c r="AC686" s="135"/>
      <c r="AD686" s="135"/>
      <c r="AE686" s="135"/>
      <c r="AF686" s="127"/>
      <c r="AG686" s="135"/>
      <c r="AH686" s="135"/>
      <c r="AI686" s="135"/>
      <c r="AJ686" s="135"/>
    </row>
    <row r="687" spans="11:36" s="3" customFormat="1" ht="15" customHeight="1" x14ac:dyDescent="0.25">
      <c r="K687" s="11"/>
      <c r="L687" s="354"/>
      <c r="M687" s="352"/>
      <c r="AA687" s="333"/>
      <c r="AB687" s="135"/>
      <c r="AC687" s="135"/>
      <c r="AD687" s="135"/>
      <c r="AE687" s="135"/>
      <c r="AF687" s="127"/>
      <c r="AG687" s="135"/>
      <c r="AH687" s="135"/>
      <c r="AI687" s="135"/>
      <c r="AJ687" s="135"/>
    </row>
    <row r="688" spans="11:36" s="3" customFormat="1" ht="15" customHeight="1" x14ac:dyDescent="0.25">
      <c r="K688" s="11"/>
      <c r="L688" s="354"/>
      <c r="M688" s="352"/>
      <c r="AA688" s="333"/>
      <c r="AB688" s="135"/>
      <c r="AC688" s="135"/>
      <c r="AD688" s="135"/>
      <c r="AE688" s="135"/>
      <c r="AF688" s="127"/>
      <c r="AG688" s="135"/>
      <c r="AH688" s="135"/>
      <c r="AI688" s="135"/>
      <c r="AJ688" s="135"/>
    </row>
    <row r="689" spans="11:36" s="3" customFormat="1" ht="15" customHeight="1" x14ac:dyDescent="0.25">
      <c r="K689" s="11"/>
      <c r="L689" s="354"/>
      <c r="M689" s="352"/>
      <c r="AA689" s="333"/>
      <c r="AB689" s="135"/>
      <c r="AC689" s="135"/>
      <c r="AD689" s="135"/>
      <c r="AE689" s="135"/>
      <c r="AF689" s="127"/>
      <c r="AG689" s="135"/>
      <c r="AH689" s="135"/>
      <c r="AI689" s="135"/>
      <c r="AJ689" s="135"/>
    </row>
    <row r="690" spans="11:36" s="3" customFormat="1" ht="15" customHeight="1" x14ac:dyDescent="0.25">
      <c r="K690" s="11"/>
      <c r="L690" s="354"/>
      <c r="M690" s="352"/>
      <c r="AA690" s="333"/>
      <c r="AB690" s="135"/>
      <c r="AC690" s="135"/>
      <c r="AD690" s="135"/>
      <c r="AE690" s="135"/>
      <c r="AF690" s="127"/>
      <c r="AG690" s="135"/>
      <c r="AH690" s="135"/>
      <c r="AI690" s="135"/>
      <c r="AJ690" s="135"/>
    </row>
    <row r="691" spans="11:36" s="3" customFormat="1" ht="15" customHeight="1" x14ac:dyDescent="0.25">
      <c r="K691" s="11"/>
      <c r="L691" s="354"/>
      <c r="M691" s="352"/>
      <c r="AA691" s="333"/>
      <c r="AB691" s="135"/>
      <c r="AC691" s="135"/>
      <c r="AD691" s="135"/>
      <c r="AE691" s="135"/>
      <c r="AF691" s="127"/>
      <c r="AG691" s="135"/>
      <c r="AH691" s="135"/>
      <c r="AI691" s="135"/>
      <c r="AJ691" s="135"/>
    </row>
    <row r="692" spans="11:36" s="3" customFormat="1" ht="15" customHeight="1" x14ac:dyDescent="0.25">
      <c r="K692" s="11"/>
      <c r="L692" s="354"/>
      <c r="M692" s="352"/>
      <c r="AA692" s="333"/>
      <c r="AB692" s="135"/>
      <c r="AC692" s="135"/>
      <c r="AD692" s="135"/>
      <c r="AE692" s="135"/>
      <c r="AF692" s="127"/>
      <c r="AG692" s="135"/>
      <c r="AH692" s="135"/>
      <c r="AI692" s="135"/>
      <c r="AJ692" s="135"/>
    </row>
    <row r="693" spans="11:36" s="3" customFormat="1" ht="15" customHeight="1" x14ac:dyDescent="0.25">
      <c r="K693" s="11"/>
      <c r="L693" s="354"/>
      <c r="M693" s="352"/>
      <c r="AA693" s="333"/>
      <c r="AB693" s="135"/>
      <c r="AC693" s="135"/>
      <c r="AD693" s="135"/>
      <c r="AE693" s="135"/>
      <c r="AF693" s="127"/>
      <c r="AG693" s="135"/>
      <c r="AH693" s="135"/>
      <c r="AI693" s="135"/>
      <c r="AJ693" s="135"/>
    </row>
    <row r="694" spans="11:36" s="3" customFormat="1" ht="15" customHeight="1" x14ac:dyDescent="0.25">
      <c r="K694" s="11"/>
      <c r="L694" s="354"/>
      <c r="M694" s="352"/>
      <c r="AA694" s="333"/>
      <c r="AB694" s="135"/>
      <c r="AC694" s="135"/>
      <c r="AD694" s="135"/>
      <c r="AE694" s="135"/>
      <c r="AF694" s="127"/>
      <c r="AG694" s="135"/>
      <c r="AH694" s="135"/>
      <c r="AI694" s="135"/>
      <c r="AJ694" s="135"/>
    </row>
    <row r="695" spans="11:36" s="3" customFormat="1" ht="15" customHeight="1" x14ac:dyDescent="0.25">
      <c r="K695" s="11"/>
      <c r="L695" s="354"/>
      <c r="M695" s="352"/>
      <c r="AA695" s="333"/>
      <c r="AB695" s="135"/>
      <c r="AC695" s="135"/>
      <c r="AD695" s="135"/>
      <c r="AE695" s="135"/>
      <c r="AF695" s="127"/>
      <c r="AG695" s="135"/>
      <c r="AH695" s="135"/>
      <c r="AI695" s="135"/>
      <c r="AJ695" s="135"/>
    </row>
    <row r="696" spans="11:36" s="3" customFormat="1" ht="15" customHeight="1" x14ac:dyDescent="0.25">
      <c r="K696" s="11"/>
      <c r="L696" s="354"/>
      <c r="M696" s="352"/>
      <c r="AA696" s="333"/>
      <c r="AB696" s="135"/>
      <c r="AC696" s="135"/>
      <c r="AD696" s="135"/>
      <c r="AE696" s="135"/>
      <c r="AF696" s="127"/>
      <c r="AG696" s="135"/>
      <c r="AH696" s="135"/>
      <c r="AI696" s="135"/>
      <c r="AJ696" s="135"/>
    </row>
    <row r="697" spans="11:36" s="3" customFormat="1" ht="15" customHeight="1" x14ac:dyDescent="0.25">
      <c r="K697" s="11"/>
      <c r="L697" s="354"/>
      <c r="M697" s="352"/>
      <c r="AA697" s="333"/>
      <c r="AB697" s="135"/>
      <c r="AC697" s="135"/>
      <c r="AD697" s="135"/>
      <c r="AE697" s="135"/>
      <c r="AF697" s="127"/>
      <c r="AG697" s="135"/>
      <c r="AH697" s="135"/>
      <c r="AI697" s="135"/>
      <c r="AJ697" s="135"/>
    </row>
    <row r="698" spans="11:36" s="3" customFormat="1" ht="15" customHeight="1" x14ac:dyDescent="0.25">
      <c r="K698" s="11"/>
      <c r="L698" s="354"/>
      <c r="M698" s="352"/>
      <c r="AA698" s="333"/>
      <c r="AB698" s="135"/>
      <c r="AC698" s="135"/>
      <c r="AD698" s="135"/>
      <c r="AE698" s="135"/>
      <c r="AF698" s="127"/>
      <c r="AG698" s="135"/>
      <c r="AH698" s="135"/>
      <c r="AI698" s="135"/>
      <c r="AJ698" s="135"/>
    </row>
    <row r="699" spans="11:36" s="3" customFormat="1" ht="15" customHeight="1" x14ac:dyDescent="0.25">
      <c r="K699" s="11"/>
      <c r="L699" s="354"/>
      <c r="M699" s="352"/>
      <c r="AA699" s="333"/>
      <c r="AB699" s="135"/>
      <c r="AC699" s="135"/>
      <c r="AD699" s="135"/>
      <c r="AE699" s="135"/>
      <c r="AF699" s="127"/>
      <c r="AG699" s="135"/>
      <c r="AH699" s="135"/>
      <c r="AI699" s="135"/>
      <c r="AJ699" s="135"/>
    </row>
    <row r="700" spans="11:36" s="3" customFormat="1" ht="15" customHeight="1" x14ac:dyDescent="0.25">
      <c r="K700" s="11"/>
      <c r="L700" s="354"/>
      <c r="M700" s="352"/>
      <c r="AA700" s="333"/>
      <c r="AB700" s="135"/>
      <c r="AC700" s="135"/>
      <c r="AD700" s="135"/>
      <c r="AE700" s="135"/>
      <c r="AF700" s="127"/>
      <c r="AG700" s="135"/>
      <c r="AH700" s="135"/>
      <c r="AI700" s="135"/>
      <c r="AJ700" s="135"/>
    </row>
    <row r="701" spans="11:36" s="3" customFormat="1" ht="15" customHeight="1" x14ac:dyDescent="0.25">
      <c r="K701" s="11"/>
      <c r="L701" s="354"/>
      <c r="M701" s="352"/>
      <c r="AA701" s="333"/>
      <c r="AB701" s="135"/>
      <c r="AC701" s="135"/>
      <c r="AD701" s="135"/>
      <c r="AE701" s="135"/>
      <c r="AF701" s="127"/>
      <c r="AG701" s="135"/>
      <c r="AH701" s="135"/>
      <c r="AI701" s="135"/>
      <c r="AJ701" s="135"/>
    </row>
    <row r="702" spans="11:36" s="3" customFormat="1" ht="15" customHeight="1" x14ac:dyDescent="0.25">
      <c r="K702" s="11"/>
      <c r="L702" s="354"/>
      <c r="M702" s="352"/>
      <c r="AA702" s="333"/>
      <c r="AB702" s="135"/>
      <c r="AC702" s="135"/>
      <c r="AD702" s="135"/>
      <c r="AE702" s="135"/>
      <c r="AF702" s="127"/>
      <c r="AG702" s="135"/>
      <c r="AH702" s="135"/>
      <c r="AI702" s="135"/>
      <c r="AJ702" s="135"/>
    </row>
    <row r="703" spans="11:36" s="3" customFormat="1" ht="15" customHeight="1" x14ac:dyDescent="0.25">
      <c r="K703" s="11"/>
      <c r="L703" s="354"/>
      <c r="M703" s="352"/>
      <c r="AA703" s="333"/>
      <c r="AB703" s="135"/>
      <c r="AC703" s="135"/>
      <c r="AD703" s="135"/>
      <c r="AE703" s="135"/>
      <c r="AF703" s="127"/>
      <c r="AG703" s="135"/>
      <c r="AH703" s="135"/>
      <c r="AI703" s="135"/>
      <c r="AJ703" s="135"/>
    </row>
    <row r="704" spans="11:36" s="3" customFormat="1" ht="15" customHeight="1" x14ac:dyDescent="0.25">
      <c r="K704" s="11"/>
      <c r="L704" s="354"/>
      <c r="M704" s="352"/>
      <c r="AA704" s="333"/>
      <c r="AB704" s="135"/>
      <c r="AC704" s="135"/>
      <c r="AD704" s="135"/>
      <c r="AE704" s="135"/>
      <c r="AF704" s="127"/>
      <c r="AG704" s="135"/>
      <c r="AH704" s="135"/>
      <c r="AI704" s="135"/>
      <c r="AJ704" s="135"/>
    </row>
    <row r="705" spans="11:36" s="3" customFormat="1" ht="15" customHeight="1" x14ac:dyDescent="0.25">
      <c r="K705" s="11"/>
      <c r="L705" s="354"/>
      <c r="M705" s="352"/>
      <c r="AA705" s="333"/>
      <c r="AB705" s="135"/>
      <c r="AC705" s="135"/>
      <c r="AD705" s="135"/>
      <c r="AE705" s="135"/>
      <c r="AF705" s="127"/>
      <c r="AG705" s="135"/>
      <c r="AH705" s="135"/>
      <c r="AI705" s="135"/>
      <c r="AJ705" s="135"/>
    </row>
    <row r="706" spans="11:36" s="3" customFormat="1" ht="15" customHeight="1" x14ac:dyDescent="0.25">
      <c r="K706" s="11"/>
      <c r="L706" s="354"/>
      <c r="M706" s="352"/>
      <c r="AA706" s="333"/>
      <c r="AB706" s="135"/>
      <c r="AC706" s="135"/>
      <c r="AD706" s="135"/>
      <c r="AE706" s="135"/>
      <c r="AF706" s="127"/>
      <c r="AG706" s="135"/>
      <c r="AH706" s="135"/>
      <c r="AI706" s="135"/>
      <c r="AJ706" s="135"/>
    </row>
    <row r="707" spans="11:36" s="3" customFormat="1" ht="15" customHeight="1" x14ac:dyDescent="0.25">
      <c r="K707" s="11"/>
      <c r="L707" s="354"/>
      <c r="M707" s="352"/>
      <c r="AA707" s="333"/>
      <c r="AB707" s="135"/>
      <c r="AC707" s="135"/>
      <c r="AD707" s="135"/>
      <c r="AE707" s="135"/>
      <c r="AF707" s="127"/>
      <c r="AG707" s="135"/>
      <c r="AH707" s="135"/>
      <c r="AI707" s="135"/>
      <c r="AJ707" s="135"/>
    </row>
    <row r="708" spans="11:36" s="3" customFormat="1" ht="15" customHeight="1" x14ac:dyDescent="0.25">
      <c r="K708" s="11"/>
      <c r="L708" s="354"/>
      <c r="M708" s="352"/>
      <c r="AA708" s="333"/>
      <c r="AB708" s="135"/>
      <c r="AC708" s="135"/>
      <c r="AD708" s="135"/>
      <c r="AE708" s="135"/>
      <c r="AF708" s="127"/>
      <c r="AG708" s="135"/>
      <c r="AH708" s="135"/>
      <c r="AI708" s="135"/>
      <c r="AJ708" s="135"/>
    </row>
    <row r="709" spans="11:36" s="3" customFormat="1" ht="15" customHeight="1" x14ac:dyDescent="0.25">
      <c r="K709" s="11"/>
      <c r="L709" s="354"/>
      <c r="M709" s="352"/>
      <c r="AA709" s="333"/>
      <c r="AB709" s="135"/>
      <c r="AC709" s="135"/>
      <c r="AD709" s="135"/>
      <c r="AE709" s="135"/>
      <c r="AF709" s="127"/>
      <c r="AG709" s="135"/>
      <c r="AH709" s="135"/>
      <c r="AI709" s="135"/>
      <c r="AJ709" s="135"/>
    </row>
    <row r="710" spans="11:36" s="3" customFormat="1" ht="15" customHeight="1" x14ac:dyDescent="0.25">
      <c r="K710" s="11"/>
      <c r="L710" s="354"/>
      <c r="M710" s="352"/>
      <c r="AA710" s="333"/>
      <c r="AB710" s="135"/>
      <c r="AC710" s="135"/>
      <c r="AD710" s="135"/>
      <c r="AE710" s="135"/>
      <c r="AF710" s="127"/>
      <c r="AG710" s="135"/>
      <c r="AH710" s="135"/>
      <c r="AI710" s="135"/>
      <c r="AJ710" s="135"/>
    </row>
    <row r="711" spans="11:36" s="3" customFormat="1" ht="15" customHeight="1" x14ac:dyDescent="0.25">
      <c r="K711" s="11"/>
      <c r="L711" s="354"/>
      <c r="M711" s="352"/>
      <c r="AA711" s="333"/>
      <c r="AB711" s="135"/>
      <c r="AC711" s="135"/>
      <c r="AD711" s="135"/>
      <c r="AE711" s="135"/>
      <c r="AF711" s="127"/>
      <c r="AG711" s="135"/>
      <c r="AH711" s="135"/>
      <c r="AI711" s="135"/>
      <c r="AJ711" s="135"/>
    </row>
    <row r="712" spans="11:36" s="3" customFormat="1" ht="15" customHeight="1" x14ac:dyDescent="0.25">
      <c r="K712" s="11"/>
      <c r="L712" s="354"/>
      <c r="M712" s="352"/>
      <c r="AA712" s="333"/>
      <c r="AB712" s="135"/>
      <c r="AC712" s="135"/>
      <c r="AD712" s="135"/>
      <c r="AE712" s="135"/>
      <c r="AF712" s="127"/>
      <c r="AG712" s="135"/>
      <c r="AH712" s="135"/>
      <c r="AI712" s="135"/>
      <c r="AJ712" s="135"/>
    </row>
    <row r="713" spans="11:36" s="3" customFormat="1" ht="15" customHeight="1" x14ac:dyDescent="0.25">
      <c r="K713" s="11"/>
      <c r="L713" s="354"/>
      <c r="M713" s="352"/>
      <c r="AA713" s="333"/>
      <c r="AB713" s="135"/>
      <c r="AC713" s="135"/>
      <c r="AD713" s="135"/>
      <c r="AE713" s="135"/>
      <c r="AF713" s="127"/>
      <c r="AG713" s="135"/>
      <c r="AH713" s="135"/>
      <c r="AI713" s="135"/>
      <c r="AJ713" s="135"/>
    </row>
    <row r="714" spans="11:36" s="3" customFormat="1" ht="15" customHeight="1" x14ac:dyDescent="0.25">
      <c r="K714" s="11"/>
      <c r="L714" s="354"/>
      <c r="M714" s="352"/>
      <c r="AA714" s="333"/>
      <c r="AB714" s="135"/>
      <c r="AC714" s="135"/>
      <c r="AD714" s="135"/>
      <c r="AE714" s="135"/>
      <c r="AF714" s="127"/>
      <c r="AG714" s="135"/>
      <c r="AH714" s="135"/>
      <c r="AI714" s="135"/>
      <c r="AJ714" s="135"/>
    </row>
    <row r="715" spans="11:36" s="3" customFormat="1" ht="15" customHeight="1" x14ac:dyDescent="0.25">
      <c r="K715" s="11"/>
      <c r="L715" s="354"/>
      <c r="M715" s="352"/>
      <c r="AA715" s="333"/>
      <c r="AB715" s="135"/>
      <c r="AC715" s="135"/>
      <c r="AD715" s="135"/>
      <c r="AE715" s="135"/>
      <c r="AF715" s="127"/>
      <c r="AG715" s="135"/>
      <c r="AH715" s="135"/>
      <c r="AI715" s="135"/>
      <c r="AJ715" s="135"/>
    </row>
    <row r="716" spans="11:36" s="3" customFormat="1" ht="15" customHeight="1" x14ac:dyDescent="0.25">
      <c r="K716" s="11"/>
      <c r="L716" s="354"/>
      <c r="M716" s="352"/>
      <c r="AA716" s="333"/>
      <c r="AB716" s="135"/>
      <c r="AC716" s="135"/>
      <c r="AD716" s="135"/>
      <c r="AE716" s="135"/>
      <c r="AF716" s="127"/>
      <c r="AG716" s="135"/>
      <c r="AH716" s="135"/>
      <c r="AI716" s="135"/>
      <c r="AJ716" s="135"/>
    </row>
    <row r="717" spans="11:36" s="3" customFormat="1" ht="15" customHeight="1" x14ac:dyDescent="0.25">
      <c r="K717" s="11"/>
      <c r="L717" s="354"/>
      <c r="M717" s="352"/>
      <c r="AA717" s="333"/>
      <c r="AB717" s="135"/>
      <c r="AC717" s="135"/>
      <c r="AD717" s="135"/>
      <c r="AE717" s="135"/>
      <c r="AF717" s="127"/>
      <c r="AG717" s="135"/>
      <c r="AH717" s="135"/>
      <c r="AI717" s="135"/>
      <c r="AJ717" s="135"/>
    </row>
    <row r="718" spans="11:36" s="3" customFormat="1" ht="15" customHeight="1" x14ac:dyDescent="0.25">
      <c r="K718" s="11"/>
      <c r="L718" s="354"/>
      <c r="M718" s="352"/>
      <c r="AA718" s="333"/>
      <c r="AB718" s="135"/>
      <c r="AC718" s="135"/>
      <c r="AD718" s="135"/>
      <c r="AE718" s="135"/>
      <c r="AF718" s="127"/>
      <c r="AG718" s="135"/>
      <c r="AH718" s="135"/>
      <c r="AI718" s="135"/>
      <c r="AJ718" s="135"/>
    </row>
    <row r="719" spans="11:36" s="3" customFormat="1" ht="15" customHeight="1" x14ac:dyDescent="0.25">
      <c r="K719" s="11"/>
      <c r="L719" s="354"/>
      <c r="M719" s="352"/>
      <c r="AA719" s="333"/>
      <c r="AB719" s="135"/>
      <c r="AC719" s="135"/>
      <c r="AD719" s="135"/>
      <c r="AE719" s="135"/>
      <c r="AF719" s="127"/>
      <c r="AG719" s="135"/>
      <c r="AH719" s="135"/>
      <c r="AI719" s="135"/>
      <c r="AJ719" s="135"/>
    </row>
    <row r="720" spans="11:36" s="3" customFormat="1" ht="15" customHeight="1" x14ac:dyDescent="0.25">
      <c r="K720" s="11"/>
      <c r="L720" s="354"/>
      <c r="M720" s="352"/>
      <c r="AA720" s="333"/>
      <c r="AB720" s="135"/>
      <c r="AC720" s="135"/>
      <c r="AD720" s="135"/>
      <c r="AE720" s="135"/>
      <c r="AF720" s="127"/>
      <c r="AG720" s="135"/>
      <c r="AH720" s="135"/>
      <c r="AI720" s="135"/>
      <c r="AJ720" s="135"/>
    </row>
    <row r="721" spans="11:36" s="3" customFormat="1" ht="15" customHeight="1" x14ac:dyDescent="0.25">
      <c r="K721" s="11"/>
      <c r="L721" s="354"/>
      <c r="M721" s="352"/>
      <c r="AA721" s="333"/>
      <c r="AB721" s="135"/>
      <c r="AC721" s="135"/>
      <c r="AD721" s="135"/>
      <c r="AE721" s="135"/>
      <c r="AF721" s="127"/>
      <c r="AG721" s="135"/>
      <c r="AH721" s="135"/>
      <c r="AI721" s="135"/>
      <c r="AJ721" s="135"/>
    </row>
    <row r="722" spans="11:36" s="3" customFormat="1" ht="15" customHeight="1" x14ac:dyDescent="0.25">
      <c r="K722" s="11"/>
      <c r="L722" s="354"/>
      <c r="M722" s="352"/>
      <c r="AA722" s="333"/>
      <c r="AB722" s="135"/>
      <c r="AC722" s="135"/>
      <c r="AD722" s="135"/>
      <c r="AE722" s="135"/>
      <c r="AF722" s="127"/>
      <c r="AG722" s="135"/>
      <c r="AH722" s="135"/>
      <c r="AI722" s="135"/>
      <c r="AJ722" s="135"/>
    </row>
    <row r="723" spans="11:36" s="3" customFormat="1" ht="15" customHeight="1" x14ac:dyDescent="0.25">
      <c r="K723" s="11"/>
      <c r="L723" s="354"/>
      <c r="M723" s="352"/>
      <c r="AA723" s="333"/>
      <c r="AB723" s="135"/>
      <c r="AC723" s="135"/>
      <c r="AD723" s="135"/>
      <c r="AE723" s="135"/>
      <c r="AF723" s="127"/>
      <c r="AG723" s="135"/>
      <c r="AH723" s="135"/>
      <c r="AI723" s="135"/>
      <c r="AJ723" s="135"/>
    </row>
    <row r="724" spans="11:36" s="3" customFormat="1" ht="15" customHeight="1" x14ac:dyDescent="0.25">
      <c r="K724" s="11"/>
      <c r="L724" s="354"/>
      <c r="M724" s="352"/>
      <c r="AA724" s="333"/>
      <c r="AB724" s="135"/>
      <c r="AC724" s="135"/>
      <c r="AD724" s="135"/>
      <c r="AE724" s="135"/>
      <c r="AF724" s="127"/>
      <c r="AG724" s="135"/>
      <c r="AH724" s="135"/>
      <c r="AI724" s="135"/>
      <c r="AJ724" s="135"/>
    </row>
    <row r="725" spans="11:36" s="3" customFormat="1" ht="15" customHeight="1" x14ac:dyDescent="0.25">
      <c r="K725" s="11"/>
      <c r="L725" s="354"/>
      <c r="M725" s="352"/>
      <c r="AA725" s="333"/>
      <c r="AB725" s="135"/>
      <c r="AC725" s="135"/>
      <c r="AD725" s="135"/>
      <c r="AE725" s="135"/>
      <c r="AF725" s="127"/>
      <c r="AG725" s="135"/>
      <c r="AH725" s="135"/>
      <c r="AI725" s="135"/>
      <c r="AJ725" s="135"/>
    </row>
    <row r="726" spans="11:36" s="3" customFormat="1" ht="15" customHeight="1" x14ac:dyDescent="0.25">
      <c r="K726" s="11"/>
      <c r="L726" s="354"/>
      <c r="M726" s="352"/>
      <c r="AA726" s="333"/>
      <c r="AB726" s="135"/>
      <c r="AC726" s="135"/>
      <c r="AD726" s="135"/>
      <c r="AE726" s="135"/>
      <c r="AF726" s="127"/>
      <c r="AG726" s="135"/>
      <c r="AH726" s="135"/>
      <c r="AI726" s="135"/>
      <c r="AJ726" s="135"/>
    </row>
    <row r="727" spans="11:36" s="3" customFormat="1" ht="15" customHeight="1" x14ac:dyDescent="0.25">
      <c r="K727" s="11"/>
      <c r="L727" s="354"/>
      <c r="M727" s="352"/>
      <c r="AA727" s="333"/>
      <c r="AB727" s="135"/>
      <c r="AC727" s="135"/>
      <c r="AD727" s="135"/>
      <c r="AE727" s="135"/>
      <c r="AF727" s="127"/>
      <c r="AG727" s="135"/>
      <c r="AH727" s="135"/>
      <c r="AI727" s="135"/>
      <c r="AJ727" s="135"/>
    </row>
    <row r="728" spans="11:36" s="3" customFormat="1" ht="15" customHeight="1" x14ac:dyDescent="0.25">
      <c r="K728" s="11"/>
      <c r="L728" s="354"/>
      <c r="M728" s="352"/>
      <c r="AA728" s="333"/>
      <c r="AB728" s="135"/>
      <c r="AC728" s="135"/>
      <c r="AD728" s="135"/>
      <c r="AE728" s="135"/>
      <c r="AF728" s="127"/>
      <c r="AG728" s="135"/>
      <c r="AH728" s="135"/>
      <c r="AI728" s="135"/>
      <c r="AJ728" s="135"/>
    </row>
    <row r="729" spans="11:36" s="3" customFormat="1" ht="15" customHeight="1" x14ac:dyDescent="0.25">
      <c r="K729" s="11"/>
      <c r="L729" s="354"/>
      <c r="M729" s="352"/>
      <c r="AA729" s="333"/>
      <c r="AB729" s="135"/>
      <c r="AC729" s="135"/>
      <c r="AD729" s="135"/>
      <c r="AE729" s="135"/>
      <c r="AF729" s="127"/>
      <c r="AG729" s="135"/>
      <c r="AH729" s="135"/>
      <c r="AI729" s="135"/>
      <c r="AJ729" s="135"/>
    </row>
    <row r="730" spans="11:36" s="3" customFormat="1" ht="15" customHeight="1" x14ac:dyDescent="0.25">
      <c r="K730" s="11"/>
      <c r="L730" s="354"/>
      <c r="M730" s="352"/>
      <c r="AA730" s="333"/>
      <c r="AB730" s="135"/>
      <c r="AC730" s="135"/>
      <c r="AD730" s="135"/>
      <c r="AE730" s="135"/>
      <c r="AF730" s="127"/>
      <c r="AG730" s="135"/>
      <c r="AH730" s="135"/>
      <c r="AI730" s="135"/>
      <c r="AJ730" s="135"/>
    </row>
    <row r="731" spans="11:36" s="3" customFormat="1" ht="15" customHeight="1" x14ac:dyDescent="0.25">
      <c r="K731" s="11"/>
      <c r="L731" s="354"/>
      <c r="M731" s="352"/>
      <c r="AA731" s="333"/>
      <c r="AB731" s="135"/>
      <c r="AC731" s="135"/>
      <c r="AD731" s="135"/>
      <c r="AE731" s="135"/>
      <c r="AF731" s="127"/>
      <c r="AG731" s="135"/>
      <c r="AH731" s="135"/>
      <c r="AI731" s="135"/>
      <c r="AJ731" s="135"/>
    </row>
    <row r="732" spans="11:36" s="3" customFormat="1" ht="15" customHeight="1" x14ac:dyDescent="0.25">
      <c r="K732" s="11"/>
      <c r="L732" s="354"/>
      <c r="M732" s="352"/>
      <c r="AA732" s="333"/>
      <c r="AB732" s="135"/>
      <c r="AC732" s="135"/>
      <c r="AD732" s="135"/>
      <c r="AE732" s="135"/>
      <c r="AF732" s="127"/>
      <c r="AG732" s="135"/>
      <c r="AH732" s="135"/>
      <c r="AI732" s="135"/>
      <c r="AJ732" s="135"/>
    </row>
    <row r="733" spans="11:36" s="3" customFormat="1" ht="15" customHeight="1" x14ac:dyDescent="0.25">
      <c r="K733" s="11"/>
      <c r="L733" s="354"/>
      <c r="M733" s="352"/>
      <c r="AA733" s="333"/>
      <c r="AB733" s="135"/>
      <c r="AC733" s="135"/>
      <c r="AD733" s="135"/>
      <c r="AE733" s="135"/>
      <c r="AF733" s="127"/>
      <c r="AG733" s="135"/>
      <c r="AH733" s="135"/>
      <c r="AI733" s="135"/>
      <c r="AJ733" s="135"/>
    </row>
    <row r="734" spans="11:36" s="3" customFormat="1" ht="15" customHeight="1" x14ac:dyDescent="0.25">
      <c r="K734" s="11"/>
      <c r="L734" s="354"/>
      <c r="M734" s="352"/>
      <c r="AA734" s="333"/>
      <c r="AB734" s="135"/>
      <c r="AC734" s="135"/>
      <c r="AD734" s="135"/>
      <c r="AE734" s="135"/>
      <c r="AF734" s="127"/>
      <c r="AG734" s="135"/>
      <c r="AH734" s="135"/>
      <c r="AI734" s="135"/>
      <c r="AJ734" s="135"/>
    </row>
    <row r="735" spans="11:36" s="3" customFormat="1" ht="15" customHeight="1" x14ac:dyDescent="0.25">
      <c r="K735" s="11"/>
      <c r="L735" s="354"/>
      <c r="M735" s="352"/>
      <c r="AA735" s="333"/>
      <c r="AB735" s="135"/>
      <c r="AC735" s="135"/>
      <c r="AD735" s="135"/>
      <c r="AE735" s="135"/>
      <c r="AF735" s="127"/>
      <c r="AG735" s="135"/>
      <c r="AH735" s="135"/>
      <c r="AI735" s="135"/>
      <c r="AJ735" s="135"/>
    </row>
    <row r="736" spans="11:36" s="3" customFormat="1" ht="15" customHeight="1" x14ac:dyDescent="0.25">
      <c r="K736" s="11"/>
      <c r="L736" s="354"/>
      <c r="M736" s="352"/>
      <c r="AA736" s="333"/>
      <c r="AB736" s="135"/>
      <c r="AC736" s="135"/>
      <c r="AD736" s="135"/>
      <c r="AE736" s="135"/>
      <c r="AF736" s="127"/>
      <c r="AG736" s="135"/>
      <c r="AH736" s="135"/>
      <c r="AI736" s="135"/>
      <c r="AJ736" s="135"/>
    </row>
    <row r="737" spans="11:36" s="3" customFormat="1" ht="15" customHeight="1" x14ac:dyDescent="0.25">
      <c r="K737" s="11"/>
      <c r="L737" s="354"/>
      <c r="M737" s="352"/>
      <c r="AA737" s="333"/>
      <c r="AB737" s="135"/>
      <c r="AC737" s="135"/>
      <c r="AD737" s="135"/>
      <c r="AE737" s="135"/>
      <c r="AF737" s="127"/>
      <c r="AG737" s="135"/>
      <c r="AH737" s="135"/>
      <c r="AI737" s="135"/>
      <c r="AJ737" s="135"/>
    </row>
    <row r="738" spans="11:36" s="3" customFormat="1" ht="15" customHeight="1" x14ac:dyDescent="0.25">
      <c r="K738" s="11"/>
      <c r="L738" s="354"/>
      <c r="M738" s="352"/>
      <c r="AA738" s="333"/>
      <c r="AB738" s="135"/>
      <c r="AC738" s="135"/>
      <c r="AD738" s="135"/>
      <c r="AE738" s="135"/>
      <c r="AF738" s="127"/>
      <c r="AG738" s="135"/>
      <c r="AH738" s="135"/>
      <c r="AI738" s="135"/>
      <c r="AJ738" s="135"/>
    </row>
    <row r="739" spans="11:36" s="3" customFormat="1" ht="15" customHeight="1" x14ac:dyDescent="0.25">
      <c r="K739" s="11"/>
      <c r="L739" s="354"/>
      <c r="M739" s="352"/>
      <c r="AA739" s="333"/>
      <c r="AB739" s="135"/>
      <c r="AC739" s="135"/>
      <c r="AD739" s="135"/>
      <c r="AE739" s="135"/>
      <c r="AF739" s="127"/>
      <c r="AG739" s="135"/>
      <c r="AH739" s="135"/>
      <c r="AI739" s="135"/>
      <c r="AJ739" s="135"/>
    </row>
    <row r="740" spans="11:36" s="3" customFormat="1" ht="15" customHeight="1" x14ac:dyDescent="0.25">
      <c r="K740" s="11"/>
      <c r="L740" s="354"/>
      <c r="M740" s="352"/>
      <c r="AA740" s="333"/>
      <c r="AB740" s="135"/>
      <c r="AC740" s="135"/>
      <c r="AD740" s="135"/>
      <c r="AE740" s="135"/>
      <c r="AF740" s="127"/>
      <c r="AG740" s="135"/>
      <c r="AH740" s="135"/>
      <c r="AI740" s="135"/>
      <c r="AJ740" s="135"/>
    </row>
    <row r="741" spans="11:36" s="3" customFormat="1" ht="15" customHeight="1" x14ac:dyDescent="0.25">
      <c r="K741" s="11"/>
      <c r="L741" s="354"/>
      <c r="M741" s="352"/>
      <c r="AA741" s="333"/>
      <c r="AB741" s="135"/>
      <c r="AC741" s="135"/>
      <c r="AD741" s="135"/>
      <c r="AE741" s="135"/>
      <c r="AF741" s="127"/>
      <c r="AG741" s="135"/>
      <c r="AH741" s="135"/>
      <c r="AI741" s="135"/>
      <c r="AJ741" s="135"/>
    </row>
    <row r="742" spans="11:36" s="3" customFormat="1" ht="15" customHeight="1" x14ac:dyDescent="0.25">
      <c r="K742" s="11"/>
      <c r="L742" s="354"/>
      <c r="M742" s="352"/>
      <c r="AA742" s="333"/>
      <c r="AB742" s="135"/>
      <c r="AC742" s="135"/>
      <c r="AD742" s="135"/>
      <c r="AE742" s="135"/>
      <c r="AF742" s="127"/>
      <c r="AG742" s="135"/>
      <c r="AH742" s="135"/>
      <c r="AI742" s="135"/>
      <c r="AJ742" s="135"/>
    </row>
    <row r="743" spans="11:36" s="3" customFormat="1" ht="15" customHeight="1" x14ac:dyDescent="0.25">
      <c r="K743" s="11"/>
      <c r="L743" s="354"/>
      <c r="M743" s="352"/>
      <c r="AA743" s="333"/>
      <c r="AB743" s="135"/>
      <c r="AC743" s="135"/>
      <c r="AD743" s="135"/>
      <c r="AE743" s="135"/>
      <c r="AF743" s="127"/>
      <c r="AG743" s="135"/>
      <c r="AH743" s="135"/>
      <c r="AI743" s="135"/>
      <c r="AJ743" s="135"/>
    </row>
    <row r="744" spans="11:36" s="3" customFormat="1" ht="15" customHeight="1" x14ac:dyDescent="0.25">
      <c r="K744" s="11"/>
      <c r="L744" s="354"/>
      <c r="M744" s="352"/>
      <c r="AA744" s="333"/>
      <c r="AB744" s="135"/>
      <c r="AC744" s="135"/>
      <c r="AD744" s="135"/>
      <c r="AE744" s="135"/>
      <c r="AF744" s="127"/>
      <c r="AG744" s="135"/>
      <c r="AH744" s="135"/>
      <c r="AI744" s="135"/>
      <c r="AJ744" s="135"/>
    </row>
    <row r="745" spans="11:36" s="3" customFormat="1" ht="15" customHeight="1" x14ac:dyDescent="0.25">
      <c r="K745" s="11"/>
      <c r="L745" s="354"/>
      <c r="M745" s="352"/>
      <c r="AA745" s="333"/>
      <c r="AB745" s="135"/>
      <c r="AC745" s="135"/>
      <c r="AD745" s="135"/>
      <c r="AE745" s="135"/>
      <c r="AF745" s="127"/>
      <c r="AG745" s="135"/>
      <c r="AH745" s="135"/>
      <c r="AI745" s="135"/>
      <c r="AJ745" s="135"/>
    </row>
    <row r="746" spans="11:36" s="3" customFormat="1" ht="15" customHeight="1" x14ac:dyDescent="0.25">
      <c r="K746" s="11"/>
      <c r="L746" s="354"/>
      <c r="M746" s="352"/>
      <c r="AA746" s="333"/>
      <c r="AB746" s="135"/>
      <c r="AC746" s="135"/>
      <c r="AD746" s="135"/>
      <c r="AE746" s="135"/>
      <c r="AF746" s="127"/>
      <c r="AG746" s="135"/>
      <c r="AH746" s="135"/>
      <c r="AI746" s="135"/>
      <c r="AJ746" s="135"/>
    </row>
    <row r="747" spans="11:36" s="3" customFormat="1" ht="15" customHeight="1" x14ac:dyDescent="0.25">
      <c r="K747" s="11"/>
      <c r="L747" s="354"/>
      <c r="M747" s="352"/>
      <c r="AA747" s="333"/>
      <c r="AB747" s="135"/>
      <c r="AC747" s="135"/>
      <c r="AD747" s="135"/>
      <c r="AE747" s="135"/>
      <c r="AF747" s="127"/>
      <c r="AG747" s="135"/>
      <c r="AH747" s="135"/>
      <c r="AI747" s="135"/>
      <c r="AJ747" s="135"/>
    </row>
    <row r="748" spans="11:36" s="3" customFormat="1" ht="15" customHeight="1" x14ac:dyDescent="0.25">
      <c r="K748" s="11"/>
      <c r="L748" s="354"/>
      <c r="M748" s="352"/>
      <c r="AA748" s="333"/>
      <c r="AB748" s="135"/>
      <c r="AC748" s="135"/>
      <c r="AD748" s="135"/>
      <c r="AE748" s="135"/>
      <c r="AF748" s="127"/>
      <c r="AG748" s="135"/>
      <c r="AH748" s="135"/>
      <c r="AI748" s="135"/>
      <c r="AJ748" s="135"/>
    </row>
    <row r="749" spans="11:36" s="3" customFormat="1" ht="15" customHeight="1" x14ac:dyDescent="0.25">
      <c r="K749" s="11"/>
      <c r="L749" s="354"/>
      <c r="M749" s="352"/>
      <c r="AA749" s="333"/>
      <c r="AB749" s="135"/>
      <c r="AC749" s="135"/>
      <c r="AD749" s="135"/>
      <c r="AE749" s="135"/>
      <c r="AF749" s="127"/>
      <c r="AG749" s="135"/>
      <c r="AH749" s="135"/>
      <c r="AI749" s="135"/>
      <c r="AJ749" s="135"/>
    </row>
    <row r="750" spans="11:36" s="3" customFormat="1" ht="15" customHeight="1" x14ac:dyDescent="0.25">
      <c r="K750" s="11"/>
      <c r="L750" s="354"/>
      <c r="M750" s="352"/>
      <c r="AA750" s="333"/>
      <c r="AB750" s="135"/>
      <c r="AC750" s="135"/>
      <c r="AD750" s="135"/>
      <c r="AE750" s="135"/>
      <c r="AF750" s="127"/>
      <c r="AG750" s="135"/>
      <c r="AH750" s="135"/>
      <c r="AI750" s="135"/>
      <c r="AJ750" s="135"/>
    </row>
    <row r="751" spans="11:36" s="3" customFormat="1" ht="15" customHeight="1" x14ac:dyDescent="0.25">
      <c r="K751" s="11"/>
      <c r="L751" s="354"/>
      <c r="M751" s="352"/>
      <c r="AA751" s="333"/>
      <c r="AB751" s="135"/>
      <c r="AC751" s="135"/>
      <c r="AD751" s="135"/>
      <c r="AE751" s="135"/>
      <c r="AF751" s="127"/>
      <c r="AG751" s="135"/>
      <c r="AH751" s="135"/>
      <c r="AI751" s="135"/>
      <c r="AJ751" s="135"/>
    </row>
    <row r="752" spans="11:36" s="3" customFormat="1" ht="15" customHeight="1" x14ac:dyDescent="0.25">
      <c r="K752" s="11"/>
      <c r="L752" s="354"/>
      <c r="M752" s="352"/>
      <c r="AA752" s="333"/>
      <c r="AB752" s="135"/>
      <c r="AC752" s="135"/>
      <c r="AD752" s="135"/>
      <c r="AE752" s="135"/>
      <c r="AF752" s="127"/>
      <c r="AG752" s="135"/>
      <c r="AH752" s="135"/>
      <c r="AI752" s="135"/>
      <c r="AJ752" s="135"/>
    </row>
    <row r="753" spans="11:36" s="3" customFormat="1" ht="15" customHeight="1" x14ac:dyDescent="0.25">
      <c r="K753" s="11"/>
      <c r="L753" s="354"/>
      <c r="M753" s="352"/>
      <c r="AA753" s="333"/>
      <c r="AB753" s="135"/>
      <c r="AC753" s="135"/>
      <c r="AD753" s="135"/>
      <c r="AE753" s="135"/>
      <c r="AF753" s="127"/>
      <c r="AG753" s="135"/>
      <c r="AH753" s="135"/>
      <c r="AI753" s="135"/>
      <c r="AJ753" s="135"/>
    </row>
    <row r="754" spans="11:36" s="3" customFormat="1" ht="15" customHeight="1" x14ac:dyDescent="0.25">
      <c r="K754" s="11"/>
      <c r="L754" s="354"/>
      <c r="M754" s="352"/>
      <c r="AA754" s="333"/>
      <c r="AB754" s="135"/>
      <c r="AC754" s="135"/>
      <c r="AD754" s="135"/>
      <c r="AE754" s="135"/>
      <c r="AF754" s="127"/>
      <c r="AG754" s="135"/>
      <c r="AH754" s="135"/>
      <c r="AI754" s="135"/>
      <c r="AJ754" s="135"/>
    </row>
    <row r="755" spans="11:36" s="3" customFormat="1" ht="15" customHeight="1" x14ac:dyDescent="0.25">
      <c r="K755" s="11"/>
      <c r="L755" s="354"/>
      <c r="M755" s="352"/>
      <c r="AA755" s="333"/>
      <c r="AB755" s="135"/>
      <c r="AC755" s="135"/>
      <c r="AD755" s="135"/>
      <c r="AE755" s="135"/>
      <c r="AF755" s="127"/>
      <c r="AG755" s="135"/>
      <c r="AH755" s="135"/>
      <c r="AI755" s="135"/>
      <c r="AJ755" s="135"/>
    </row>
    <row r="756" spans="11:36" s="3" customFormat="1" ht="15" customHeight="1" x14ac:dyDescent="0.25">
      <c r="K756" s="11"/>
      <c r="L756" s="354"/>
      <c r="M756" s="352"/>
      <c r="AA756" s="333"/>
      <c r="AB756" s="135"/>
      <c r="AC756" s="135"/>
      <c r="AD756" s="135"/>
      <c r="AE756" s="135"/>
      <c r="AF756" s="127"/>
      <c r="AG756" s="135"/>
      <c r="AH756" s="135"/>
      <c r="AI756" s="135"/>
      <c r="AJ756" s="135"/>
    </row>
    <row r="757" spans="11:36" s="3" customFormat="1" ht="15" customHeight="1" x14ac:dyDescent="0.25">
      <c r="K757" s="11"/>
      <c r="L757" s="354"/>
      <c r="M757" s="352"/>
      <c r="AA757" s="333"/>
      <c r="AB757" s="135"/>
      <c r="AC757" s="135"/>
      <c r="AD757" s="135"/>
      <c r="AE757" s="135"/>
      <c r="AF757" s="127"/>
      <c r="AG757" s="135"/>
      <c r="AH757" s="135"/>
      <c r="AI757" s="135"/>
      <c r="AJ757" s="135"/>
    </row>
    <row r="758" spans="11:36" s="3" customFormat="1" ht="15" customHeight="1" x14ac:dyDescent="0.25">
      <c r="K758" s="11"/>
      <c r="L758" s="354"/>
      <c r="M758" s="352"/>
      <c r="AA758" s="333"/>
      <c r="AB758" s="135"/>
      <c r="AC758" s="135"/>
      <c r="AD758" s="135"/>
      <c r="AE758" s="135"/>
      <c r="AF758" s="127"/>
      <c r="AG758" s="135"/>
      <c r="AH758" s="135"/>
      <c r="AI758" s="135"/>
      <c r="AJ758" s="135"/>
    </row>
    <row r="759" spans="11:36" s="3" customFormat="1" ht="15" customHeight="1" x14ac:dyDescent="0.25">
      <c r="K759" s="11"/>
      <c r="L759" s="354"/>
      <c r="M759" s="352"/>
      <c r="AA759" s="333"/>
      <c r="AB759" s="135"/>
      <c r="AC759" s="135"/>
      <c r="AD759" s="135"/>
      <c r="AE759" s="135"/>
      <c r="AF759" s="127"/>
      <c r="AG759" s="135"/>
      <c r="AH759" s="135"/>
      <c r="AI759" s="135"/>
      <c r="AJ759" s="135"/>
    </row>
    <row r="760" spans="11:36" s="3" customFormat="1" ht="15" customHeight="1" x14ac:dyDescent="0.25">
      <c r="K760" s="11"/>
      <c r="L760" s="354"/>
      <c r="M760" s="352"/>
      <c r="AA760" s="333"/>
      <c r="AB760" s="135"/>
      <c r="AC760" s="135"/>
      <c r="AD760" s="135"/>
      <c r="AE760" s="135"/>
      <c r="AF760" s="127"/>
      <c r="AG760" s="135"/>
      <c r="AH760" s="135"/>
      <c r="AI760" s="135"/>
      <c r="AJ760" s="135"/>
    </row>
    <row r="761" spans="11:36" s="3" customFormat="1" ht="15" customHeight="1" x14ac:dyDescent="0.25">
      <c r="K761" s="11"/>
      <c r="L761" s="354"/>
      <c r="M761" s="352"/>
      <c r="AA761" s="333"/>
      <c r="AB761" s="135"/>
      <c r="AC761" s="135"/>
      <c r="AD761" s="135"/>
      <c r="AE761" s="135"/>
      <c r="AF761" s="127"/>
      <c r="AG761" s="135"/>
      <c r="AH761" s="135"/>
      <c r="AI761" s="135"/>
      <c r="AJ761" s="135"/>
    </row>
    <row r="762" spans="11:36" s="3" customFormat="1" ht="15" customHeight="1" x14ac:dyDescent="0.25">
      <c r="K762" s="11"/>
      <c r="L762" s="354"/>
      <c r="M762" s="352"/>
      <c r="AA762" s="333"/>
      <c r="AB762" s="135"/>
      <c r="AC762" s="135"/>
      <c r="AD762" s="135"/>
      <c r="AE762" s="135"/>
      <c r="AF762" s="127"/>
      <c r="AG762" s="135"/>
      <c r="AH762" s="135"/>
      <c r="AI762" s="135"/>
      <c r="AJ762" s="135"/>
    </row>
    <row r="763" spans="11:36" s="3" customFormat="1" ht="15" customHeight="1" x14ac:dyDescent="0.25">
      <c r="K763" s="11"/>
      <c r="L763" s="354"/>
      <c r="M763" s="352"/>
      <c r="AA763" s="333"/>
      <c r="AB763" s="135"/>
      <c r="AC763" s="135"/>
      <c r="AD763" s="135"/>
      <c r="AE763" s="135"/>
      <c r="AF763" s="127"/>
      <c r="AG763" s="135"/>
      <c r="AH763" s="135"/>
      <c r="AI763" s="135"/>
      <c r="AJ763" s="135"/>
    </row>
    <row r="764" spans="11:36" s="3" customFormat="1" ht="15" customHeight="1" x14ac:dyDescent="0.25">
      <c r="K764" s="11"/>
      <c r="L764" s="354"/>
      <c r="M764" s="352"/>
      <c r="AA764" s="333"/>
      <c r="AB764" s="135"/>
      <c r="AC764" s="135"/>
      <c r="AD764" s="135"/>
      <c r="AE764" s="135"/>
      <c r="AF764" s="127"/>
      <c r="AG764" s="135"/>
      <c r="AH764" s="135"/>
      <c r="AI764" s="135"/>
      <c r="AJ764" s="135"/>
    </row>
    <row r="765" spans="11:36" s="3" customFormat="1" ht="15" customHeight="1" x14ac:dyDescent="0.25">
      <c r="K765" s="11"/>
      <c r="L765" s="354"/>
      <c r="M765" s="352"/>
      <c r="AA765" s="333"/>
      <c r="AB765" s="135"/>
      <c r="AC765" s="135"/>
      <c r="AD765" s="135"/>
      <c r="AE765" s="135"/>
      <c r="AF765" s="127"/>
      <c r="AG765" s="135"/>
      <c r="AH765" s="135"/>
      <c r="AI765" s="135"/>
      <c r="AJ765" s="135"/>
    </row>
    <row r="766" spans="11:36" s="3" customFormat="1" ht="15" customHeight="1" x14ac:dyDescent="0.25">
      <c r="K766" s="11"/>
      <c r="L766" s="354"/>
      <c r="M766" s="352"/>
      <c r="AA766" s="333"/>
      <c r="AB766" s="135"/>
      <c r="AC766" s="135"/>
      <c r="AD766" s="135"/>
      <c r="AE766" s="135"/>
      <c r="AF766" s="127"/>
      <c r="AG766" s="135"/>
      <c r="AH766" s="135"/>
      <c r="AI766" s="135"/>
      <c r="AJ766" s="135"/>
    </row>
    <row r="767" spans="11:36" s="3" customFormat="1" ht="15" customHeight="1" x14ac:dyDescent="0.25">
      <c r="K767" s="11"/>
      <c r="L767" s="354"/>
      <c r="M767" s="352"/>
      <c r="AA767" s="333"/>
      <c r="AB767" s="135"/>
      <c r="AC767" s="135"/>
      <c r="AD767" s="135"/>
      <c r="AE767" s="135"/>
      <c r="AF767" s="127"/>
      <c r="AG767" s="135"/>
      <c r="AH767" s="135"/>
      <c r="AI767" s="135"/>
      <c r="AJ767" s="135"/>
    </row>
    <row r="768" spans="11:36" s="3" customFormat="1" ht="15" customHeight="1" x14ac:dyDescent="0.25">
      <c r="K768" s="11"/>
      <c r="L768" s="354"/>
      <c r="M768" s="352"/>
      <c r="AA768" s="333"/>
      <c r="AB768" s="135"/>
      <c r="AC768" s="135"/>
      <c r="AD768" s="135"/>
      <c r="AE768" s="135"/>
      <c r="AF768" s="127"/>
      <c r="AG768" s="135"/>
      <c r="AH768" s="135"/>
      <c r="AI768" s="135"/>
      <c r="AJ768" s="135"/>
    </row>
    <row r="769" spans="11:36" s="3" customFormat="1" ht="15" customHeight="1" x14ac:dyDescent="0.25">
      <c r="K769" s="11"/>
      <c r="L769" s="354"/>
      <c r="M769" s="352"/>
      <c r="AA769" s="333"/>
      <c r="AB769" s="135"/>
      <c r="AC769" s="135"/>
      <c r="AD769" s="135"/>
      <c r="AE769" s="135"/>
      <c r="AF769" s="127"/>
      <c r="AG769" s="135"/>
      <c r="AH769" s="135"/>
      <c r="AI769" s="135"/>
      <c r="AJ769" s="135"/>
    </row>
    <row r="770" spans="11:36" s="3" customFormat="1" ht="15" customHeight="1" x14ac:dyDescent="0.25">
      <c r="K770" s="11"/>
      <c r="L770" s="354"/>
      <c r="M770" s="352"/>
      <c r="AA770" s="333"/>
      <c r="AB770" s="135"/>
      <c r="AC770" s="135"/>
      <c r="AD770" s="135"/>
      <c r="AE770" s="135"/>
      <c r="AF770" s="127"/>
      <c r="AG770" s="135"/>
      <c r="AH770" s="135"/>
      <c r="AI770" s="135"/>
      <c r="AJ770" s="135"/>
    </row>
    <row r="771" spans="11:36" s="3" customFormat="1" ht="15" customHeight="1" x14ac:dyDescent="0.25">
      <c r="K771" s="11"/>
      <c r="L771" s="354"/>
      <c r="M771" s="352"/>
      <c r="AA771" s="333"/>
      <c r="AB771" s="135"/>
      <c r="AC771" s="135"/>
      <c r="AD771" s="135"/>
      <c r="AE771" s="135"/>
      <c r="AF771" s="127"/>
      <c r="AG771" s="135"/>
      <c r="AH771" s="135"/>
      <c r="AI771" s="135"/>
      <c r="AJ771" s="135"/>
    </row>
    <row r="772" spans="11:36" s="3" customFormat="1" ht="15" customHeight="1" x14ac:dyDescent="0.25">
      <c r="K772" s="11"/>
      <c r="L772" s="354"/>
      <c r="M772" s="352"/>
      <c r="AA772" s="333"/>
      <c r="AB772" s="135"/>
      <c r="AC772" s="135"/>
      <c r="AD772" s="135"/>
      <c r="AE772" s="135"/>
      <c r="AF772" s="127"/>
      <c r="AG772" s="135"/>
      <c r="AH772" s="135"/>
      <c r="AI772" s="135"/>
      <c r="AJ772" s="135"/>
    </row>
    <row r="773" spans="11:36" s="3" customFormat="1" ht="15" customHeight="1" x14ac:dyDescent="0.25">
      <c r="K773" s="11"/>
      <c r="L773" s="354"/>
      <c r="M773" s="352"/>
      <c r="AA773" s="333"/>
      <c r="AB773" s="135"/>
      <c r="AC773" s="135"/>
      <c r="AD773" s="135"/>
      <c r="AE773" s="135"/>
      <c r="AF773" s="127"/>
      <c r="AG773" s="135"/>
      <c r="AH773" s="135"/>
      <c r="AI773" s="135"/>
      <c r="AJ773" s="135"/>
    </row>
    <row r="774" spans="11:36" s="3" customFormat="1" ht="15" customHeight="1" x14ac:dyDescent="0.25">
      <c r="K774" s="11"/>
      <c r="L774" s="354"/>
      <c r="M774" s="352"/>
      <c r="AA774" s="333"/>
      <c r="AB774" s="135"/>
      <c r="AC774" s="135"/>
      <c r="AD774" s="135"/>
      <c r="AE774" s="135"/>
      <c r="AF774" s="127"/>
      <c r="AG774" s="135"/>
      <c r="AH774" s="135"/>
      <c r="AI774" s="135"/>
      <c r="AJ774" s="135"/>
    </row>
    <row r="775" spans="11:36" s="3" customFormat="1" ht="15" customHeight="1" x14ac:dyDescent="0.25">
      <c r="K775" s="11"/>
      <c r="L775" s="354"/>
      <c r="M775" s="352"/>
      <c r="AA775" s="333"/>
      <c r="AB775" s="135"/>
      <c r="AC775" s="135"/>
      <c r="AD775" s="135"/>
      <c r="AE775" s="135"/>
      <c r="AF775" s="127"/>
      <c r="AG775" s="135"/>
      <c r="AH775" s="135"/>
      <c r="AI775" s="135"/>
      <c r="AJ775" s="135"/>
    </row>
    <row r="776" spans="11:36" s="3" customFormat="1" ht="15" customHeight="1" x14ac:dyDescent="0.25">
      <c r="K776" s="11"/>
      <c r="L776" s="354"/>
      <c r="M776" s="352"/>
      <c r="AA776" s="333"/>
      <c r="AB776" s="135"/>
      <c r="AC776" s="135"/>
      <c r="AD776" s="135"/>
      <c r="AE776" s="135"/>
      <c r="AF776" s="127"/>
      <c r="AG776" s="135"/>
      <c r="AH776" s="135"/>
      <c r="AI776" s="135"/>
      <c r="AJ776" s="135"/>
    </row>
    <row r="777" spans="11:36" s="3" customFormat="1" ht="15" customHeight="1" x14ac:dyDescent="0.25">
      <c r="K777" s="11"/>
      <c r="L777" s="354"/>
      <c r="M777" s="352"/>
      <c r="AA777" s="333"/>
      <c r="AB777" s="135"/>
      <c r="AC777" s="135"/>
      <c r="AD777" s="135"/>
      <c r="AE777" s="135"/>
      <c r="AF777" s="127"/>
      <c r="AG777" s="135"/>
      <c r="AH777" s="135"/>
      <c r="AI777" s="135"/>
      <c r="AJ777" s="135"/>
    </row>
    <row r="778" spans="11:36" s="3" customFormat="1" ht="15" customHeight="1" x14ac:dyDescent="0.25">
      <c r="K778" s="11"/>
      <c r="L778" s="354"/>
      <c r="M778" s="352"/>
      <c r="AA778" s="333"/>
      <c r="AB778" s="135"/>
      <c r="AC778" s="135"/>
      <c r="AD778" s="135"/>
      <c r="AE778" s="135"/>
      <c r="AF778" s="127"/>
      <c r="AG778" s="135"/>
      <c r="AH778" s="135"/>
      <c r="AI778" s="135"/>
      <c r="AJ778" s="135"/>
    </row>
    <row r="779" spans="11:36" s="3" customFormat="1" ht="15" customHeight="1" x14ac:dyDescent="0.25">
      <c r="K779" s="11"/>
      <c r="L779" s="354"/>
      <c r="M779" s="352"/>
      <c r="AA779" s="333"/>
      <c r="AB779" s="135"/>
      <c r="AC779" s="135"/>
      <c r="AD779" s="135"/>
      <c r="AE779" s="135"/>
      <c r="AF779" s="127"/>
      <c r="AG779" s="135"/>
      <c r="AH779" s="135"/>
      <c r="AI779" s="135"/>
      <c r="AJ779" s="135"/>
    </row>
    <row r="780" spans="11:36" s="3" customFormat="1" ht="15" customHeight="1" x14ac:dyDescent="0.25">
      <c r="K780" s="11"/>
      <c r="L780" s="354"/>
      <c r="M780" s="352"/>
      <c r="AA780" s="333"/>
      <c r="AB780" s="135"/>
      <c r="AC780" s="135"/>
      <c r="AD780" s="135"/>
      <c r="AE780" s="135"/>
      <c r="AF780" s="127"/>
      <c r="AG780" s="135"/>
      <c r="AH780" s="135"/>
      <c r="AI780" s="135"/>
      <c r="AJ780" s="135"/>
    </row>
    <row r="781" spans="11:36" s="3" customFormat="1" ht="15" customHeight="1" x14ac:dyDescent="0.25">
      <c r="K781" s="11"/>
      <c r="L781" s="354"/>
      <c r="M781" s="352"/>
      <c r="AA781" s="333"/>
      <c r="AB781" s="135"/>
      <c r="AC781" s="135"/>
      <c r="AD781" s="135"/>
      <c r="AE781" s="135"/>
      <c r="AF781" s="127"/>
      <c r="AG781" s="135"/>
      <c r="AH781" s="135"/>
      <c r="AI781" s="135"/>
      <c r="AJ781" s="135"/>
    </row>
    <row r="782" spans="11:36" s="3" customFormat="1" ht="15" customHeight="1" x14ac:dyDescent="0.25">
      <c r="K782" s="11"/>
      <c r="L782" s="354"/>
      <c r="M782" s="352"/>
      <c r="AA782" s="333"/>
      <c r="AB782" s="135"/>
      <c r="AC782" s="135"/>
      <c r="AD782" s="135"/>
      <c r="AE782" s="135"/>
      <c r="AF782" s="127"/>
      <c r="AG782" s="135"/>
      <c r="AH782" s="135"/>
      <c r="AI782" s="135"/>
      <c r="AJ782" s="135"/>
    </row>
    <row r="783" spans="11:36" s="3" customFormat="1" ht="15" customHeight="1" x14ac:dyDescent="0.25">
      <c r="K783" s="11"/>
      <c r="L783" s="354"/>
      <c r="M783" s="352"/>
      <c r="AA783" s="333"/>
      <c r="AB783" s="135"/>
      <c r="AC783" s="135"/>
      <c r="AD783" s="135"/>
      <c r="AE783" s="135"/>
      <c r="AF783" s="127"/>
      <c r="AG783" s="135"/>
      <c r="AH783" s="135"/>
      <c r="AI783" s="135"/>
      <c r="AJ783" s="135"/>
    </row>
    <row r="784" spans="11:36" s="3" customFormat="1" ht="15" customHeight="1" x14ac:dyDescent="0.25">
      <c r="K784" s="11"/>
      <c r="L784" s="354"/>
      <c r="M784" s="352"/>
      <c r="AA784" s="333"/>
      <c r="AB784" s="135"/>
      <c r="AC784" s="135"/>
      <c r="AD784" s="135"/>
      <c r="AE784" s="135"/>
      <c r="AF784" s="127"/>
      <c r="AG784" s="135"/>
      <c r="AH784" s="135"/>
      <c r="AI784" s="135"/>
      <c r="AJ784" s="135"/>
    </row>
    <row r="785" spans="11:36" s="3" customFormat="1" ht="15" customHeight="1" x14ac:dyDescent="0.25">
      <c r="K785" s="11"/>
      <c r="L785" s="354"/>
      <c r="M785" s="352"/>
      <c r="AA785" s="333"/>
      <c r="AB785" s="135"/>
      <c r="AC785" s="135"/>
      <c r="AD785" s="135"/>
      <c r="AE785" s="135"/>
      <c r="AF785" s="127"/>
      <c r="AG785" s="135"/>
      <c r="AH785" s="135"/>
      <c r="AI785" s="135"/>
      <c r="AJ785" s="135"/>
    </row>
    <row r="786" spans="11:36" s="3" customFormat="1" ht="15" customHeight="1" x14ac:dyDescent="0.25">
      <c r="K786" s="11"/>
      <c r="L786" s="354"/>
      <c r="M786" s="352"/>
      <c r="AA786" s="333"/>
      <c r="AB786" s="135"/>
      <c r="AC786" s="135"/>
      <c r="AD786" s="135"/>
      <c r="AE786" s="135"/>
      <c r="AF786" s="127"/>
      <c r="AG786" s="135"/>
      <c r="AH786" s="135"/>
      <c r="AI786" s="135"/>
      <c r="AJ786" s="135"/>
    </row>
    <row r="787" spans="11:36" s="3" customFormat="1" ht="15" customHeight="1" x14ac:dyDescent="0.25">
      <c r="K787" s="11"/>
      <c r="L787" s="354"/>
      <c r="M787" s="352"/>
      <c r="AA787" s="333"/>
      <c r="AB787" s="135"/>
      <c r="AC787" s="135"/>
      <c r="AD787" s="135"/>
      <c r="AE787" s="135"/>
      <c r="AF787" s="127"/>
      <c r="AG787" s="135"/>
      <c r="AH787" s="135"/>
      <c r="AI787" s="135"/>
      <c r="AJ787" s="135"/>
    </row>
    <row r="788" spans="11:36" s="3" customFormat="1" ht="15" customHeight="1" x14ac:dyDescent="0.25">
      <c r="K788" s="11"/>
      <c r="L788" s="354"/>
      <c r="M788" s="352"/>
      <c r="AA788" s="333"/>
      <c r="AB788" s="135"/>
      <c r="AC788" s="135"/>
      <c r="AD788" s="135"/>
      <c r="AE788" s="135"/>
      <c r="AF788" s="127"/>
      <c r="AG788" s="135"/>
      <c r="AH788" s="135"/>
      <c r="AI788" s="135"/>
      <c r="AJ788" s="135"/>
    </row>
    <row r="789" spans="11:36" s="3" customFormat="1" ht="15" customHeight="1" x14ac:dyDescent="0.25">
      <c r="K789" s="11"/>
      <c r="L789" s="354"/>
      <c r="M789" s="352"/>
      <c r="AA789" s="333"/>
      <c r="AB789" s="135"/>
      <c r="AC789" s="135"/>
      <c r="AD789" s="135"/>
      <c r="AE789" s="135"/>
      <c r="AF789" s="127"/>
      <c r="AG789" s="135"/>
      <c r="AH789" s="135"/>
      <c r="AI789" s="135"/>
      <c r="AJ789" s="135"/>
    </row>
    <row r="790" spans="11:36" s="3" customFormat="1" ht="15" customHeight="1" x14ac:dyDescent="0.25">
      <c r="K790" s="11"/>
      <c r="L790" s="354"/>
      <c r="M790" s="352"/>
      <c r="AA790" s="333"/>
      <c r="AB790" s="135"/>
      <c r="AC790" s="135"/>
      <c r="AD790" s="135"/>
      <c r="AE790" s="135"/>
      <c r="AF790" s="127"/>
      <c r="AG790" s="135"/>
      <c r="AH790" s="135"/>
      <c r="AI790" s="135"/>
      <c r="AJ790" s="135"/>
    </row>
    <row r="791" spans="11:36" s="3" customFormat="1" ht="15" customHeight="1" x14ac:dyDescent="0.25">
      <c r="K791" s="11"/>
      <c r="L791" s="354"/>
      <c r="M791" s="352"/>
      <c r="AA791" s="333"/>
      <c r="AB791" s="135"/>
      <c r="AC791" s="135"/>
      <c r="AD791" s="135"/>
      <c r="AE791" s="135"/>
      <c r="AF791" s="127"/>
      <c r="AG791" s="135"/>
      <c r="AH791" s="135"/>
      <c r="AI791" s="135"/>
      <c r="AJ791" s="135"/>
    </row>
    <row r="792" spans="11:36" s="3" customFormat="1" ht="15" customHeight="1" x14ac:dyDescent="0.25">
      <c r="K792" s="11"/>
      <c r="L792" s="354"/>
      <c r="M792" s="352"/>
      <c r="AA792" s="333"/>
      <c r="AB792" s="135"/>
      <c r="AC792" s="135"/>
      <c r="AD792" s="135"/>
      <c r="AE792" s="135"/>
      <c r="AF792" s="127"/>
      <c r="AG792" s="135"/>
      <c r="AH792" s="135"/>
      <c r="AI792" s="135"/>
      <c r="AJ792" s="135"/>
    </row>
    <row r="793" spans="11:36" s="3" customFormat="1" ht="15" customHeight="1" x14ac:dyDescent="0.25">
      <c r="K793" s="11"/>
      <c r="L793" s="354"/>
      <c r="M793" s="352"/>
      <c r="AA793" s="333"/>
      <c r="AB793" s="135"/>
      <c r="AC793" s="135"/>
      <c r="AD793" s="135"/>
      <c r="AE793" s="135"/>
      <c r="AF793" s="127"/>
      <c r="AG793" s="135"/>
      <c r="AH793" s="135"/>
      <c r="AI793" s="135"/>
      <c r="AJ793" s="135"/>
    </row>
    <row r="794" spans="11:36" s="3" customFormat="1" ht="15" customHeight="1" x14ac:dyDescent="0.25">
      <c r="K794" s="11"/>
      <c r="L794" s="354"/>
      <c r="M794" s="352"/>
      <c r="AA794" s="333"/>
      <c r="AB794" s="135"/>
      <c r="AC794" s="135"/>
      <c r="AD794" s="135"/>
      <c r="AE794" s="135"/>
      <c r="AF794" s="127"/>
      <c r="AG794" s="135"/>
      <c r="AH794" s="135"/>
      <c r="AI794" s="135"/>
      <c r="AJ794" s="135"/>
    </row>
    <row r="795" spans="11:36" s="3" customFormat="1" ht="15" customHeight="1" x14ac:dyDescent="0.25">
      <c r="K795" s="11"/>
      <c r="L795" s="354"/>
      <c r="M795" s="352"/>
      <c r="AA795" s="333"/>
      <c r="AB795" s="135"/>
      <c r="AC795" s="135"/>
      <c r="AD795" s="135"/>
      <c r="AE795" s="135"/>
      <c r="AF795" s="127"/>
      <c r="AG795" s="135"/>
      <c r="AH795" s="135"/>
      <c r="AI795" s="135"/>
      <c r="AJ795" s="135"/>
    </row>
    <row r="796" spans="11:36" s="3" customFormat="1" ht="15" customHeight="1" x14ac:dyDescent="0.25">
      <c r="K796" s="11"/>
      <c r="L796" s="354"/>
      <c r="M796" s="352"/>
      <c r="AA796" s="333"/>
      <c r="AB796" s="135"/>
      <c r="AC796" s="135"/>
      <c r="AD796" s="135"/>
      <c r="AE796" s="135"/>
      <c r="AF796" s="127"/>
      <c r="AG796" s="135"/>
      <c r="AH796" s="135"/>
      <c r="AI796" s="135"/>
      <c r="AJ796" s="135"/>
    </row>
    <row r="797" spans="11:36" s="3" customFormat="1" ht="15" customHeight="1" x14ac:dyDescent="0.25">
      <c r="K797" s="11"/>
      <c r="L797" s="354"/>
      <c r="M797" s="352"/>
      <c r="AA797" s="333"/>
      <c r="AB797" s="135"/>
      <c r="AC797" s="135"/>
      <c r="AD797" s="135"/>
      <c r="AE797" s="135"/>
      <c r="AF797" s="127"/>
      <c r="AG797" s="135"/>
      <c r="AH797" s="135"/>
      <c r="AI797" s="135"/>
      <c r="AJ797" s="135"/>
    </row>
    <row r="798" spans="11:36" s="3" customFormat="1" ht="15" customHeight="1" x14ac:dyDescent="0.25">
      <c r="K798" s="11"/>
      <c r="L798" s="354"/>
      <c r="M798" s="352"/>
      <c r="AA798" s="333"/>
      <c r="AB798" s="135"/>
      <c r="AC798" s="135"/>
      <c r="AD798" s="135"/>
      <c r="AE798" s="135"/>
      <c r="AF798" s="127"/>
      <c r="AG798" s="135"/>
      <c r="AH798" s="135"/>
      <c r="AI798" s="135"/>
      <c r="AJ798" s="135"/>
    </row>
    <row r="799" spans="11:36" s="3" customFormat="1" ht="15" customHeight="1" x14ac:dyDescent="0.25">
      <c r="K799" s="11"/>
      <c r="L799" s="354"/>
      <c r="M799" s="352"/>
      <c r="AA799" s="333"/>
      <c r="AB799" s="135"/>
      <c r="AC799" s="135"/>
      <c r="AD799" s="135"/>
      <c r="AE799" s="135"/>
      <c r="AF799" s="127"/>
      <c r="AG799" s="135"/>
      <c r="AH799" s="135"/>
      <c r="AI799" s="135"/>
      <c r="AJ799" s="135"/>
    </row>
    <row r="800" spans="11:36" s="3" customFormat="1" ht="15" customHeight="1" x14ac:dyDescent="0.25">
      <c r="K800" s="11"/>
      <c r="L800" s="354"/>
      <c r="M800" s="352"/>
      <c r="AA800" s="333"/>
      <c r="AB800" s="135"/>
      <c r="AC800" s="135"/>
      <c r="AD800" s="135"/>
      <c r="AE800" s="135"/>
      <c r="AF800" s="127"/>
      <c r="AG800" s="135"/>
      <c r="AH800" s="135"/>
      <c r="AI800" s="135"/>
      <c r="AJ800" s="135"/>
    </row>
    <row r="801" spans="11:36" s="3" customFormat="1" ht="15" customHeight="1" x14ac:dyDescent="0.25">
      <c r="K801" s="11"/>
      <c r="L801" s="354"/>
      <c r="M801" s="352"/>
      <c r="AA801" s="333"/>
      <c r="AB801" s="135"/>
      <c r="AC801" s="135"/>
      <c r="AD801" s="135"/>
      <c r="AE801" s="135"/>
      <c r="AF801" s="127"/>
      <c r="AG801" s="135"/>
      <c r="AH801" s="135"/>
      <c r="AI801" s="135"/>
      <c r="AJ801" s="135"/>
    </row>
    <row r="802" spans="11:36" s="3" customFormat="1" ht="15" customHeight="1" x14ac:dyDescent="0.25">
      <c r="K802" s="11"/>
      <c r="L802" s="354"/>
      <c r="M802" s="352"/>
      <c r="AA802" s="333"/>
      <c r="AB802" s="135"/>
      <c r="AC802" s="135"/>
      <c r="AD802" s="135"/>
      <c r="AE802" s="135"/>
      <c r="AF802" s="127"/>
      <c r="AG802" s="135"/>
      <c r="AH802" s="135"/>
      <c r="AI802" s="135"/>
      <c r="AJ802" s="135"/>
    </row>
    <row r="803" spans="11:36" s="3" customFormat="1" ht="15" customHeight="1" x14ac:dyDescent="0.25">
      <c r="K803" s="11"/>
      <c r="L803" s="354"/>
      <c r="M803" s="352"/>
      <c r="AA803" s="333"/>
      <c r="AB803" s="135"/>
      <c r="AC803" s="135"/>
      <c r="AD803" s="135"/>
      <c r="AE803" s="135"/>
      <c r="AF803" s="127"/>
      <c r="AG803" s="135"/>
      <c r="AH803" s="135"/>
      <c r="AI803" s="135"/>
      <c r="AJ803" s="135"/>
    </row>
    <row r="804" spans="11:36" s="3" customFormat="1" ht="15" customHeight="1" x14ac:dyDescent="0.25">
      <c r="K804" s="11"/>
      <c r="L804" s="354"/>
      <c r="M804" s="352"/>
      <c r="AA804" s="333"/>
      <c r="AB804" s="135"/>
      <c r="AC804" s="135"/>
      <c r="AD804" s="135"/>
      <c r="AE804" s="135"/>
      <c r="AF804" s="127"/>
      <c r="AG804" s="135"/>
      <c r="AH804" s="135"/>
      <c r="AI804" s="135"/>
      <c r="AJ804" s="135"/>
    </row>
    <row r="805" spans="11:36" s="3" customFormat="1" ht="15" customHeight="1" x14ac:dyDescent="0.25">
      <c r="K805" s="11"/>
      <c r="L805" s="354"/>
      <c r="M805" s="352"/>
      <c r="AA805" s="333"/>
      <c r="AB805" s="135"/>
      <c r="AC805" s="135"/>
      <c r="AD805" s="135"/>
      <c r="AE805" s="135"/>
      <c r="AF805" s="127"/>
      <c r="AG805" s="135"/>
      <c r="AH805" s="135"/>
      <c r="AI805" s="135"/>
      <c r="AJ805" s="135"/>
    </row>
    <row r="806" spans="11:36" s="3" customFormat="1" ht="15" customHeight="1" x14ac:dyDescent="0.25">
      <c r="K806" s="11"/>
      <c r="L806" s="354"/>
      <c r="M806" s="352"/>
      <c r="AA806" s="333"/>
      <c r="AB806" s="135"/>
      <c r="AC806" s="135"/>
      <c r="AD806" s="135"/>
      <c r="AE806" s="135"/>
      <c r="AF806" s="127"/>
      <c r="AG806" s="135"/>
      <c r="AH806" s="135"/>
      <c r="AI806" s="135"/>
      <c r="AJ806" s="135"/>
    </row>
    <row r="807" spans="11:36" s="3" customFormat="1" ht="15" customHeight="1" x14ac:dyDescent="0.25">
      <c r="K807" s="11"/>
      <c r="L807" s="354"/>
      <c r="M807" s="352"/>
      <c r="AA807" s="333"/>
      <c r="AB807" s="135"/>
      <c r="AC807" s="135"/>
      <c r="AD807" s="135"/>
      <c r="AE807" s="135"/>
      <c r="AF807" s="127"/>
      <c r="AG807" s="135"/>
      <c r="AH807" s="135"/>
      <c r="AI807" s="135"/>
      <c r="AJ807" s="135"/>
    </row>
    <row r="808" spans="11:36" s="3" customFormat="1" ht="15" customHeight="1" x14ac:dyDescent="0.25">
      <c r="K808" s="11"/>
      <c r="L808" s="354"/>
      <c r="M808" s="352"/>
      <c r="AA808" s="333"/>
      <c r="AB808" s="135"/>
      <c r="AC808" s="135"/>
      <c r="AD808" s="135"/>
      <c r="AE808" s="135"/>
      <c r="AF808" s="127"/>
      <c r="AG808" s="135"/>
      <c r="AH808" s="135"/>
      <c r="AI808" s="135"/>
      <c r="AJ808" s="135"/>
    </row>
    <row r="809" spans="11:36" s="3" customFormat="1" ht="15" customHeight="1" x14ac:dyDescent="0.25">
      <c r="K809" s="11"/>
      <c r="L809" s="354"/>
      <c r="M809" s="352"/>
      <c r="AA809" s="333"/>
      <c r="AB809" s="135"/>
      <c r="AC809" s="135"/>
      <c r="AD809" s="135"/>
      <c r="AE809" s="135"/>
      <c r="AF809" s="127"/>
      <c r="AG809" s="135"/>
      <c r="AH809" s="135"/>
      <c r="AI809" s="135"/>
      <c r="AJ809" s="135"/>
    </row>
    <row r="810" spans="11:36" s="3" customFormat="1" ht="15" customHeight="1" x14ac:dyDescent="0.25">
      <c r="K810" s="11"/>
      <c r="L810" s="354"/>
      <c r="M810" s="352"/>
      <c r="AA810" s="333"/>
      <c r="AB810" s="135"/>
      <c r="AC810" s="135"/>
      <c r="AD810" s="135"/>
      <c r="AE810" s="135"/>
      <c r="AF810" s="127"/>
      <c r="AG810" s="135"/>
      <c r="AH810" s="135"/>
      <c r="AI810" s="135"/>
      <c r="AJ810" s="135"/>
    </row>
    <row r="811" spans="11:36" s="3" customFormat="1" ht="15" customHeight="1" x14ac:dyDescent="0.25">
      <c r="K811" s="11"/>
      <c r="L811" s="354"/>
      <c r="M811" s="352"/>
      <c r="AA811" s="333"/>
      <c r="AB811" s="135"/>
      <c r="AC811" s="135"/>
      <c r="AD811" s="135"/>
      <c r="AE811" s="135"/>
      <c r="AF811" s="127"/>
      <c r="AG811" s="135"/>
      <c r="AH811" s="135"/>
      <c r="AI811" s="135"/>
      <c r="AJ811" s="135"/>
    </row>
    <row r="812" spans="11:36" s="3" customFormat="1" ht="15" customHeight="1" x14ac:dyDescent="0.25">
      <c r="K812" s="11"/>
      <c r="L812" s="354"/>
      <c r="M812" s="352"/>
      <c r="AA812" s="333"/>
      <c r="AB812" s="135"/>
      <c r="AC812" s="135"/>
      <c r="AD812" s="135"/>
      <c r="AE812" s="135"/>
      <c r="AF812" s="127"/>
      <c r="AG812" s="135"/>
      <c r="AH812" s="135"/>
      <c r="AI812" s="135"/>
      <c r="AJ812" s="135"/>
    </row>
    <row r="813" spans="11:36" s="3" customFormat="1" ht="15" customHeight="1" x14ac:dyDescent="0.25">
      <c r="K813" s="11"/>
      <c r="L813" s="354"/>
      <c r="M813" s="352"/>
      <c r="AA813" s="333"/>
      <c r="AB813" s="135"/>
      <c r="AC813" s="135"/>
      <c r="AD813" s="135"/>
      <c r="AE813" s="135"/>
      <c r="AF813" s="127"/>
      <c r="AG813" s="135"/>
      <c r="AH813" s="135"/>
      <c r="AI813" s="135"/>
      <c r="AJ813" s="135"/>
    </row>
    <row r="814" spans="11:36" s="3" customFormat="1" ht="15" customHeight="1" x14ac:dyDescent="0.25">
      <c r="K814" s="11"/>
      <c r="L814" s="354"/>
      <c r="M814" s="352"/>
      <c r="AA814" s="333"/>
      <c r="AB814" s="135"/>
      <c r="AC814" s="135"/>
      <c r="AD814" s="135"/>
      <c r="AE814" s="135"/>
      <c r="AF814" s="127"/>
      <c r="AG814" s="135"/>
      <c r="AH814" s="135"/>
      <c r="AI814" s="135"/>
      <c r="AJ814" s="135"/>
    </row>
    <row r="815" spans="11:36" s="3" customFormat="1" ht="15" customHeight="1" x14ac:dyDescent="0.25">
      <c r="K815" s="11"/>
      <c r="L815" s="354"/>
      <c r="M815" s="352"/>
      <c r="AA815" s="333"/>
      <c r="AB815" s="135"/>
      <c r="AC815" s="135"/>
      <c r="AD815" s="135"/>
      <c r="AE815" s="135"/>
      <c r="AF815" s="127"/>
      <c r="AG815" s="135"/>
      <c r="AH815" s="135"/>
      <c r="AI815" s="135"/>
      <c r="AJ815" s="135"/>
    </row>
    <row r="816" spans="11:36" s="3" customFormat="1" ht="15" customHeight="1" x14ac:dyDescent="0.25">
      <c r="K816" s="11"/>
      <c r="L816" s="354"/>
      <c r="M816" s="352"/>
      <c r="AA816" s="333"/>
      <c r="AB816" s="135"/>
      <c r="AC816" s="135"/>
      <c r="AD816" s="135"/>
      <c r="AE816" s="135"/>
      <c r="AF816" s="127"/>
      <c r="AG816" s="135"/>
      <c r="AH816" s="135"/>
      <c r="AI816" s="135"/>
      <c r="AJ816" s="135"/>
    </row>
    <row r="817" spans="11:36" s="3" customFormat="1" ht="15" customHeight="1" x14ac:dyDescent="0.25">
      <c r="K817" s="11"/>
      <c r="L817" s="354"/>
      <c r="M817" s="352"/>
      <c r="AA817" s="333"/>
      <c r="AB817" s="135"/>
      <c r="AC817" s="135"/>
      <c r="AD817" s="135"/>
      <c r="AE817" s="135"/>
      <c r="AF817" s="127"/>
      <c r="AG817" s="135"/>
      <c r="AH817" s="135"/>
      <c r="AI817" s="135"/>
      <c r="AJ817" s="135"/>
    </row>
    <row r="818" spans="11:36" s="3" customFormat="1" ht="15" customHeight="1" x14ac:dyDescent="0.25">
      <c r="K818" s="11"/>
      <c r="L818" s="354"/>
      <c r="M818" s="352"/>
      <c r="AA818" s="333"/>
      <c r="AB818" s="135"/>
      <c r="AC818" s="135"/>
      <c r="AD818" s="135"/>
      <c r="AE818" s="135"/>
      <c r="AF818" s="127"/>
      <c r="AG818" s="135"/>
      <c r="AH818" s="135"/>
      <c r="AI818" s="135"/>
      <c r="AJ818" s="135"/>
    </row>
    <row r="819" spans="11:36" s="3" customFormat="1" ht="15" customHeight="1" x14ac:dyDescent="0.25">
      <c r="K819" s="11"/>
      <c r="L819" s="354"/>
      <c r="M819" s="352"/>
      <c r="AA819" s="333"/>
      <c r="AB819" s="135"/>
      <c r="AC819" s="135"/>
      <c r="AD819" s="135"/>
      <c r="AE819" s="135"/>
      <c r="AF819" s="127"/>
      <c r="AG819" s="135"/>
      <c r="AH819" s="135"/>
      <c r="AI819" s="135"/>
      <c r="AJ819" s="135"/>
    </row>
    <row r="820" spans="11:36" s="3" customFormat="1" ht="15" customHeight="1" x14ac:dyDescent="0.25">
      <c r="K820" s="11"/>
      <c r="L820" s="354"/>
      <c r="M820" s="352"/>
      <c r="AA820" s="333"/>
      <c r="AB820" s="135"/>
      <c r="AC820" s="135"/>
      <c r="AD820" s="135"/>
      <c r="AE820" s="135"/>
      <c r="AF820" s="127"/>
      <c r="AG820" s="135"/>
      <c r="AH820" s="135"/>
      <c r="AI820" s="135"/>
      <c r="AJ820" s="135"/>
    </row>
    <row r="821" spans="11:36" s="3" customFormat="1" ht="15" customHeight="1" x14ac:dyDescent="0.25">
      <c r="K821" s="11"/>
      <c r="L821" s="354"/>
      <c r="M821" s="352"/>
      <c r="AA821" s="333"/>
      <c r="AB821" s="135"/>
      <c r="AC821" s="135"/>
      <c r="AD821" s="135"/>
      <c r="AE821" s="135"/>
      <c r="AF821" s="127"/>
      <c r="AG821" s="135"/>
      <c r="AH821" s="135"/>
      <c r="AI821" s="135"/>
      <c r="AJ821" s="135"/>
    </row>
    <row r="822" spans="11:36" s="3" customFormat="1" ht="15" customHeight="1" x14ac:dyDescent="0.25">
      <c r="K822" s="11"/>
      <c r="L822" s="354"/>
      <c r="M822" s="352"/>
      <c r="AA822" s="333"/>
      <c r="AB822" s="135"/>
      <c r="AC822" s="135"/>
      <c r="AD822" s="135"/>
      <c r="AE822" s="135"/>
      <c r="AF822" s="127"/>
      <c r="AG822" s="135"/>
      <c r="AH822" s="135"/>
      <c r="AI822" s="135"/>
      <c r="AJ822" s="135"/>
    </row>
    <row r="823" spans="11:36" s="3" customFormat="1" ht="15" customHeight="1" x14ac:dyDescent="0.25">
      <c r="K823" s="11"/>
      <c r="L823" s="354"/>
      <c r="M823" s="352"/>
      <c r="AA823" s="333"/>
      <c r="AB823" s="135"/>
      <c r="AC823" s="135"/>
      <c r="AD823" s="135"/>
      <c r="AE823" s="135"/>
      <c r="AF823" s="127"/>
      <c r="AG823" s="135"/>
      <c r="AH823" s="135"/>
      <c r="AI823" s="135"/>
      <c r="AJ823" s="135"/>
    </row>
    <row r="824" spans="11:36" s="3" customFormat="1" ht="15" customHeight="1" x14ac:dyDescent="0.25">
      <c r="K824" s="11"/>
      <c r="L824" s="354"/>
      <c r="M824" s="352"/>
      <c r="AA824" s="333"/>
      <c r="AB824" s="135"/>
      <c r="AC824" s="135"/>
      <c r="AD824" s="135"/>
      <c r="AE824" s="135"/>
      <c r="AF824" s="127"/>
      <c r="AG824" s="135"/>
      <c r="AH824" s="135"/>
      <c r="AI824" s="135"/>
      <c r="AJ824" s="135"/>
    </row>
    <row r="825" spans="11:36" s="3" customFormat="1" ht="15" customHeight="1" x14ac:dyDescent="0.25">
      <c r="K825" s="11"/>
      <c r="L825" s="354"/>
      <c r="M825" s="352"/>
      <c r="AA825" s="333"/>
      <c r="AB825" s="135"/>
      <c r="AC825" s="135"/>
      <c r="AD825" s="135"/>
      <c r="AE825" s="135"/>
      <c r="AF825" s="127"/>
      <c r="AG825" s="135"/>
      <c r="AH825" s="135"/>
      <c r="AI825" s="135"/>
      <c r="AJ825" s="135"/>
    </row>
    <row r="826" spans="11:36" s="3" customFormat="1" ht="15" customHeight="1" x14ac:dyDescent="0.25">
      <c r="K826" s="11"/>
      <c r="L826" s="354"/>
      <c r="M826" s="352"/>
      <c r="AA826" s="333"/>
      <c r="AB826" s="135"/>
      <c r="AC826" s="135"/>
      <c r="AD826" s="135"/>
      <c r="AE826" s="135"/>
      <c r="AF826" s="127"/>
      <c r="AG826" s="135"/>
      <c r="AH826" s="135"/>
      <c r="AI826" s="135"/>
      <c r="AJ826" s="135"/>
    </row>
    <row r="827" spans="11:36" s="3" customFormat="1" ht="15" customHeight="1" x14ac:dyDescent="0.25">
      <c r="K827" s="11"/>
      <c r="L827" s="354"/>
      <c r="M827" s="352"/>
      <c r="AA827" s="333"/>
      <c r="AB827" s="135"/>
      <c r="AC827" s="135"/>
      <c r="AD827" s="135"/>
      <c r="AE827" s="135"/>
      <c r="AF827" s="127"/>
      <c r="AG827" s="135"/>
      <c r="AH827" s="135"/>
      <c r="AI827" s="135"/>
      <c r="AJ827" s="135"/>
    </row>
    <row r="828" spans="11:36" s="3" customFormat="1" ht="15" customHeight="1" x14ac:dyDescent="0.25">
      <c r="K828" s="11"/>
      <c r="L828" s="354"/>
      <c r="M828" s="352"/>
      <c r="AA828" s="333"/>
      <c r="AB828" s="135"/>
      <c r="AC828" s="135"/>
      <c r="AD828" s="135"/>
      <c r="AE828" s="135"/>
      <c r="AF828" s="127"/>
      <c r="AG828" s="135"/>
      <c r="AH828" s="135"/>
      <c r="AI828" s="135"/>
      <c r="AJ828" s="135"/>
    </row>
    <row r="829" spans="11:36" s="3" customFormat="1" ht="15" customHeight="1" x14ac:dyDescent="0.25">
      <c r="K829" s="11"/>
      <c r="L829" s="354"/>
      <c r="M829" s="352"/>
      <c r="AA829" s="333"/>
      <c r="AB829" s="135"/>
      <c r="AC829" s="135"/>
      <c r="AD829" s="135"/>
      <c r="AE829" s="135"/>
      <c r="AF829" s="127"/>
      <c r="AG829" s="135"/>
      <c r="AH829" s="135"/>
      <c r="AI829" s="135"/>
      <c r="AJ829" s="135"/>
    </row>
    <row r="830" spans="11:36" s="3" customFormat="1" ht="15" customHeight="1" x14ac:dyDescent="0.25">
      <c r="K830" s="11"/>
      <c r="L830" s="354"/>
      <c r="M830" s="352"/>
      <c r="AA830" s="333"/>
      <c r="AB830" s="135"/>
      <c r="AC830" s="135"/>
      <c r="AD830" s="135"/>
      <c r="AE830" s="135"/>
      <c r="AF830" s="127"/>
      <c r="AG830" s="135"/>
      <c r="AH830" s="135"/>
      <c r="AI830" s="135"/>
      <c r="AJ830" s="135"/>
    </row>
    <row r="831" spans="11:36" s="3" customFormat="1" ht="15" customHeight="1" x14ac:dyDescent="0.25">
      <c r="K831" s="11"/>
      <c r="L831" s="354"/>
      <c r="M831" s="352"/>
      <c r="AA831" s="333"/>
      <c r="AB831" s="135"/>
      <c r="AC831" s="135"/>
      <c r="AD831" s="135"/>
      <c r="AE831" s="135"/>
      <c r="AF831" s="127"/>
      <c r="AG831" s="135"/>
      <c r="AH831" s="135"/>
      <c r="AI831" s="135"/>
      <c r="AJ831" s="135"/>
    </row>
    <row r="832" spans="11:36" s="3" customFormat="1" ht="15" customHeight="1" x14ac:dyDescent="0.25">
      <c r="K832" s="11"/>
      <c r="L832" s="354"/>
      <c r="M832" s="352"/>
      <c r="AA832" s="333"/>
      <c r="AB832" s="135"/>
      <c r="AC832" s="135"/>
      <c r="AD832" s="135"/>
      <c r="AE832" s="135"/>
      <c r="AF832" s="127"/>
      <c r="AG832" s="135"/>
      <c r="AH832" s="135"/>
      <c r="AI832" s="135"/>
      <c r="AJ832" s="135"/>
    </row>
    <row r="833" spans="11:36" s="3" customFormat="1" ht="15" customHeight="1" x14ac:dyDescent="0.25">
      <c r="K833" s="11"/>
      <c r="L833" s="354"/>
      <c r="M833" s="352"/>
      <c r="AA833" s="333"/>
      <c r="AB833" s="135"/>
      <c r="AC833" s="135"/>
      <c r="AD833" s="135"/>
      <c r="AE833" s="135"/>
      <c r="AF833" s="127"/>
      <c r="AG833" s="135"/>
      <c r="AH833" s="135"/>
      <c r="AI833" s="135"/>
      <c r="AJ833" s="135"/>
    </row>
    <row r="834" spans="11:36" s="3" customFormat="1" ht="15" customHeight="1" x14ac:dyDescent="0.25">
      <c r="K834" s="11"/>
      <c r="L834" s="354"/>
      <c r="M834" s="352"/>
      <c r="AA834" s="333"/>
      <c r="AB834" s="135"/>
      <c r="AC834" s="135"/>
      <c r="AD834" s="135"/>
      <c r="AE834" s="135"/>
      <c r="AF834" s="127"/>
      <c r="AG834" s="135"/>
      <c r="AH834" s="135"/>
      <c r="AI834" s="135"/>
      <c r="AJ834" s="135"/>
    </row>
    <row r="835" spans="11:36" s="3" customFormat="1" ht="15" customHeight="1" x14ac:dyDescent="0.25">
      <c r="K835" s="11"/>
      <c r="L835" s="354"/>
      <c r="M835" s="352"/>
      <c r="AA835" s="333"/>
      <c r="AB835" s="135"/>
      <c r="AC835" s="135"/>
      <c r="AD835" s="135"/>
      <c r="AE835" s="135"/>
      <c r="AF835" s="127"/>
      <c r="AG835" s="135"/>
      <c r="AH835" s="135"/>
      <c r="AI835" s="135"/>
      <c r="AJ835" s="135"/>
    </row>
    <row r="836" spans="11:36" s="3" customFormat="1" ht="15" customHeight="1" x14ac:dyDescent="0.25">
      <c r="K836" s="11"/>
      <c r="L836" s="354"/>
      <c r="M836" s="352"/>
      <c r="AA836" s="333"/>
      <c r="AB836" s="135"/>
      <c r="AC836" s="135"/>
      <c r="AD836" s="135"/>
      <c r="AE836" s="135"/>
      <c r="AF836" s="127"/>
      <c r="AG836" s="135"/>
      <c r="AH836" s="135"/>
      <c r="AI836" s="135"/>
      <c r="AJ836" s="135"/>
    </row>
    <row r="837" spans="11:36" s="3" customFormat="1" ht="15" customHeight="1" x14ac:dyDescent="0.25">
      <c r="K837" s="11"/>
      <c r="L837" s="354"/>
      <c r="M837" s="352"/>
      <c r="AA837" s="333"/>
      <c r="AB837" s="135"/>
      <c r="AC837" s="135"/>
      <c r="AD837" s="135"/>
      <c r="AE837" s="135"/>
      <c r="AF837" s="127"/>
      <c r="AG837" s="135"/>
      <c r="AH837" s="135"/>
      <c r="AI837" s="135"/>
      <c r="AJ837" s="135"/>
    </row>
    <row r="838" spans="11:36" s="3" customFormat="1" ht="15" customHeight="1" x14ac:dyDescent="0.25">
      <c r="K838" s="11"/>
      <c r="L838" s="354"/>
      <c r="M838" s="352"/>
      <c r="AA838" s="333"/>
      <c r="AB838" s="135"/>
      <c r="AC838" s="135"/>
      <c r="AD838" s="135"/>
      <c r="AE838" s="135"/>
      <c r="AF838" s="127"/>
      <c r="AG838" s="135"/>
      <c r="AH838" s="135"/>
      <c r="AI838" s="135"/>
      <c r="AJ838" s="135"/>
    </row>
    <row r="839" spans="11:36" s="3" customFormat="1" ht="15" customHeight="1" x14ac:dyDescent="0.25">
      <c r="K839" s="11"/>
      <c r="L839" s="354"/>
      <c r="M839" s="352"/>
      <c r="AA839" s="333"/>
      <c r="AB839" s="135"/>
      <c r="AC839" s="135"/>
      <c r="AD839" s="135"/>
      <c r="AE839" s="135"/>
      <c r="AF839" s="127"/>
      <c r="AG839" s="135"/>
      <c r="AH839" s="135"/>
      <c r="AI839" s="135"/>
      <c r="AJ839" s="135"/>
    </row>
    <row r="840" spans="11:36" s="3" customFormat="1" ht="15" customHeight="1" x14ac:dyDescent="0.25">
      <c r="K840" s="11"/>
      <c r="L840" s="354"/>
      <c r="M840" s="352"/>
      <c r="AA840" s="333"/>
      <c r="AB840" s="135"/>
      <c r="AC840" s="135"/>
      <c r="AD840" s="135"/>
      <c r="AE840" s="135"/>
      <c r="AF840" s="127"/>
      <c r="AG840" s="135"/>
      <c r="AH840" s="135"/>
      <c r="AI840" s="135"/>
      <c r="AJ840" s="135"/>
    </row>
    <row r="841" spans="11:36" s="3" customFormat="1" ht="15" customHeight="1" x14ac:dyDescent="0.25">
      <c r="K841" s="11"/>
      <c r="L841" s="354"/>
      <c r="M841" s="352"/>
      <c r="AA841" s="333"/>
      <c r="AB841" s="135"/>
      <c r="AC841" s="135"/>
      <c r="AD841" s="135"/>
      <c r="AE841" s="135"/>
      <c r="AF841" s="127"/>
      <c r="AG841" s="135"/>
      <c r="AH841" s="135"/>
      <c r="AI841" s="135"/>
      <c r="AJ841" s="135"/>
    </row>
    <row r="842" spans="11:36" s="3" customFormat="1" ht="15" customHeight="1" x14ac:dyDescent="0.25">
      <c r="K842" s="11"/>
      <c r="L842" s="354"/>
      <c r="M842" s="352"/>
      <c r="AA842" s="333"/>
      <c r="AB842" s="135"/>
      <c r="AC842" s="135"/>
      <c r="AD842" s="135"/>
      <c r="AE842" s="135"/>
      <c r="AF842" s="127"/>
      <c r="AG842" s="135"/>
      <c r="AH842" s="135"/>
      <c r="AI842" s="135"/>
      <c r="AJ842" s="135"/>
    </row>
    <row r="843" spans="11:36" s="3" customFormat="1" ht="15" customHeight="1" x14ac:dyDescent="0.25">
      <c r="K843" s="11"/>
      <c r="L843" s="354"/>
      <c r="M843" s="352"/>
      <c r="AA843" s="333"/>
      <c r="AB843" s="135"/>
      <c r="AC843" s="135"/>
      <c r="AD843" s="135"/>
      <c r="AE843" s="135"/>
      <c r="AF843" s="127"/>
      <c r="AG843" s="135"/>
      <c r="AH843" s="135"/>
      <c r="AI843" s="135"/>
      <c r="AJ843" s="135"/>
    </row>
    <row r="844" spans="11:36" s="3" customFormat="1" ht="15" customHeight="1" x14ac:dyDescent="0.25">
      <c r="K844" s="11"/>
      <c r="L844" s="354"/>
      <c r="M844" s="352"/>
      <c r="AA844" s="333"/>
      <c r="AB844" s="135"/>
      <c r="AC844" s="135"/>
      <c r="AD844" s="135"/>
      <c r="AE844" s="135"/>
      <c r="AF844" s="127"/>
      <c r="AG844" s="135"/>
      <c r="AH844" s="135"/>
      <c r="AI844" s="135"/>
      <c r="AJ844" s="135"/>
    </row>
    <row r="845" spans="11:36" s="3" customFormat="1" ht="15" customHeight="1" x14ac:dyDescent="0.25">
      <c r="K845" s="11"/>
      <c r="L845" s="354"/>
      <c r="M845" s="352"/>
      <c r="AA845" s="333"/>
      <c r="AB845" s="135"/>
      <c r="AC845" s="135"/>
      <c r="AD845" s="135"/>
      <c r="AE845" s="135"/>
      <c r="AF845" s="127"/>
      <c r="AG845" s="135"/>
      <c r="AH845" s="135"/>
      <c r="AI845" s="135"/>
      <c r="AJ845" s="135"/>
    </row>
    <row r="846" spans="11:36" s="3" customFormat="1" ht="15" customHeight="1" x14ac:dyDescent="0.25">
      <c r="K846" s="11"/>
      <c r="L846" s="354"/>
      <c r="M846" s="352"/>
      <c r="AA846" s="333"/>
      <c r="AB846" s="135"/>
      <c r="AC846" s="135"/>
      <c r="AD846" s="135"/>
      <c r="AE846" s="135"/>
      <c r="AF846" s="127"/>
      <c r="AG846" s="135"/>
      <c r="AH846" s="135"/>
      <c r="AI846" s="135"/>
      <c r="AJ846" s="135"/>
    </row>
    <row r="847" spans="11:36" s="3" customFormat="1" ht="15" customHeight="1" x14ac:dyDescent="0.25">
      <c r="K847" s="11"/>
      <c r="L847" s="354"/>
      <c r="M847" s="352"/>
      <c r="AA847" s="333"/>
      <c r="AB847" s="135"/>
      <c r="AC847" s="135"/>
      <c r="AD847" s="135"/>
      <c r="AE847" s="135"/>
      <c r="AF847" s="127"/>
      <c r="AG847" s="135"/>
      <c r="AH847" s="135"/>
      <c r="AI847" s="135"/>
      <c r="AJ847" s="135"/>
    </row>
    <row r="848" spans="11:36" s="3" customFormat="1" ht="15" customHeight="1" x14ac:dyDescent="0.25">
      <c r="K848" s="11"/>
      <c r="L848" s="354"/>
      <c r="M848" s="352"/>
      <c r="AA848" s="333"/>
      <c r="AB848" s="135"/>
      <c r="AC848" s="135"/>
      <c r="AD848" s="135"/>
      <c r="AE848" s="135"/>
      <c r="AF848" s="127"/>
      <c r="AG848" s="135"/>
      <c r="AH848" s="135"/>
      <c r="AI848" s="135"/>
      <c r="AJ848" s="135"/>
    </row>
    <row r="849" spans="11:36" s="3" customFormat="1" ht="15" customHeight="1" x14ac:dyDescent="0.25">
      <c r="K849" s="11"/>
      <c r="L849" s="354"/>
      <c r="M849" s="352"/>
      <c r="AA849" s="333"/>
      <c r="AB849" s="135"/>
      <c r="AC849" s="135"/>
      <c r="AD849" s="135"/>
      <c r="AE849" s="135"/>
      <c r="AF849" s="127"/>
      <c r="AG849" s="135"/>
      <c r="AH849" s="135"/>
      <c r="AI849" s="135"/>
      <c r="AJ849" s="135"/>
    </row>
    <row r="850" spans="11:36" s="3" customFormat="1" ht="15" customHeight="1" x14ac:dyDescent="0.25">
      <c r="K850" s="11"/>
      <c r="L850" s="354"/>
      <c r="M850" s="352"/>
      <c r="AA850" s="333"/>
      <c r="AB850" s="135"/>
      <c r="AC850" s="135"/>
      <c r="AD850" s="135"/>
      <c r="AE850" s="135"/>
      <c r="AF850" s="127"/>
      <c r="AG850" s="135"/>
      <c r="AH850" s="135"/>
      <c r="AI850" s="135"/>
      <c r="AJ850" s="135"/>
    </row>
    <row r="851" spans="11:36" s="3" customFormat="1" ht="15" customHeight="1" x14ac:dyDescent="0.25">
      <c r="K851" s="11"/>
      <c r="L851" s="354"/>
      <c r="M851" s="352"/>
      <c r="AA851" s="333"/>
      <c r="AB851" s="135"/>
      <c r="AC851" s="135"/>
      <c r="AD851" s="135"/>
      <c r="AE851" s="135"/>
      <c r="AF851" s="127"/>
      <c r="AG851" s="135"/>
      <c r="AH851" s="135"/>
      <c r="AI851" s="135"/>
      <c r="AJ851" s="135"/>
    </row>
    <row r="852" spans="11:36" s="3" customFormat="1" ht="15" customHeight="1" x14ac:dyDescent="0.25">
      <c r="K852" s="11"/>
      <c r="L852" s="354"/>
      <c r="M852" s="352"/>
      <c r="AA852" s="333"/>
      <c r="AB852" s="135"/>
      <c r="AC852" s="135"/>
      <c r="AD852" s="135"/>
      <c r="AE852" s="135"/>
      <c r="AF852" s="127"/>
      <c r="AG852" s="135"/>
      <c r="AH852" s="135"/>
      <c r="AI852" s="135"/>
      <c r="AJ852" s="135"/>
    </row>
    <row r="853" spans="11:36" s="3" customFormat="1" ht="15" customHeight="1" x14ac:dyDescent="0.25">
      <c r="K853" s="11"/>
      <c r="L853" s="354"/>
      <c r="M853" s="352"/>
      <c r="AA853" s="333"/>
      <c r="AB853" s="135"/>
      <c r="AC853" s="135"/>
      <c r="AD853" s="135"/>
      <c r="AE853" s="135"/>
      <c r="AF853" s="127"/>
      <c r="AG853" s="135"/>
      <c r="AH853" s="135"/>
      <c r="AI853" s="135"/>
      <c r="AJ853" s="135"/>
    </row>
    <row r="854" spans="11:36" s="3" customFormat="1" ht="15" customHeight="1" x14ac:dyDescent="0.25">
      <c r="K854" s="11"/>
      <c r="L854" s="354"/>
      <c r="M854" s="352"/>
      <c r="AA854" s="333"/>
      <c r="AB854" s="135"/>
      <c r="AC854" s="135"/>
      <c r="AD854" s="135"/>
      <c r="AE854" s="135"/>
      <c r="AF854" s="127"/>
      <c r="AG854" s="135"/>
      <c r="AH854" s="135"/>
      <c r="AI854" s="135"/>
      <c r="AJ854" s="135"/>
    </row>
    <row r="855" spans="11:36" s="3" customFormat="1" ht="15" customHeight="1" x14ac:dyDescent="0.25">
      <c r="K855" s="11"/>
      <c r="L855" s="354"/>
      <c r="M855" s="352"/>
      <c r="AA855" s="333"/>
      <c r="AB855" s="135"/>
      <c r="AC855" s="135"/>
      <c r="AD855" s="135"/>
      <c r="AE855" s="135"/>
      <c r="AF855" s="127"/>
      <c r="AG855" s="135"/>
      <c r="AH855" s="135"/>
      <c r="AI855" s="135"/>
      <c r="AJ855" s="135"/>
    </row>
    <row r="856" spans="11:36" s="3" customFormat="1" ht="15" customHeight="1" x14ac:dyDescent="0.25">
      <c r="K856" s="11"/>
      <c r="L856" s="354"/>
      <c r="M856" s="352"/>
      <c r="AA856" s="333"/>
      <c r="AB856" s="135"/>
      <c r="AC856" s="135"/>
      <c r="AD856" s="135"/>
      <c r="AE856" s="135"/>
      <c r="AF856" s="127"/>
      <c r="AG856" s="135"/>
      <c r="AH856" s="135"/>
      <c r="AI856" s="135"/>
      <c r="AJ856" s="135"/>
    </row>
    <row r="857" spans="11:36" s="3" customFormat="1" ht="15" customHeight="1" x14ac:dyDescent="0.25">
      <c r="K857" s="11"/>
      <c r="L857" s="354"/>
      <c r="M857" s="352"/>
      <c r="AA857" s="333"/>
      <c r="AB857" s="135"/>
      <c r="AC857" s="135"/>
      <c r="AD857" s="135"/>
      <c r="AE857" s="135"/>
      <c r="AF857" s="127"/>
      <c r="AG857" s="135"/>
      <c r="AH857" s="135"/>
      <c r="AI857" s="135"/>
      <c r="AJ857" s="135"/>
    </row>
    <row r="858" spans="11:36" s="3" customFormat="1" ht="15" customHeight="1" x14ac:dyDescent="0.25">
      <c r="K858" s="11"/>
      <c r="L858" s="354"/>
      <c r="M858" s="352"/>
      <c r="AA858" s="333"/>
      <c r="AB858" s="135"/>
      <c r="AC858" s="135"/>
      <c r="AD858" s="135"/>
      <c r="AE858" s="135"/>
      <c r="AF858" s="127"/>
      <c r="AG858" s="135"/>
      <c r="AH858" s="135"/>
      <c r="AI858" s="135"/>
      <c r="AJ858" s="135"/>
    </row>
    <row r="859" spans="11:36" s="3" customFormat="1" ht="15" customHeight="1" x14ac:dyDescent="0.25">
      <c r="K859" s="11"/>
      <c r="L859" s="354"/>
      <c r="M859" s="352"/>
      <c r="AA859" s="333"/>
      <c r="AB859" s="135"/>
      <c r="AC859" s="135"/>
      <c r="AD859" s="135"/>
      <c r="AE859" s="135"/>
      <c r="AF859" s="127"/>
      <c r="AG859" s="135"/>
      <c r="AH859" s="135"/>
      <c r="AI859" s="135"/>
      <c r="AJ859" s="135"/>
    </row>
    <row r="860" spans="11:36" s="3" customFormat="1" ht="15" customHeight="1" x14ac:dyDescent="0.25">
      <c r="K860" s="11"/>
      <c r="L860" s="354"/>
      <c r="M860" s="352"/>
      <c r="AA860" s="333"/>
      <c r="AB860" s="135"/>
      <c r="AC860" s="135"/>
      <c r="AD860" s="135"/>
      <c r="AE860" s="135"/>
      <c r="AF860" s="127"/>
      <c r="AG860" s="135"/>
      <c r="AH860" s="135"/>
      <c r="AI860" s="135"/>
      <c r="AJ860" s="135"/>
    </row>
    <row r="861" spans="11:36" s="3" customFormat="1" ht="15" customHeight="1" x14ac:dyDescent="0.25">
      <c r="K861" s="11"/>
      <c r="L861" s="354"/>
      <c r="M861" s="352"/>
      <c r="AA861" s="333"/>
      <c r="AB861" s="135"/>
      <c r="AC861" s="135"/>
      <c r="AD861" s="135"/>
      <c r="AE861" s="135"/>
      <c r="AF861" s="127"/>
      <c r="AG861" s="135"/>
      <c r="AH861" s="135"/>
      <c r="AI861" s="135"/>
      <c r="AJ861" s="135"/>
    </row>
    <row r="862" spans="11:36" s="3" customFormat="1" ht="15" customHeight="1" x14ac:dyDescent="0.25">
      <c r="K862" s="11"/>
      <c r="L862" s="354"/>
      <c r="M862" s="352"/>
      <c r="AA862" s="333"/>
      <c r="AB862" s="135"/>
      <c r="AC862" s="135"/>
      <c r="AD862" s="135"/>
      <c r="AE862" s="135"/>
      <c r="AF862" s="127"/>
      <c r="AG862" s="135"/>
      <c r="AH862" s="135"/>
      <c r="AI862" s="135"/>
      <c r="AJ862" s="135"/>
    </row>
    <row r="863" spans="11:36" s="3" customFormat="1" ht="15" customHeight="1" x14ac:dyDescent="0.25">
      <c r="K863" s="11"/>
      <c r="L863" s="354"/>
      <c r="M863" s="352"/>
      <c r="AA863" s="333"/>
      <c r="AB863" s="135"/>
      <c r="AC863" s="135"/>
      <c r="AD863" s="135"/>
      <c r="AE863" s="135"/>
      <c r="AF863" s="127"/>
      <c r="AG863" s="135"/>
      <c r="AH863" s="135"/>
      <c r="AI863" s="135"/>
      <c r="AJ863" s="135"/>
    </row>
    <row r="864" spans="11:36" s="3" customFormat="1" ht="15" customHeight="1" x14ac:dyDescent="0.25">
      <c r="K864" s="11"/>
      <c r="L864" s="354"/>
      <c r="M864" s="352"/>
      <c r="AA864" s="333"/>
      <c r="AB864" s="135"/>
      <c r="AC864" s="135"/>
      <c r="AD864" s="135"/>
      <c r="AE864" s="135"/>
      <c r="AF864" s="127"/>
      <c r="AG864" s="135"/>
      <c r="AH864" s="135"/>
      <c r="AI864" s="135"/>
      <c r="AJ864" s="135"/>
    </row>
    <row r="865" spans="11:36" s="3" customFormat="1" ht="15" customHeight="1" x14ac:dyDescent="0.25">
      <c r="K865" s="11"/>
      <c r="L865" s="354"/>
      <c r="M865" s="352"/>
      <c r="AA865" s="333"/>
      <c r="AB865" s="135"/>
      <c r="AC865" s="135"/>
      <c r="AD865" s="135"/>
      <c r="AE865" s="135"/>
      <c r="AF865" s="127"/>
      <c r="AG865" s="135"/>
      <c r="AH865" s="135"/>
      <c r="AI865" s="135"/>
      <c r="AJ865" s="135"/>
    </row>
    <row r="866" spans="11:36" s="3" customFormat="1" ht="15" customHeight="1" x14ac:dyDescent="0.25">
      <c r="K866" s="11"/>
      <c r="L866" s="354"/>
      <c r="M866" s="352"/>
      <c r="AA866" s="333"/>
      <c r="AB866" s="135"/>
      <c r="AC866" s="135"/>
      <c r="AD866" s="135"/>
      <c r="AE866" s="135"/>
      <c r="AF866" s="127"/>
      <c r="AG866" s="135"/>
      <c r="AH866" s="135"/>
      <c r="AI866" s="135"/>
      <c r="AJ866" s="135"/>
    </row>
    <row r="867" spans="11:36" s="3" customFormat="1" ht="15" customHeight="1" x14ac:dyDescent="0.25">
      <c r="K867" s="11"/>
      <c r="L867" s="354"/>
      <c r="M867" s="352"/>
      <c r="AA867" s="333"/>
      <c r="AB867" s="135"/>
      <c r="AC867" s="135"/>
      <c r="AD867" s="135"/>
      <c r="AE867" s="135"/>
      <c r="AF867" s="127"/>
      <c r="AG867" s="135"/>
      <c r="AH867" s="135"/>
      <c r="AI867" s="135"/>
      <c r="AJ867" s="135"/>
    </row>
    <row r="868" spans="11:36" s="3" customFormat="1" ht="15" customHeight="1" x14ac:dyDescent="0.25">
      <c r="K868" s="11"/>
      <c r="L868" s="354"/>
      <c r="M868" s="352"/>
      <c r="AA868" s="333"/>
      <c r="AB868" s="135"/>
      <c r="AC868" s="135"/>
      <c r="AD868" s="135"/>
      <c r="AE868" s="135"/>
      <c r="AF868" s="127"/>
      <c r="AG868" s="135"/>
      <c r="AH868" s="135"/>
      <c r="AI868" s="135"/>
      <c r="AJ868" s="135"/>
    </row>
    <row r="869" spans="11:36" s="3" customFormat="1" ht="15" customHeight="1" x14ac:dyDescent="0.25">
      <c r="K869" s="11"/>
      <c r="L869" s="354"/>
      <c r="M869" s="352"/>
      <c r="AA869" s="333"/>
      <c r="AB869" s="135"/>
      <c r="AC869" s="135"/>
      <c r="AD869" s="135"/>
      <c r="AE869" s="135"/>
      <c r="AF869" s="127"/>
      <c r="AG869" s="135"/>
      <c r="AH869" s="135"/>
      <c r="AI869" s="135"/>
      <c r="AJ869" s="135"/>
    </row>
    <row r="870" spans="11:36" s="3" customFormat="1" ht="15" customHeight="1" x14ac:dyDescent="0.25">
      <c r="K870" s="11"/>
      <c r="L870" s="354"/>
      <c r="M870" s="352"/>
      <c r="AA870" s="333"/>
      <c r="AB870" s="135"/>
      <c r="AC870" s="135"/>
      <c r="AD870" s="135"/>
      <c r="AE870" s="135"/>
      <c r="AF870" s="127"/>
      <c r="AG870" s="135"/>
      <c r="AH870" s="135"/>
      <c r="AI870" s="135"/>
      <c r="AJ870" s="135"/>
    </row>
    <row r="871" spans="11:36" s="3" customFormat="1" ht="15" customHeight="1" x14ac:dyDescent="0.25">
      <c r="K871" s="11"/>
      <c r="L871" s="354"/>
      <c r="M871" s="352"/>
      <c r="AA871" s="333"/>
      <c r="AB871" s="135"/>
      <c r="AC871" s="135"/>
      <c r="AD871" s="135"/>
      <c r="AE871" s="135"/>
      <c r="AF871" s="127"/>
      <c r="AG871" s="135"/>
      <c r="AH871" s="135"/>
      <c r="AI871" s="135"/>
      <c r="AJ871" s="135"/>
    </row>
    <row r="872" spans="11:36" s="3" customFormat="1" ht="15" customHeight="1" x14ac:dyDescent="0.25">
      <c r="K872" s="11"/>
      <c r="L872" s="354"/>
      <c r="M872" s="352"/>
      <c r="AA872" s="333"/>
      <c r="AB872" s="135"/>
      <c r="AC872" s="135"/>
      <c r="AD872" s="135"/>
      <c r="AE872" s="135"/>
      <c r="AF872" s="127"/>
      <c r="AG872" s="135"/>
      <c r="AH872" s="135"/>
      <c r="AI872" s="135"/>
      <c r="AJ872" s="135"/>
    </row>
    <row r="873" spans="11:36" s="3" customFormat="1" ht="15" customHeight="1" x14ac:dyDescent="0.25">
      <c r="K873" s="11"/>
      <c r="L873" s="354"/>
      <c r="M873" s="352"/>
      <c r="AA873" s="333"/>
      <c r="AB873" s="135"/>
      <c r="AC873" s="135"/>
      <c r="AD873" s="135"/>
      <c r="AE873" s="135"/>
      <c r="AF873" s="127"/>
      <c r="AG873" s="135"/>
      <c r="AH873" s="135"/>
      <c r="AI873" s="135"/>
      <c r="AJ873" s="135"/>
    </row>
    <row r="874" spans="11:36" s="3" customFormat="1" ht="15" customHeight="1" x14ac:dyDescent="0.25">
      <c r="K874" s="11"/>
      <c r="L874" s="354"/>
      <c r="M874" s="352"/>
      <c r="AA874" s="333"/>
      <c r="AB874" s="135"/>
      <c r="AC874" s="135"/>
      <c r="AD874" s="135"/>
      <c r="AE874" s="135"/>
      <c r="AF874" s="127"/>
      <c r="AG874" s="135"/>
      <c r="AH874" s="135"/>
      <c r="AI874" s="135"/>
      <c r="AJ874" s="135"/>
    </row>
    <row r="875" spans="11:36" s="3" customFormat="1" ht="15" customHeight="1" x14ac:dyDescent="0.25">
      <c r="K875" s="11"/>
      <c r="L875" s="354"/>
      <c r="M875" s="352"/>
      <c r="AA875" s="333"/>
      <c r="AB875" s="135"/>
      <c r="AC875" s="135"/>
      <c r="AD875" s="135"/>
      <c r="AE875" s="135"/>
      <c r="AF875" s="127"/>
      <c r="AG875" s="135"/>
      <c r="AH875" s="135"/>
      <c r="AI875" s="135"/>
      <c r="AJ875" s="135"/>
    </row>
    <row r="876" spans="11:36" s="3" customFormat="1" ht="15" customHeight="1" x14ac:dyDescent="0.25">
      <c r="K876" s="11"/>
      <c r="L876" s="354"/>
      <c r="M876" s="352"/>
      <c r="AA876" s="333"/>
      <c r="AB876" s="135"/>
      <c r="AC876" s="135"/>
      <c r="AD876" s="135"/>
      <c r="AE876" s="135"/>
      <c r="AF876" s="127"/>
      <c r="AG876" s="135"/>
      <c r="AH876" s="135"/>
      <c r="AI876" s="135"/>
      <c r="AJ876" s="135"/>
    </row>
    <row r="877" spans="11:36" s="3" customFormat="1" ht="15" customHeight="1" x14ac:dyDescent="0.25">
      <c r="K877" s="11"/>
      <c r="L877" s="354"/>
      <c r="M877" s="352"/>
      <c r="AA877" s="333"/>
      <c r="AB877" s="135"/>
      <c r="AC877" s="135"/>
      <c r="AD877" s="135"/>
      <c r="AE877" s="135"/>
      <c r="AF877" s="127"/>
      <c r="AG877" s="135"/>
      <c r="AH877" s="135"/>
      <c r="AI877" s="135"/>
      <c r="AJ877" s="135"/>
    </row>
    <row r="878" spans="11:36" s="3" customFormat="1" ht="15" customHeight="1" x14ac:dyDescent="0.25">
      <c r="K878" s="11"/>
      <c r="L878" s="354"/>
      <c r="M878" s="352"/>
      <c r="AA878" s="333"/>
      <c r="AB878" s="135"/>
      <c r="AC878" s="135"/>
      <c r="AD878" s="135"/>
      <c r="AE878" s="135"/>
      <c r="AF878" s="127"/>
      <c r="AG878" s="135"/>
      <c r="AH878" s="135"/>
      <c r="AI878" s="135"/>
      <c r="AJ878" s="135"/>
    </row>
    <row r="879" spans="11:36" s="3" customFormat="1" ht="15" customHeight="1" x14ac:dyDescent="0.25">
      <c r="K879" s="11"/>
      <c r="L879" s="354"/>
      <c r="M879" s="352"/>
      <c r="AA879" s="333"/>
      <c r="AB879" s="135"/>
      <c r="AC879" s="135"/>
      <c r="AD879" s="135"/>
      <c r="AE879" s="135"/>
      <c r="AF879" s="127"/>
      <c r="AG879" s="135"/>
      <c r="AH879" s="135"/>
      <c r="AI879" s="135"/>
      <c r="AJ879" s="135"/>
    </row>
    <row r="880" spans="11:36" s="3" customFormat="1" ht="15" customHeight="1" x14ac:dyDescent="0.25">
      <c r="K880" s="11"/>
      <c r="L880" s="354"/>
      <c r="M880" s="352"/>
      <c r="AA880" s="333"/>
      <c r="AB880" s="135"/>
      <c r="AC880" s="135"/>
      <c r="AD880" s="135"/>
      <c r="AE880" s="135"/>
      <c r="AF880" s="127"/>
      <c r="AG880" s="135"/>
      <c r="AH880" s="135"/>
      <c r="AI880" s="135"/>
      <c r="AJ880" s="135"/>
    </row>
    <row r="881" spans="11:36" s="3" customFormat="1" ht="15" customHeight="1" x14ac:dyDescent="0.25">
      <c r="K881" s="11"/>
      <c r="L881" s="354"/>
      <c r="M881" s="352"/>
      <c r="AA881" s="333"/>
      <c r="AB881" s="135"/>
      <c r="AC881" s="135"/>
      <c r="AD881" s="135"/>
      <c r="AE881" s="135"/>
      <c r="AF881" s="127"/>
      <c r="AG881" s="135"/>
      <c r="AH881" s="135"/>
      <c r="AI881" s="135"/>
      <c r="AJ881" s="135"/>
    </row>
    <row r="882" spans="11:36" s="3" customFormat="1" ht="15" customHeight="1" x14ac:dyDescent="0.25">
      <c r="K882" s="11"/>
      <c r="L882" s="354"/>
      <c r="M882" s="352"/>
      <c r="AA882" s="333"/>
      <c r="AB882" s="135"/>
      <c r="AC882" s="135"/>
      <c r="AD882" s="135"/>
      <c r="AE882" s="135"/>
      <c r="AF882" s="127"/>
      <c r="AG882" s="135"/>
      <c r="AH882" s="135"/>
      <c r="AI882" s="135"/>
      <c r="AJ882" s="135"/>
    </row>
    <row r="883" spans="11:36" s="3" customFormat="1" ht="15" customHeight="1" x14ac:dyDescent="0.25">
      <c r="K883" s="11"/>
      <c r="L883" s="354"/>
      <c r="M883" s="352"/>
      <c r="AA883" s="333"/>
      <c r="AB883" s="135"/>
      <c r="AC883" s="135"/>
      <c r="AD883" s="135"/>
      <c r="AE883" s="135"/>
      <c r="AF883" s="127"/>
      <c r="AG883" s="135"/>
      <c r="AH883" s="135"/>
      <c r="AI883" s="135"/>
      <c r="AJ883" s="135"/>
    </row>
    <row r="884" spans="11:36" s="3" customFormat="1" ht="15" customHeight="1" x14ac:dyDescent="0.25">
      <c r="K884" s="11"/>
      <c r="L884" s="354"/>
      <c r="M884" s="352"/>
      <c r="AA884" s="333"/>
      <c r="AB884" s="135"/>
      <c r="AC884" s="135"/>
      <c r="AD884" s="135"/>
      <c r="AE884" s="135"/>
      <c r="AF884" s="127"/>
      <c r="AG884" s="135"/>
      <c r="AH884" s="135"/>
      <c r="AI884" s="135"/>
      <c r="AJ884" s="135"/>
    </row>
    <row r="885" spans="11:36" s="3" customFormat="1" ht="15" customHeight="1" x14ac:dyDescent="0.25">
      <c r="K885" s="11"/>
      <c r="L885" s="354"/>
      <c r="M885" s="352"/>
      <c r="AA885" s="333"/>
      <c r="AB885" s="135"/>
      <c r="AC885" s="135"/>
      <c r="AD885" s="135"/>
      <c r="AE885" s="135"/>
      <c r="AF885" s="127"/>
      <c r="AG885" s="135"/>
      <c r="AH885" s="135"/>
      <c r="AI885" s="135"/>
      <c r="AJ885" s="135"/>
    </row>
    <row r="886" spans="11:36" s="3" customFormat="1" ht="15" customHeight="1" x14ac:dyDescent="0.25">
      <c r="K886" s="11"/>
      <c r="L886" s="354"/>
      <c r="M886" s="352"/>
      <c r="AA886" s="333"/>
      <c r="AB886" s="135"/>
      <c r="AC886" s="135"/>
      <c r="AD886" s="135"/>
      <c r="AE886" s="135"/>
      <c r="AF886" s="127"/>
      <c r="AG886" s="135"/>
      <c r="AH886" s="135"/>
      <c r="AI886" s="135"/>
      <c r="AJ886" s="135"/>
    </row>
    <row r="887" spans="11:36" s="3" customFormat="1" ht="15" customHeight="1" x14ac:dyDescent="0.25">
      <c r="K887" s="11"/>
      <c r="L887" s="354"/>
      <c r="M887" s="352"/>
      <c r="AA887" s="333"/>
      <c r="AB887" s="135"/>
      <c r="AC887" s="135"/>
      <c r="AD887" s="135"/>
      <c r="AE887" s="135"/>
      <c r="AF887" s="127"/>
      <c r="AG887" s="135"/>
      <c r="AH887" s="135"/>
      <c r="AI887" s="135"/>
      <c r="AJ887" s="135"/>
    </row>
    <row r="888" spans="11:36" s="3" customFormat="1" ht="15" customHeight="1" x14ac:dyDescent="0.25">
      <c r="K888" s="11"/>
      <c r="L888" s="354"/>
      <c r="M888" s="352"/>
      <c r="AA888" s="333"/>
      <c r="AB888" s="135"/>
      <c r="AC888" s="135"/>
      <c r="AD888" s="135"/>
      <c r="AE888" s="135"/>
      <c r="AF888" s="127"/>
      <c r="AG888" s="135"/>
      <c r="AH888" s="135"/>
      <c r="AI888" s="135"/>
      <c r="AJ888" s="135"/>
    </row>
    <row r="889" spans="11:36" s="3" customFormat="1" ht="15" customHeight="1" x14ac:dyDescent="0.25">
      <c r="K889" s="11"/>
      <c r="L889" s="354"/>
      <c r="M889" s="352"/>
      <c r="AA889" s="333"/>
      <c r="AB889" s="135"/>
      <c r="AC889" s="135"/>
      <c r="AD889" s="135"/>
      <c r="AE889" s="135"/>
      <c r="AF889" s="127"/>
      <c r="AG889" s="135"/>
      <c r="AH889" s="135"/>
      <c r="AI889" s="135"/>
      <c r="AJ889" s="135"/>
    </row>
    <row r="890" spans="11:36" s="3" customFormat="1" ht="15" customHeight="1" x14ac:dyDescent="0.25">
      <c r="K890" s="11"/>
      <c r="L890" s="354"/>
      <c r="M890" s="352"/>
      <c r="AA890" s="333"/>
      <c r="AB890" s="135"/>
      <c r="AC890" s="135"/>
      <c r="AD890" s="135"/>
      <c r="AE890" s="135"/>
      <c r="AF890" s="127"/>
      <c r="AG890" s="135"/>
      <c r="AH890" s="135"/>
      <c r="AI890" s="135"/>
      <c r="AJ890" s="135"/>
    </row>
    <row r="891" spans="11:36" s="3" customFormat="1" ht="15" customHeight="1" x14ac:dyDescent="0.25">
      <c r="K891" s="11"/>
      <c r="L891" s="354"/>
      <c r="M891" s="352"/>
      <c r="AA891" s="333"/>
      <c r="AB891" s="135"/>
      <c r="AC891" s="135"/>
      <c r="AD891" s="135"/>
      <c r="AE891" s="135"/>
      <c r="AF891" s="127"/>
      <c r="AG891" s="135"/>
      <c r="AH891" s="135"/>
      <c r="AI891" s="135"/>
      <c r="AJ891" s="135"/>
    </row>
    <row r="892" spans="11:36" s="3" customFormat="1" ht="15" customHeight="1" x14ac:dyDescent="0.25">
      <c r="K892" s="11"/>
      <c r="L892" s="354"/>
      <c r="M892" s="352"/>
      <c r="AA892" s="333"/>
      <c r="AB892" s="135"/>
      <c r="AC892" s="135"/>
      <c r="AD892" s="135"/>
      <c r="AE892" s="135"/>
      <c r="AF892" s="127"/>
      <c r="AG892" s="135"/>
      <c r="AH892" s="135"/>
      <c r="AI892" s="135"/>
      <c r="AJ892" s="135"/>
    </row>
    <row r="893" spans="11:36" s="3" customFormat="1" ht="15" customHeight="1" x14ac:dyDescent="0.25">
      <c r="K893" s="11"/>
      <c r="L893" s="354"/>
      <c r="M893" s="352"/>
      <c r="AA893" s="333"/>
      <c r="AB893" s="135"/>
      <c r="AC893" s="135"/>
      <c r="AD893" s="135"/>
      <c r="AE893" s="135"/>
      <c r="AF893" s="127"/>
      <c r="AG893" s="135"/>
      <c r="AH893" s="135"/>
      <c r="AI893" s="135"/>
      <c r="AJ893" s="135"/>
    </row>
    <row r="894" spans="11:36" s="3" customFormat="1" ht="15" customHeight="1" x14ac:dyDescent="0.25">
      <c r="K894" s="11"/>
      <c r="L894" s="354"/>
      <c r="M894" s="352"/>
      <c r="AA894" s="333"/>
      <c r="AB894" s="135"/>
      <c r="AC894" s="135"/>
      <c r="AD894" s="135"/>
      <c r="AE894" s="135"/>
      <c r="AF894" s="127"/>
      <c r="AG894" s="135"/>
      <c r="AH894" s="135"/>
      <c r="AI894" s="135"/>
      <c r="AJ894" s="135"/>
    </row>
    <row r="895" spans="11:36" s="3" customFormat="1" ht="15" customHeight="1" x14ac:dyDescent="0.25">
      <c r="K895" s="11"/>
      <c r="L895" s="354"/>
      <c r="M895" s="352"/>
      <c r="AA895" s="333"/>
      <c r="AB895" s="135"/>
      <c r="AC895" s="135"/>
      <c r="AD895" s="135"/>
      <c r="AE895" s="135"/>
      <c r="AF895" s="127"/>
      <c r="AG895" s="135"/>
      <c r="AH895" s="135"/>
      <c r="AI895" s="135"/>
      <c r="AJ895" s="135"/>
    </row>
    <row r="896" spans="11:36" s="3" customFormat="1" ht="15" customHeight="1" x14ac:dyDescent="0.25">
      <c r="K896" s="11"/>
      <c r="L896" s="354"/>
      <c r="M896" s="352"/>
      <c r="AA896" s="333"/>
      <c r="AB896" s="135"/>
      <c r="AC896" s="135"/>
      <c r="AD896" s="135"/>
      <c r="AE896" s="135"/>
      <c r="AF896" s="127"/>
      <c r="AG896" s="135"/>
      <c r="AH896" s="135"/>
      <c r="AI896" s="135"/>
      <c r="AJ896" s="135"/>
    </row>
    <row r="897" spans="11:36" s="3" customFormat="1" ht="15" customHeight="1" x14ac:dyDescent="0.25">
      <c r="K897" s="11"/>
      <c r="L897" s="354"/>
      <c r="M897" s="352"/>
      <c r="AA897" s="333"/>
      <c r="AB897" s="135"/>
      <c r="AC897" s="135"/>
      <c r="AD897" s="135"/>
      <c r="AE897" s="135"/>
      <c r="AF897" s="127"/>
      <c r="AG897" s="135"/>
      <c r="AH897" s="135"/>
      <c r="AI897" s="135"/>
      <c r="AJ897" s="135"/>
    </row>
    <row r="898" spans="11:36" s="3" customFormat="1" ht="15" customHeight="1" x14ac:dyDescent="0.25">
      <c r="K898" s="11"/>
      <c r="L898" s="354"/>
      <c r="M898" s="352"/>
      <c r="AA898" s="333"/>
      <c r="AB898" s="135"/>
      <c r="AC898" s="135"/>
      <c r="AD898" s="135"/>
      <c r="AE898" s="135"/>
      <c r="AF898" s="127"/>
      <c r="AG898" s="135"/>
      <c r="AH898" s="135"/>
      <c r="AI898" s="135"/>
      <c r="AJ898" s="135"/>
    </row>
    <row r="899" spans="11:36" s="3" customFormat="1" ht="15" customHeight="1" x14ac:dyDescent="0.25">
      <c r="K899" s="11"/>
      <c r="L899" s="354"/>
      <c r="M899" s="352"/>
      <c r="AA899" s="333"/>
      <c r="AB899" s="135"/>
      <c r="AC899" s="135"/>
      <c r="AD899" s="135"/>
      <c r="AE899" s="135"/>
      <c r="AF899" s="127"/>
      <c r="AG899" s="135"/>
      <c r="AH899" s="135"/>
      <c r="AI899" s="135"/>
      <c r="AJ899" s="135"/>
    </row>
    <row r="900" spans="11:36" s="3" customFormat="1" ht="15" customHeight="1" x14ac:dyDescent="0.25">
      <c r="K900" s="11"/>
      <c r="L900" s="354"/>
      <c r="M900" s="352"/>
      <c r="AA900" s="333"/>
      <c r="AB900" s="135"/>
      <c r="AC900" s="135"/>
      <c r="AD900" s="135"/>
      <c r="AE900" s="135"/>
      <c r="AF900" s="127"/>
      <c r="AG900" s="135"/>
      <c r="AH900" s="135"/>
      <c r="AI900" s="135"/>
      <c r="AJ900" s="135"/>
    </row>
    <row r="901" spans="11:36" s="3" customFormat="1" ht="15" customHeight="1" x14ac:dyDescent="0.25">
      <c r="K901" s="11"/>
      <c r="L901" s="354"/>
      <c r="M901" s="352"/>
      <c r="AA901" s="333"/>
      <c r="AB901" s="135"/>
      <c r="AC901" s="135"/>
      <c r="AD901" s="135"/>
      <c r="AE901" s="135"/>
      <c r="AF901" s="127"/>
      <c r="AG901" s="135"/>
      <c r="AH901" s="135"/>
      <c r="AI901" s="135"/>
      <c r="AJ901" s="135"/>
    </row>
    <row r="902" spans="11:36" s="3" customFormat="1" ht="15" customHeight="1" x14ac:dyDescent="0.25">
      <c r="K902" s="11"/>
      <c r="L902" s="354"/>
      <c r="M902" s="352"/>
      <c r="AA902" s="333"/>
      <c r="AB902" s="135"/>
      <c r="AC902" s="135"/>
      <c r="AD902" s="135"/>
      <c r="AE902" s="135"/>
      <c r="AF902" s="127"/>
      <c r="AG902" s="135"/>
      <c r="AH902" s="135"/>
      <c r="AI902" s="135"/>
      <c r="AJ902" s="135"/>
    </row>
    <row r="903" spans="11:36" s="3" customFormat="1" ht="15" customHeight="1" x14ac:dyDescent="0.25">
      <c r="K903" s="11"/>
      <c r="L903" s="354"/>
      <c r="M903" s="352"/>
      <c r="AA903" s="333"/>
      <c r="AB903" s="135"/>
      <c r="AC903" s="135"/>
      <c r="AD903" s="135"/>
      <c r="AE903" s="135"/>
      <c r="AF903" s="127"/>
      <c r="AG903" s="135"/>
      <c r="AH903" s="135"/>
      <c r="AI903" s="135"/>
      <c r="AJ903" s="135"/>
    </row>
    <row r="904" spans="11:36" s="3" customFormat="1" ht="15" customHeight="1" x14ac:dyDescent="0.25">
      <c r="K904" s="11"/>
      <c r="L904" s="354"/>
      <c r="M904" s="352"/>
      <c r="AA904" s="333"/>
      <c r="AB904" s="135"/>
      <c r="AC904" s="135"/>
      <c r="AD904" s="135"/>
      <c r="AE904" s="135"/>
      <c r="AF904" s="127"/>
      <c r="AG904" s="135"/>
      <c r="AH904" s="135"/>
      <c r="AI904" s="135"/>
      <c r="AJ904" s="135"/>
    </row>
    <row r="905" spans="11:36" s="3" customFormat="1" ht="15" customHeight="1" x14ac:dyDescent="0.25">
      <c r="K905" s="11"/>
      <c r="L905" s="354"/>
      <c r="M905" s="352"/>
      <c r="AA905" s="333"/>
      <c r="AB905" s="135"/>
      <c r="AC905" s="135"/>
      <c r="AD905" s="135"/>
      <c r="AE905" s="135"/>
      <c r="AF905" s="127"/>
      <c r="AG905" s="135"/>
      <c r="AH905" s="135"/>
      <c r="AI905" s="135"/>
      <c r="AJ905" s="135"/>
    </row>
    <row r="906" spans="11:36" s="3" customFormat="1" ht="15" customHeight="1" x14ac:dyDescent="0.25">
      <c r="K906" s="11"/>
      <c r="L906" s="354"/>
      <c r="M906" s="352"/>
      <c r="AA906" s="333"/>
      <c r="AB906" s="135"/>
      <c r="AC906" s="135"/>
      <c r="AD906" s="135"/>
      <c r="AE906" s="135"/>
      <c r="AF906" s="127"/>
      <c r="AG906" s="135"/>
      <c r="AH906" s="135"/>
      <c r="AI906" s="135"/>
      <c r="AJ906" s="135"/>
    </row>
    <row r="907" spans="11:36" s="3" customFormat="1" ht="15" customHeight="1" x14ac:dyDescent="0.25">
      <c r="K907" s="11"/>
      <c r="L907" s="354"/>
      <c r="M907" s="352"/>
      <c r="AA907" s="333"/>
      <c r="AB907" s="135"/>
      <c r="AC907" s="135"/>
      <c r="AD907" s="135"/>
      <c r="AE907" s="135"/>
      <c r="AF907" s="127"/>
      <c r="AG907" s="135"/>
      <c r="AH907" s="135"/>
      <c r="AI907" s="135"/>
      <c r="AJ907" s="135"/>
    </row>
    <row r="908" spans="11:36" s="3" customFormat="1" ht="15" customHeight="1" x14ac:dyDescent="0.25">
      <c r="K908" s="11"/>
      <c r="L908" s="354"/>
      <c r="M908" s="352"/>
      <c r="AA908" s="333"/>
      <c r="AB908" s="135"/>
      <c r="AC908" s="135"/>
      <c r="AD908" s="135"/>
      <c r="AE908" s="135"/>
      <c r="AF908" s="127"/>
      <c r="AG908" s="135"/>
      <c r="AH908" s="135"/>
      <c r="AI908" s="135"/>
      <c r="AJ908" s="135"/>
    </row>
    <row r="909" spans="11:36" s="3" customFormat="1" ht="15" customHeight="1" x14ac:dyDescent="0.25">
      <c r="K909" s="11"/>
      <c r="L909" s="354"/>
      <c r="M909" s="352"/>
      <c r="AA909" s="333"/>
      <c r="AB909" s="135"/>
      <c r="AC909" s="135"/>
      <c r="AD909" s="135"/>
      <c r="AE909" s="135"/>
      <c r="AF909" s="127"/>
      <c r="AG909" s="135"/>
      <c r="AH909" s="135"/>
      <c r="AI909" s="135"/>
      <c r="AJ909" s="135"/>
    </row>
    <row r="910" spans="11:36" s="3" customFormat="1" ht="15" customHeight="1" x14ac:dyDescent="0.25">
      <c r="K910" s="11"/>
      <c r="L910" s="354"/>
      <c r="M910" s="352"/>
      <c r="AA910" s="333"/>
      <c r="AB910" s="135"/>
      <c r="AC910" s="135"/>
      <c r="AD910" s="135"/>
      <c r="AE910" s="135"/>
      <c r="AF910" s="127"/>
      <c r="AG910" s="135"/>
      <c r="AH910" s="135"/>
      <c r="AI910" s="135"/>
      <c r="AJ910" s="135"/>
    </row>
    <row r="911" spans="11:36" s="3" customFormat="1" ht="15" customHeight="1" x14ac:dyDescent="0.25">
      <c r="K911" s="11"/>
      <c r="L911" s="354"/>
      <c r="M911" s="352"/>
      <c r="AA911" s="333"/>
      <c r="AB911" s="135"/>
      <c r="AC911" s="135"/>
      <c r="AD911" s="135"/>
      <c r="AE911" s="135"/>
      <c r="AF911" s="127"/>
      <c r="AG911" s="135"/>
      <c r="AH911" s="135"/>
      <c r="AI911" s="135"/>
      <c r="AJ911" s="135"/>
    </row>
    <row r="912" spans="11:36" s="3" customFormat="1" ht="15" customHeight="1" x14ac:dyDescent="0.25">
      <c r="K912" s="11"/>
      <c r="L912" s="354"/>
      <c r="M912" s="352"/>
      <c r="AA912" s="333"/>
      <c r="AB912" s="135"/>
      <c r="AC912" s="135"/>
      <c r="AD912" s="135"/>
      <c r="AE912" s="135"/>
      <c r="AF912" s="127"/>
      <c r="AG912" s="135"/>
      <c r="AH912" s="135"/>
      <c r="AI912" s="135"/>
      <c r="AJ912" s="135"/>
    </row>
    <row r="913" spans="11:36" s="3" customFormat="1" ht="15" customHeight="1" x14ac:dyDescent="0.25">
      <c r="K913" s="11"/>
      <c r="L913" s="354"/>
      <c r="M913" s="352"/>
      <c r="AA913" s="333"/>
      <c r="AB913" s="135"/>
      <c r="AC913" s="135"/>
      <c r="AD913" s="135"/>
      <c r="AE913" s="135"/>
      <c r="AF913" s="127"/>
      <c r="AG913" s="135"/>
      <c r="AH913" s="135"/>
      <c r="AI913" s="135"/>
      <c r="AJ913" s="135"/>
    </row>
    <row r="914" spans="11:36" s="3" customFormat="1" ht="15" customHeight="1" x14ac:dyDescent="0.25">
      <c r="K914" s="11"/>
      <c r="L914" s="354"/>
      <c r="M914" s="352"/>
      <c r="AA914" s="333"/>
      <c r="AB914" s="135"/>
      <c r="AC914" s="135"/>
      <c r="AD914" s="135"/>
      <c r="AE914" s="135"/>
      <c r="AF914" s="127"/>
      <c r="AG914" s="135"/>
      <c r="AH914" s="135"/>
      <c r="AI914" s="135"/>
      <c r="AJ914" s="135"/>
    </row>
    <row r="915" spans="11:36" s="3" customFormat="1" ht="15" customHeight="1" x14ac:dyDescent="0.25">
      <c r="K915" s="11"/>
      <c r="L915" s="354"/>
      <c r="M915" s="352"/>
      <c r="AA915" s="333"/>
      <c r="AB915" s="135"/>
      <c r="AC915" s="135"/>
      <c r="AD915" s="135"/>
      <c r="AE915" s="135"/>
      <c r="AF915" s="127"/>
      <c r="AG915" s="135"/>
      <c r="AH915" s="135"/>
      <c r="AI915" s="135"/>
      <c r="AJ915" s="135"/>
    </row>
    <row r="916" spans="11:36" s="3" customFormat="1" ht="15" customHeight="1" x14ac:dyDescent="0.25">
      <c r="K916" s="11"/>
      <c r="L916" s="354"/>
      <c r="M916" s="352"/>
      <c r="AA916" s="333"/>
      <c r="AB916" s="135"/>
      <c r="AC916" s="135"/>
      <c r="AD916" s="135"/>
      <c r="AE916" s="135"/>
      <c r="AF916" s="127"/>
      <c r="AG916" s="135"/>
      <c r="AH916" s="135"/>
      <c r="AI916" s="135"/>
      <c r="AJ916" s="135"/>
    </row>
    <row r="917" spans="11:36" s="3" customFormat="1" ht="15" customHeight="1" x14ac:dyDescent="0.25">
      <c r="K917" s="11"/>
      <c r="L917" s="354"/>
      <c r="M917" s="352"/>
      <c r="AA917" s="333"/>
      <c r="AB917" s="135"/>
      <c r="AC917" s="135"/>
      <c r="AD917" s="135"/>
      <c r="AE917" s="135"/>
      <c r="AF917" s="127"/>
      <c r="AG917" s="135"/>
      <c r="AH917" s="135"/>
      <c r="AI917" s="135"/>
      <c r="AJ917" s="135"/>
    </row>
    <row r="918" spans="11:36" s="3" customFormat="1" ht="15" customHeight="1" x14ac:dyDescent="0.25">
      <c r="K918" s="11"/>
      <c r="L918" s="354"/>
      <c r="M918" s="352"/>
      <c r="AA918" s="333"/>
      <c r="AB918" s="135"/>
      <c r="AC918" s="135"/>
      <c r="AD918" s="135"/>
      <c r="AE918" s="135"/>
      <c r="AF918" s="127"/>
      <c r="AG918" s="135"/>
      <c r="AH918" s="135"/>
      <c r="AI918" s="135"/>
      <c r="AJ918" s="135"/>
    </row>
    <row r="919" spans="11:36" s="3" customFormat="1" ht="15" customHeight="1" x14ac:dyDescent="0.25">
      <c r="K919" s="11"/>
      <c r="L919" s="354"/>
      <c r="M919" s="352"/>
      <c r="AA919" s="333"/>
      <c r="AB919" s="135"/>
      <c r="AC919" s="135"/>
      <c r="AD919" s="135"/>
      <c r="AE919" s="135"/>
      <c r="AF919" s="127"/>
      <c r="AG919" s="135"/>
      <c r="AH919" s="135"/>
      <c r="AI919" s="135"/>
      <c r="AJ919" s="135"/>
    </row>
    <row r="920" spans="11:36" s="3" customFormat="1" ht="15" customHeight="1" x14ac:dyDescent="0.25">
      <c r="K920" s="11"/>
      <c r="L920" s="354"/>
      <c r="M920" s="352"/>
      <c r="AA920" s="333"/>
      <c r="AB920" s="135"/>
      <c r="AC920" s="135"/>
      <c r="AD920" s="135"/>
      <c r="AE920" s="135"/>
      <c r="AF920" s="127"/>
      <c r="AG920" s="135"/>
      <c r="AH920" s="135"/>
      <c r="AI920" s="135"/>
      <c r="AJ920" s="135"/>
    </row>
    <row r="921" spans="11:36" s="3" customFormat="1" ht="15" customHeight="1" x14ac:dyDescent="0.25">
      <c r="K921" s="11"/>
      <c r="L921" s="354"/>
      <c r="M921" s="352"/>
      <c r="AA921" s="333"/>
      <c r="AB921" s="135"/>
      <c r="AC921" s="135"/>
      <c r="AD921" s="135"/>
      <c r="AE921" s="135"/>
      <c r="AF921" s="127"/>
      <c r="AG921" s="135"/>
      <c r="AH921" s="135"/>
      <c r="AI921" s="135"/>
      <c r="AJ921" s="135"/>
    </row>
    <row r="922" spans="11:36" s="3" customFormat="1" ht="15" customHeight="1" x14ac:dyDescent="0.25">
      <c r="K922" s="11"/>
      <c r="L922" s="354"/>
      <c r="M922" s="352"/>
      <c r="AA922" s="333"/>
      <c r="AB922" s="135"/>
      <c r="AC922" s="135"/>
      <c r="AD922" s="135"/>
      <c r="AE922" s="135"/>
      <c r="AF922" s="127"/>
      <c r="AG922" s="135"/>
      <c r="AH922" s="135"/>
      <c r="AI922" s="135"/>
      <c r="AJ922" s="135"/>
    </row>
    <row r="923" spans="11:36" s="3" customFormat="1" ht="15" customHeight="1" x14ac:dyDescent="0.25">
      <c r="K923" s="11"/>
      <c r="L923" s="354"/>
      <c r="M923" s="352"/>
      <c r="AA923" s="333"/>
      <c r="AB923" s="135"/>
      <c r="AC923" s="135"/>
      <c r="AD923" s="135"/>
      <c r="AE923" s="135"/>
      <c r="AF923" s="127"/>
      <c r="AG923" s="135"/>
      <c r="AH923" s="135"/>
      <c r="AI923" s="135"/>
      <c r="AJ923" s="135"/>
    </row>
    <row r="924" spans="11:36" s="3" customFormat="1" ht="15" customHeight="1" x14ac:dyDescent="0.25">
      <c r="K924" s="11"/>
      <c r="L924" s="354"/>
      <c r="M924" s="352"/>
      <c r="AA924" s="333"/>
      <c r="AB924" s="135"/>
      <c r="AC924" s="135"/>
      <c r="AD924" s="135"/>
      <c r="AE924" s="135"/>
      <c r="AF924" s="127"/>
      <c r="AG924" s="135"/>
      <c r="AH924" s="135"/>
      <c r="AI924" s="135"/>
      <c r="AJ924" s="135"/>
    </row>
    <row r="925" spans="11:36" s="3" customFormat="1" ht="15" customHeight="1" x14ac:dyDescent="0.25">
      <c r="K925" s="11"/>
      <c r="L925" s="354"/>
      <c r="M925" s="352"/>
      <c r="AA925" s="333"/>
      <c r="AB925" s="135"/>
      <c r="AC925" s="135"/>
      <c r="AD925" s="135"/>
      <c r="AE925" s="135"/>
      <c r="AF925" s="127"/>
      <c r="AG925" s="135"/>
      <c r="AH925" s="135"/>
      <c r="AI925" s="135"/>
      <c r="AJ925" s="135"/>
    </row>
    <row r="926" spans="11:36" s="3" customFormat="1" ht="15" customHeight="1" x14ac:dyDescent="0.25">
      <c r="K926" s="11"/>
      <c r="L926" s="354"/>
      <c r="M926" s="352"/>
      <c r="AA926" s="333"/>
      <c r="AB926" s="135"/>
      <c r="AC926" s="135"/>
      <c r="AD926" s="135"/>
      <c r="AE926" s="135"/>
      <c r="AF926" s="127"/>
      <c r="AG926" s="135"/>
      <c r="AH926" s="135"/>
      <c r="AI926" s="135"/>
      <c r="AJ926" s="135"/>
    </row>
    <row r="927" spans="11:36" s="3" customFormat="1" ht="15" customHeight="1" x14ac:dyDescent="0.25">
      <c r="K927" s="11"/>
      <c r="L927" s="354"/>
      <c r="M927" s="352"/>
      <c r="AA927" s="333"/>
      <c r="AB927" s="135"/>
      <c r="AC927" s="135"/>
      <c r="AD927" s="135"/>
      <c r="AE927" s="135"/>
      <c r="AF927" s="127"/>
      <c r="AG927" s="135"/>
      <c r="AH927" s="135"/>
      <c r="AI927" s="135"/>
      <c r="AJ927" s="135"/>
    </row>
    <row r="928" spans="11:36" s="3" customFormat="1" ht="15" customHeight="1" x14ac:dyDescent="0.25">
      <c r="K928" s="11"/>
      <c r="L928" s="354"/>
      <c r="M928" s="352"/>
      <c r="AA928" s="333"/>
      <c r="AB928" s="135"/>
      <c r="AC928" s="135"/>
      <c r="AD928" s="135"/>
      <c r="AE928" s="135"/>
      <c r="AF928" s="127"/>
      <c r="AG928" s="135"/>
      <c r="AH928" s="135"/>
      <c r="AI928" s="135"/>
      <c r="AJ928" s="135"/>
    </row>
    <row r="929" spans="11:36" s="3" customFormat="1" ht="15" customHeight="1" x14ac:dyDescent="0.25">
      <c r="K929" s="11"/>
      <c r="L929" s="354"/>
      <c r="M929" s="352"/>
      <c r="AA929" s="333"/>
      <c r="AB929" s="135"/>
      <c r="AC929" s="135"/>
      <c r="AD929" s="135"/>
      <c r="AE929" s="135"/>
      <c r="AF929" s="127"/>
      <c r="AG929" s="135"/>
      <c r="AH929" s="135"/>
      <c r="AI929" s="135"/>
      <c r="AJ929" s="135"/>
    </row>
    <row r="930" spans="11:36" s="3" customFormat="1" ht="15" customHeight="1" x14ac:dyDescent="0.25">
      <c r="K930" s="11"/>
      <c r="L930" s="354"/>
      <c r="M930" s="352"/>
      <c r="AA930" s="333"/>
      <c r="AB930" s="135"/>
      <c r="AC930" s="135"/>
      <c r="AD930" s="135"/>
      <c r="AE930" s="135"/>
      <c r="AF930" s="127"/>
      <c r="AG930" s="135"/>
      <c r="AH930" s="135"/>
      <c r="AI930" s="135"/>
      <c r="AJ930" s="135"/>
    </row>
    <row r="931" spans="11:36" s="3" customFormat="1" ht="15" customHeight="1" x14ac:dyDescent="0.25">
      <c r="K931" s="11"/>
      <c r="L931" s="354"/>
      <c r="M931" s="352"/>
      <c r="AA931" s="333"/>
      <c r="AB931" s="135"/>
      <c r="AC931" s="135"/>
      <c r="AD931" s="135"/>
      <c r="AE931" s="135"/>
      <c r="AF931" s="127"/>
      <c r="AG931" s="135"/>
      <c r="AH931" s="135"/>
      <c r="AI931" s="135"/>
      <c r="AJ931" s="135"/>
    </row>
    <row r="932" spans="11:36" s="3" customFormat="1" ht="15" customHeight="1" x14ac:dyDescent="0.25">
      <c r="K932" s="11"/>
      <c r="L932" s="354"/>
      <c r="M932" s="352"/>
      <c r="AA932" s="333"/>
      <c r="AB932" s="135"/>
      <c r="AC932" s="135"/>
      <c r="AD932" s="135"/>
      <c r="AE932" s="135"/>
      <c r="AF932" s="127"/>
      <c r="AG932" s="135"/>
      <c r="AH932" s="135"/>
      <c r="AI932" s="135"/>
      <c r="AJ932" s="135"/>
    </row>
    <row r="933" spans="11:36" s="3" customFormat="1" ht="15" customHeight="1" x14ac:dyDescent="0.25">
      <c r="K933" s="11"/>
      <c r="L933" s="354"/>
      <c r="M933" s="352"/>
      <c r="AA933" s="333"/>
      <c r="AB933" s="135"/>
      <c r="AC933" s="135"/>
      <c r="AD933" s="135"/>
      <c r="AE933" s="135"/>
      <c r="AF933" s="127"/>
      <c r="AG933" s="135"/>
      <c r="AH933" s="135"/>
      <c r="AI933" s="135"/>
      <c r="AJ933" s="135"/>
    </row>
    <row r="934" spans="11:36" s="3" customFormat="1" ht="15" customHeight="1" x14ac:dyDescent="0.25">
      <c r="K934" s="11"/>
      <c r="L934" s="354"/>
      <c r="M934" s="352"/>
      <c r="AA934" s="333"/>
      <c r="AB934" s="135"/>
      <c r="AC934" s="135"/>
      <c r="AD934" s="135"/>
      <c r="AE934" s="135"/>
      <c r="AF934" s="127"/>
      <c r="AG934" s="135"/>
      <c r="AH934" s="135"/>
      <c r="AI934" s="135"/>
      <c r="AJ934" s="135"/>
    </row>
    <row r="935" spans="11:36" s="3" customFormat="1" ht="15" customHeight="1" x14ac:dyDescent="0.25">
      <c r="K935" s="11"/>
      <c r="L935" s="354"/>
      <c r="M935" s="352"/>
      <c r="AA935" s="333"/>
      <c r="AB935" s="135"/>
      <c r="AC935" s="135"/>
      <c r="AD935" s="135"/>
      <c r="AE935" s="135"/>
      <c r="AF935" s="127"/>
      <c r="AG935" s="135"/>
      <c r="AH935" s="135"/>
      <c r="AI935" s="135"/>
      <c r="AJ935" s="135"/>
    </row>
    <row r="936" spans="11:36" s="3" customFormat="1" ht="15" customHeight="1" x14ac:dyDescent="0.25">
      <c r="K936" s="11"/>
      <c r="L936" s="354"/>
      <c r="M936" s="352"/>
      <c r="AA936" s="333"/>
      <c r="AB936" s="135"/>
      <c r="AC936" s="135"/>
      <c r="AD936" s="135"/>
      <c r="AE936" s="135"/>
      <c r="AF936" s="127"/>
      <c r="AG936" s="135"/>
      <c r="AH936" s="135"/>
      <c r="AI936" s="135"/>
      <c r="AJ936" s="135"/>
    </row>
    <row r="937" spans="11:36" s="3" customFormat="1" ht="15" customHeight="1" x14ac:dyDescent="0.25">
      <c r="K937" s="11"/>
      <c r="L937" s="354"/>
      <c r="M937" s="352"/>
      <c r="AA937" s="333"/>
      <c r="AB937" s="135"/>
      <c r="AC937" s="135"/>
      <c r="AD937" s="135"/>
      <c r="AE937" s="135"/>
      <c r="AF937" s="127"/>
      <c r="AG937" s="135"/>
      <c r="AH937" s="135"/>
      <c r="AI937" s="135"/>
      <c r="AJ937" s="135"/>
    </row>
    <row r="938" spans="11:36" s="3" customFormat="1" ht="15" customHeight="1" x14ac:dyDescent="0.25">
      <c r="K938" s="11"/>
      <c r="L938" s="354"/>
      <c r="M938" s="352"/>
      <c r="AA938" s="333"/>
      <c r="AB938" s="135"/>
      <c r="AC938" s="135"/>
      <c r="AD938" s="135"/>
      <c r="AE938" s="135"/>
      <c r="AF938" s="127"/>
      <c r="AG938" s="135"/>
      <c r="AH938" s="135"/>
      <c r="AI938" s="135"/>
      <c r="AJ938" s="135"/>
    </row>
    <row r="939" spans="11:36" s="3" customFormat="1" ht="15" customHeight="1" x14ac:dyDescent="0.25">
      <c r="K939" s="11"/>
      <c r="L939" s="354"/>
      <c r="M939" s="352"/>
      <c r="AA939" s="333"/>
      <c r="AB939" s="135"/>
      <c r="AC939" s="135"/>
      <c r="AD939" s="135"/>
      <c r="AE939" s="135"/>
      <c r="AF939" s="127"/>
      <c r="AG939" s="135"/>
      <c r="AH939" s="135"/>
      <c r="AI939" s="135"/>
      <c r="AJ939" s="135"/>
    </row>
    <row r="940" spans="11:36" s="3" customFormat="1" ht="15" customHeight="1" x14ac:dyDescent="0.25">
      <c r="K940" s="11"/>
      <c r="L940" s="354"/>
      <c r="M940" s="352"/>
      <c r="AA940" s="333"/>
      <c r="AB940" s="135"/>
      <c r="AC940" s="135"/>
      <c r="AD940" s="135"/>
      <c r="AE940" s="135"/>
      <c r="AF940" s="127"/>
      <c r="AG940" s="135"/>
      <c r="AH940" s="135"/>
      <c r="AI940" s="135"/>
      <c r="AJ940" s="135"/>
    </row>
    <row r="941" spans="11:36" s="3" customFormat="1" ht="15" customHeight="1" x14ac:dyDescent="0.25">
      <c r="K941" s="11"/>
      <c r="L941" s="354"/>
      <c r="M941" s="352"/>
      <c r="AA941" s="333"/>
      <c r="AB941" s="135"/>
      <c r="AC941" s="135"/>
      <c r="AD941" s="135"/>
      <c r="AE941" s="135"/>
      <c r="AF941" s="127"/>
      <c r="AG941" s="135"/>
      <c r="AH941" s="135"/>
      <c r="AI941" s="135"/>
      <c r="AJ941" s="135"/>
    </row>
    <row r="942" spans="11:36" s="3" customFormat="1" ht="15" customHeight="1" x14ac:dyDescent="0.25">
      <c r="K942" s="11"/>
      <c r="L942" s="354"/>
      <c r="M942" s="352"/>
      <c r="AA942" s="333"/>
      <c r="AB942" s="135"/>
      <c r="AC942" s="135"/>
      <c r="AD942" s="135"/>
      <c r="AE942" s="135"/>
      <c r="AF942" s="127"/>
      <c r="AG942" s="135"/>
      <c r="AH942" s="135"/>
      <c r="AI942" s="135"/>
      <c r="AJ942" s="135"/>
    </row>
    <row r="943" spans="11:36" s="3" customFormat="1" ht="15" customHeight="1" x14ac:dyDescent="0.25">
      <c r="K943" s="11"/>
      <c r="L943" s="354"/>
      <c r="M943" s="352"/>
      <c r="AA943" s="333"/>
      <c r="AB943" s="135"/>
      <c r="AC943" s="135"/>
      <c r="AD943" s="135"/>
      <c r="AE943" s="135"/>
      <c r="AF943" s="127"/>
      <c r="AG943" s="135"/>
      <c r="AH943" s="135"/>
      <c r="AI943" s="135"/>
      <c r="AJ943" s="135"/>
    </row>
    <row r="944" spans="11:36" s="3" customFormat="1" ht="15" customHeight="1" x14ac:dyDescent="0.25">
      <c r="K944" s="11"/>
      <c r="L944" s="354"/>
      <c r="M944" s="352"/>
      <c r="AA944" s="333"/>
      <c r="AB944" s="135"/>
      <c r="AC944" s="135"/>
      <c r="AD944" s="135"/>
      <c r="AE944" s="135"/>
      <c r="AF944" s="127"/>
      <c r="AG944" s="135"/>
      <c r="AH944" s="135"/>
      <c r="AI944" s="135"/>
      <c r="AJ944" s="135"/>
    </row>
    <row r="945" spans="11:36" s="3" customFormat="1" ht="15" customHeight="1" x14ac:dyDescent="0.25">
      <c r="K945" s="11"/>
      <c r="L945" s="354"/>
      <c r="M945" s="352"/>
      <c r="AA945" s="333"/>
      <c r="AB945" s="135"/>
      <c r="AC945" s="135"/>
      <c r="AD945" s="135"/>
      <c r="AE945" s="135"/>
      <c r="AF945" s="127"/>
      <c r="AG945" s="135"/>
      <c r="AH945" s="135"/>
      <c r="AI945" s="135"/>
      <c r="AJ945" s="135"/>
    </row>
    <row r="946" spans="11:36" s="3" customFormat="1" ht="15" customHeight="1" x14ac:dyDescent="0.25">
      <c r="K946" s="11"/>
      <c r="L946" s="354"/>
      <c r="M946" s="352"/>
      <c r="AA946" s="333"/>
      <c r="AB946" s="135"/>
      <c r="AC946" s="135"/>
      <c r="AD946" s="135"/>
      <c r="AE946" s="135"/>
      <c r="AF946" s="127"/>
      <c r="AG946" s="135"/>
      <c r="AH946" s="135"/>
      <c r="AI946" s="135"/>
      <c r="AJ946" s="135"/>
    </row>
    <row r="947" spans="11:36" s="3" customFormat="1" ht="15" customHeight="1" x14ac:dyDescent="0.25">
      <c r="K947" s="11"/>
      <c r="L947" s="354"/>
      <c r="M947" s="352"/>
      <c r="AA947" s="333"/>
      <c r="AB947" s="135"/>
      <c r="AC947" s="135"/>
      <c r="AD947" s="135"/>
      <c r="AE947" s="135"/>
      <c r="AF947" s="127"/>
      <c r="AG947" s="135"/>
      <c r="AH947" s="135"/>
      <c r="AI947" s="135"/>
      <c r="AJ947" s="135"/>
    </row>
    <row r="948" spans="11:36" s="3" customFormat="1" ht="15" customHeight="1" x14ac:dyDescent="0.25">
      <c r="K948" s="11"/>
      <c r="L948" s="354"/>
      <c r="M948" s="352"/>
      <c r="AA948" s="333"/>
      <c r="AB948" s="135"/>
      <c r="AC948" s="135"/>
      <c r="AD948" s="135"/>
      <c r="AE948" s="135"/>
      <c r="AF948" s="127"/>
      <c r="AG948" s="135"/>
      <c r="AH948" s="135"/>
      <c r="AI948" s="135"/>
      <c r="AJ948" s="135"/>
    </row>
    <row r="949" spans="11:36" s="3" customFormat="1" ht="15" customHeight="1" x14ac:dyDescent="0.25">
      <c r="K949" s="11"/>
      <c r="L949" s="354"/>
      <c r="M949" s="352"/>
      <c r="AA949" s="333"/>
      <c r="AB949" s="135"/>
      <c r="AC949" s="135"/>
      <c r="AD949" s="135"/>
      <c r="AE949" s="135"/>
      <c r="AF949" s="127"/>
      <c r="AG949" s="135"/>
      <c r="AH949" s="135"/>
      <c r="AI949" s="135"/>
      <c r="AJ949" s="135"/>
    </row>
    <row r="950" spans="11:36" s="3" customFormat="1" ht="15" customHeight="1" x14ac:dyDescent="0.25">
      <c r="K950" s="11"/>
      <c r="L950" s="354"/>
      <c r="M950" s="352"/>
      <c r="AA950" s="333"/>
      <c r="AB950" s="135"/>
      <c r="AC950" s="135"/>
      <c r="AD950" s="135"/>
      <c r="AE950" s="135"/>
      <c r="AF950" s="127"/>
      <c r="AG950" s="135"/>
      <c r="AH950" s="135"/>
      <c r="AI950" s="135"/>
      <c r="AJ950" s="135"/>
    </row>
    <row r="951" spans="11:36" s="3" customFormat="1" ht="15" customHeight="1" x14ac:dyDescent="0.25">
      <c r="K951" s="11"/>
      <c r="L951" s="354"/>
      <c r="M951" s="352"/>
      <c r="AA951" s="333"/>
      <c r="AB951" s="135"/>
      <c r="AC951" s="135"/>
      <c r="AD951" s="135"/>
      <c r="AE951" s="135"/>
      <c r="AF951" s="127"/>
      <c r="AG951" s="135"/>
      <c r="AH951" s="135"/>
      <c r="AI951" s="135"/>
      <c r="AJ951" s="135"/>
    </row>
    <row r="952" spans="11:36" s="3" customFormat="1" ht="15" customHeight="1" x14ac:dyDescent="0.25">
      <c r="K952" s="11"/>
      <c r="L952" s="354"/>
      <c r="M952" s="352"/>
      <c r="AA952" s="333"/>
      <c r="AB952" s="135"/>
      <c r="AC952" s="135"/>
      <c r="AD952" s="135"/>
      <c r="AE952" s="135"/>
      <c r="AF952" s="127"/>
      <c r="AG952" s="135"/>
      <c r="AH952" s="135"/>
      <c r="AI952" s="135"/>
      <c r="AJ952" s="135"/>
    </row>
    <row r="953" spans="11:36" s="3" customFormat="1" ht="15" customHeight="1" x14ac:dyDescent="0.25">
      <c r="K953" s="11"/>
      <c r="L953" s="354"/>
      <c r="M953" s="352"/>
      <c r="AA953" s="333"/>
      <c r="AB953" s="135"/>
      <c r="AC953" s="135"/>
      <c r="AD953" s="135"/>
      <c r="AE953" s="135"/>
      <c r="AF953" s="127"/>
      <c r="AG953" s="135"/>
      <c r="AH953" s="135"/>
      <c r="AI953" s="135"/>
      <c r="AJ953" s="135"/>
    </row>
    <row r="954" spans="11:36" s="3" customFormat="1" ht="15" customHeight="1" x14ac:dyDescent="0.25">
      <c r="K954" s="11"/>
      <c r="L954" s="354"/>
      <c r="M954" s="352"/>
      <c r="AA954" s="333"/>
      <c r="AB954" s="135"/>
      <c r="AC954" s="135"/>
      <c r="AD954" s="135"/>
      <c r="AE954" s="135"/>
      <c r="AF954" s="127"/>
      <c r="AG954" s="135"/>
      <c r="AH954" s="135"/>
      <c r="AI954" s="135"/>
      <c r="AJ954" s="135"/>
    </row>
    <row r="955" spans="11:36" s="3" customFormat="1" ht="15" customHeight="1" x14ac:dyDescent="0.25">
      <c r="K955" s="11"/>
      <c r="L955" s="354"/>
      <c r="M955" s="352"/>
      <c r="AA955" s="333"/>
      <c r="AB955" s="135"/>
      <c r="AC955" s="135"/>
      <c r="AD955" s="135"/>
      <c r="AE955" s="135"/>
      <c r="AF955" s="127"/>
      <c r="AG955" s="135"/>
      <c r="AH955" s="135"/>
      <c r="AI955" s="135"/>
      <c r="AJ955" s="135"/>
    </row>
    <row r="956" spans="11:36" s="3" customFormat="1" ht="15" customHeight="1" x14ac:dyDescent="0.25">
      <c r="K956" s="11"/>
      <c r="L956" s="354"/>
      <c r="M956" s="352"/>
      <c r="AA956" s="333"/>
      <c r="AB956" s="135"/>
      <c r="AC956" s="135"/>
      <c r="AD956" s="135"/>
      <c r="AE956" s="135"/>
      <c r="AF956" s="127"/>
      <c r="AG956" s="135"/>
      <c r="AH956" s="135"/>
      <c r="AI956" s="135"/>
      <c r="AJ956" s="135"/>
    </row>
    <row r="957" spans="11:36" s="3" customFormat="1" ht="15" customHeight="1" x14ac:dyDescent="0.25">
      <c r="K957" s="11"/>
      <c r="L957" s="354"/>
      <c r="M957" s="352"/>
      <c r="AA957" s="333"/>
      <c r="AB957" s="135"/>
      <c r="AC957" s="135"/>
      <c r="AD957" s="135"/>
      <c r="AE957" s="135"/>
      <c r="AF957" s="127"/>
      <c r="AG957" s="135"/>
      <c r="AH957" s="135"/>
      <c r="AI957" s="135"/>
      <c r="AJ957" s="135"/>
    </row>
    <row r="958" spans="11:36" s="3" customFormat="1" ht="15" customHeight="1" x14ac:dyDescent="0.25">
      <c r="K958" s="11"/>
      <c r="L958" s="354"/>
      <c r="M958" s="352"/>
      <c r="AA958" s="333"/>
      <c r="AB958" s="135"/>
      <c r="AC958" s="135"/>
      <c r="AD958" s="135"/>
      <c r="AE958" s="135"/>
      <c r="AF958" s="127"/>
      <c r="AG958" s="135"/>
      <c r="AH958" s="135"/>
      <c r="AI958" s="135"/>
      <c r="AJ958" s="135"/>
    </row>
    <row r="959" spans="11:36" s="3" customFormat="1" ht="15" customHeight="1" x14ac:dyDescent="0.25">
      <c r="K959" s="11"/>
      <c r="L959" s="354"/>
      <c r="M959" s="352"/>
      <c r="AA959" s="333"/>
      <c r="AB959" s="135"/>
      <c r="AC959" s="135"/>
      <c r="AD959" s="135"/>
      <c r="AE959" s="135"/>
      <c r="AF959" s="127"/>
      <c r="AG959" s="135"/>
      <c r="AH959" s="135"/>
      <c r="AI959" s="135"/>
      <c r="AJ959" s="135"/>
    </row>
    <row r="960" spans="11:36" s="3" customFormat="1" ht="15" customHeight="1" x14ac:dyDescent="0.25">
      <c r="K960" s="11"/>
      <c r="L960" s="354"/>
      <c r="M960" s="352"/>
      <c r="AA960" s="333"/>
      <c r="AB960" s="135"/>
      <c r="AC960" s="135"/>
      <c r="AD960" s="135"/>
      <c r="AE960" s="135"/>
      <c r="AF960" s="127"/>
      <c r="AG960" s="135"/>
      <c r="AH960" s="135"/>
      <c r="AI960" s="135"/>
      <c r="AJ960" s="135"/>
    </row>
    <row r="961" spans="11:36" s="3" customFormat="1" ht="15" customHeight="1" x14ac:dyDescent="0.25">
      <c r="K961" s="11"/>
      <c r="L961" s="354"/>
      <c r="M961" s="352"/>
      <c r="AA961" s="333"/>
      <c r="AB961" s="135"/>
      <c r="AC961" s="135"/>
      <c r="AD961" s="135"/>
      <c r="AE961" s="135"/>
      <c r="AF961" s="127"/>
      <c r="AG961" s="135"/>
      <c r="AH961" s="135"/>
      <c r="AI961" s="135"/>
      <c r="AJ961" s="135"/>
    </row>
    <row r="962" spans="11:36" s="3" customFormat="1" ht="15" customHeight="1" x14ac:dyDescent="0.25">
      <c r="K962" s="11"/>
      <c r="L962" s="354"/>
      <c r="M962" s="352"/>
      <c r="AA962" s="333"/>
      <c r="AB962" s="135"/>
      <c r="AC962" s="135"/>
      <c r="AD962" s="135"/>
      <c r="AE962" s="135"/>
      <c r="AF962" s="127"/>
      <c r="AG962" s="135"/>
      <c r="AH962" s="135"/>
      <c r="AI962" s="135"/>
      <c r="AJ962" s="135"/>
    </row>
    <row r="963" spans="11:36" s="3" customFormat="1" ht="15" customHeight="1" x14ac:dyDescent="0.25">
      <c r="K963" s="11"/>
      <c r="L963" s="354"/>
      <c r="M963" s="352"/>
      <c r="AA963" s="333"/>
      <c r="AB963" s="135"/>
      <c r="AC963" s="135"/>
      <c r="AD963" s="135"/>
      <c r="AE963" s="135"/>
      <c r="AF963" s="127"/>
      <c r="AG963" s="135"/>
      <c r="AH963" s="135"/>
      <c r="AI963" s="135"/>
      <c r="AJ963" s="135"/>
    </row>
    <row r="964" spans="11:36" s="3" customFormat="1" ht="15" customHeight="1" x14ac:dyDescent="0.25">
      <c r="K964" s="11"/>
      <c r="L964" s="354"/>
      <c r="M964" s="352"/>
      <c r="AA964" s="333"/>
      <c r="AB964" s="135"/>
      <c r="AC964" s="135"/>
      <c r="AD964" s="135"/>
      <c r="AE964" s="135"/>
      <c r="AF964" s="127"/>
      <c r="AG964" s="135"/>
      <c r="AH964" s="135"/>
      <c r="AI964" s="135"/>
      <c r="AJ964" s="135"/>
    </row>
    <row r="965" spans="11:36" s="3" customFormat="1" ht="15" customHeight="1" x14ac:dyDescent="0.25">
      <c r="K965" s="11"/>
      <c r="L965" s="354"/>
      <c r="M965" s="352"/>
      <c r="AA965" s="333"/>
      <c r="AB965" s="135"/>
      <c r="AC965" s="135"/>
      <c r="AD965" s="135"/>
      <c r="AE965" s="135"/>
      <c r="AF965" s="127"/>
      <c r="AG965" s="135"/>
      <c r="AH965" s="135"/>
      <c r="AI965" s="135"/>
      <c r="AJ965" s="135"/>
    </row>
    <row r="966" spans="11:36" s="3" customFormat="1" ht="15" customHeight="1" x14ac:dyDescent="0.25">
      <c r="K966" s="11"/>
      <c r="L966" s="354"/>
      <c r="M966" s="352"/>
      <c r="AA966" s="333"/>
      <c r="AB966" s="135"/>
      <c r="AC966" s="135"/>
      <c r="AD966" s="135"/>
      <c r="AE966" s="135"/>
      <c r="AF966" s="127"/>
      <c r="AG966" s="135"/>
      <c r="AH966" s="135"/>
      <c r="AI966" s="135"/>
      <c r="AJ966" s="135"/>
    </row>
    <row r="967" spans="11:36" s="3" customFormat="1" ht="15" customHeight="1" x14ac:dyDescent="0.25">
      <c r="K967" s="11"/>
      <c r="L967" s="354"/>
      <c r="M967" s="352"/>
      <c r="AA967" s="333"/>
      <c r="AB967" s="135"/>
      <c r="AC967" s="135"/>
      <c r="AD967" s="135"/>
      <c r="AE967" s="135"/>
      <c r="AF967" s="127"/>
      <c r="AG967" s="135"/>
      <c r="AH967" s="135"/>
      <c r="AI967" s="135"/>
      <c r="AJ967" s="135"/>
    </row>
    <row r="968" spans="11:36" s="3" customFormat="1" ht="15" customHeight="1" x14ac:dyDescent="0.25">
      <c r="K968" s="11"/>
      <c r="L968" s="354"/>
      <c r="M968" s="352"/>
      <c r="AA968" s="333"/>
      <c r="AB968" s="135"/>
      <c r="AC968" s="135"/>
      <c r="AD968" s="135"/>
      <c r="AE968" s="135"/>
      <c r="AF968" s="127"/>
      <c r="AG968" s="135"/>
      <c r="AH968" s="135"/>
      <c r="AI968" s="135"/>
      <c r="AJ968" s="135"/>
    </row>
    <row r="969" spans="11:36" s="3" customFormat="1" ht="15" customHeight="1" x14ac:dyDescent="0.25">
      <c r="K969" s="11"/>
      <c r="L969" s="354"/>
      <c r="M969" s="352"/>
      <c r="AA969" s="333"/>
      <c r="AB969" s="135"/>
      <c r="AC969" s="135"/>
      <c r="AD969" s="135"/>
      <c r="AE969" s="135"/>
      <c r="AF969" s="127"/>
      <c r="AG969" s="135"/>
      <c r="AH969" s="135"/>
      <c r="AI969" s="135"/>
      <c r="AJ969" s="135"/>
    </row>
    <row r="970" spans="11:36" s="3" customFormat="1" ht="15" customHeight="1" x14ac:dyDescent="0.25">
      <c r="K970" s="11"/>
      <c r="L970" s="354"/>
      <c r="M970" s="352"/>
      <c r="AA970" s="333"/>
      <c r="AB970" s="135"/>
      <c r="AC970" s="135"/>
      <c r="AD970" s="135"/>
      <c r="AE970" s="135"/>
      <c r="AF970" s="127"/>
      <c r="AG970" s="135"/>
      <c r="AH970" s="135"/>
      <c r="AI970" s="135"/>
      <c r="AJ970" s="135"/>
    </row>
    <row r="971" spans="11:36" s="3" customFormat="1" ht="15" customHeight="1" x14ac:dyDescent="0.25">
      <c r="K971" s="11"/>
      <c r="L971" s="354"/>
      <c r="M971" s="352"/>
      <c r="AA971" s="333"/>
      <c r="AB971" s="135"/>
      <c r="AC971" s="135"/>
      <c r="AD971" s="135"/>
      <c r="AE971" s="135"/>
      <c r="AF971" s="127"/>
      <c r="AG971" s="135"/>
      <c r="AH971" s="135"/>
      <c r="AI971" s="135"/>
      <c r="AJ971" s="135"/>
    </row>
    <row r="972" spans="11:36" s="3" customFormat="1" ht="15" customHeight="1" x14ac:dyDescent="0.25">
      <c r="K972" s="11"/>
      <c r="L972" s="354"/>
      <c r="M972" s="352"/>
      <c r="AA972" s="333"/>
      <c r="AB972" s="135"/>
      <c r="AC972" s="135"/>
      <c r="AD972" s="135"/>
      <c r="AE972" s="135"/>
      <c r="AF972" s="127"/>
      <c r="AG972" s="135"/>
      <c r="AH972" s="135"/>
      <c r="AI972" s="135"/>
      <c r="AJ972" s="135"/>
    </row>
    <row r="973" spans="11:36" s="3" customFormat="1" ht="15" customHeight="1" x14ac:dyDescent="0.25">
      <c r="K973" s="11"/>
      <c r="L973" s="354"/>
      <c r="M973" s="352"/>
      <c r="AA973" s="333"/>
      <c r="AB973" s="135"/>
      <c r="AC973" s="135"/>
      <c r="AD973" s="135"/>
      <c r="AE973" s="135"/>
      <c r="AF973" s="127"/>
      <c r="AG973" s="135"/>
      <c r="AH973" s="135"/>
      <c r="AI973" s="135"/>
      <c r="AJ973" s="135"/>
    </row>
    <row r="974" spans="11:36" s="3" customFormat="1" ht="15" customHeight="1" x14ac:dyDescent="0.25">
      <c r="K974" s="11"/>
      <c r="L974" s="354"/>
      <c r="M974" s="352"/>
      <c r="AA974" s="333"/>
      <c r="AB974" s="135"/>
      <c r="AC974" s="135"/>
      <c r="AD974" s="135"/>
      <c r="AE974" s="135"/>
      <c r="AF974" s="127"/>
      <c r="AG974" s="135"/>
      <c r="AH974" s="135"/>
      <c r="AI974" s="135"/>
      <c r="AJ974" s="135"/>
    </row>
    <row r="975" spans="11:36" s="3" customFormat="1" ht="15" customHeight="1" x14ac:dyDescent="0.25">
      <c r="K975" s="11"/>
      <c r="L975" s="354"/>
      <c r="M975" s="352"/>
      <c r="AA975" s="333"/>
      <c r="AB975" s="135"/>
      <c r="AC975" s="135"/>
      <c r="AD975" s="135"/>
      <c r="AE975" s="135"/>
      <c r="AF975" s="127"/>
      <c r="AG975" s="135"/>
      <c r="AH975" s="135"/>
      <c r="AI975" s="135"/>
      <c r="AJ975" s="135"/>
    </row>
    <row r="976" spans="11:36" s="3" customFormat="1" ht="15" customHeight="1" x14ac:dyDescent="0.25">
      <c r="K976" s="11"/>
      <c r="L976" s="354"/>
      <c r="M976" s="352"/>
      <c r="AA976" s="333"/>
      <c r="AB976" s="135"/>
      <c r="AC976" s="135"/>
      <c r="AD976" s="135"/>
      <c r="AE976" s="135"/>
      <c r="AF976" s="127"/>
      <c r="AG976" s="135"/>
      <c r="AH976" s="135"/>
      <c r="AI976" s="135"/>
      <c r="AJ976" s="135"/>
    </row>
    <row r="977" spans="11:36" s="3" customFormat="1" ht="15" customHeight="1" x14ac:dyDescent="0.25">
      <c r="K977" s="11"/>
      <c r="L977" s="354"/>
      <c r="M977" s="352"/>
      <c r="AA977" s="333"/>
      <c r="AB977" s="135"/>
      <c r="AC977" s="135"/>
      <c r="AD977" s="135"/>
      <c r="AE977" s="135"/>
      <c r="AF977" s="127"/>
      <c r="AG977" s="135"/>
      <c r="AH977" s="135"/>
      <c r="AI977" s="135"/>
      <c r="AJ977" s="135"/>
    </row>
    <row r="978" spans="11:36" s="3" customFormat="1" ht="15" customHeight="1" x14ac:dyDescent="0.25">
      <c r="K978" s="11"/>
      <c r="L978" s="354"/>
      <c r="M978" s="352"/>
      <c r="AA978" s="333"/>
      <c r="AB978" s="135"/>
      <c r="AC978" s="135"/>
      <c r="AD978" s="135"/>
      <c r="AE978" s="135"/>
      <c r="AF978" s="127"/>
      <c r="AG978" s="135"/>
      <c r="AH978" s="135"/>
      <c r="AI978" s="135"/>
      <c r="AJ978" s="135"/>
    </row>
    <row r="979" spans="11:36" s="3" customFormat="1" ht="15" customHeight="1" x14ac:dyDescent="0.25">
      <c r="K979" s="11"/>
      <c r="L979" s="354"/>
      <c r="M979" s="352"/>
      <c r="AA979" s="333"/>
      <c r="AB979" s="135"/>
      <c r="AC979" s="135"/>
      <c r="AD979" s="135"/>
      <c r="AE979" s="135"/>
      <c r="AF979" s="127"/>
      <c r="AG979" s="135"/>
      <c r="AH979" s="135"/>
      <c r="AI979" s="135"/>
      <c r="AJ979" s="135"/>
    </row>
    <row r="980" spans="11:36" s="3" customFormat="1" ht="15" customHeight="1" x14ac:dyDescent="0.25">
      <c r="K980" s="11"/>
      <c r="L980" s="354"/>
      <c r="M980" s="352"/>
      <c r="AA980" s="333"/>
      <c r="AB980" s="135"/>
      <c r="AC980" s="135"/>
      <c r="AD980" s="135"/>
      <c r="AE980" s="135"/>
      <c r="AF980" s="127"/>
      <c r="AG980" s="135"/>
      <c r="AH980" s="135"/>
      <c r="AI980" s="135"/>
      <c r="AJ980" s="135"/>
    </row>
    <row r="981" spans="11:36" s="3" customFormat="1" ht="15" customHeight="1" x14ac:dyDescent="0.25">
      <c r="K981" s="11"/>
      <c r="L981" s="354"/>
      <c r="M981" s="352"/>
      <c r="AA981" s="333"/>
      <c r="AB981" s="135"/>
      <c r="AC981" s="135"/>
      <c r="AD981" s="135"/>
      <c r="AE981" s="135"/>
      <c r="AF981" s="127"/>
      <c r="AG981" s="135"/>
      <c r="AH981" s="135"/>
      <c r="AI981" s="135"/>
      <c r="AJ981" s="135"/>
    </row>
    <row r="982" spans="11:36" s="3" customFormat="1" ht="15" customHeight="1" x14ac:dyDescent="0.25">
      <c r="K982" s="11"/>
      <c r="L982" s="354"/>
      <c r="M982" s="352"/>
      <c r="AA982" s="333"/>
      <c r="AB982" s="135"/>
      <c r="AC982" s="135"/>
      <c r="AD982" s="135"/>
      <c r="AE982" s="135"/>
      <c r="AF982" s="127"/>
      <c r="AG982" s="135"/>
      <c r="AH982" s="135"/>
      <c r="AI982" s="135"/>
      <c r="AJ982" s="135"/>
    </row>
    <row r="983" spans="11:36" s="3" customFormat="1" ht="15" customHeight="1" x14ac:dyDescent="0.25">
      <c r="K983" s="11"/>
      <c r="L983" s="354"/>
      <c r="M983" s="352"/>
      <c r="AA983" s="333"/>
      <c r="AB983" s="135"/>
      <c r="AC983" s="135"/>
      <c r="AD983" s="135"/>
      <c r="AE983" s="135"/>
      <c r="AF983" s="127"/>
      <c r="AG983" s="135"/>
      <c r="AH983" s="135"/>
      <c r="AI983" s="135"/>
      <c r="AJ983" s="135"/>
    </row>
    <row r="984" spans="11:36" s="3" customFormat="1" ht="15" customHeight="1" x14ac:dyDescent="0.25">
      <c r="K984" s="11"/>
      <c r="L984" s="354"/>
      <c r="M984" s="352"/>
      <c r="AA984" s="333"/>
      <c r="AB984" s="135"/>
      <c r="AC984" s="135"/>
      <c r="AD984" s="135"/>
      <c r="AE984" s="135"/>
      <c r="AF984" s="127"/>
      <c r="AG984" s="135"/>
      <c r="AH984" s="135"/>
      <c r="AI984" s="135"/>
      <c r="AJ984" s="135"/>
    </row>
    <row r="985" spans="11:36" s="3" customFormat="1" ht="15" customHeight="1" x14ac:dyDescent="0.25">
      <c r="K985" s="11"/>
      <c r="L985" s="354"/>
      <c r="M985" s="352"/>
      <c r="AA985" s="333"/>
      <c r="AB985" s="135"/>
      <c r="AC985" s="135"/>
      <c r="AD985" s="135"/>
      <c r="AE985" s="135"/>
      <c r="AF985" s="127"/>
      <c r="AG985" s="135"/>
      <c r="AH985" s="135"/>
      <c r="AI985" s="135"/>
      <c r="AJ985" s="135"/>
    </row>
    <row r="986" spans="11:36" s="3" customFormat="1" ht="15" customHeight="1" x14ac:dyDescent="0.25">
      <c r="K986" s="11"/>
      <c r="L986" s="354"/>
      <c r="M986" s="352"/>
      <c r="AA986" s="333"/>
      <c r="AB986" s="135"/>
      <c r="AC986" s="135"/>
      <c r="AD986" s="135"/>
      <c r="AE986" s="135"/>
      <c r="AF986" s="127"/>
      <c r="AG986" s="135"/>
      <c r="AH986" s="135"/>
      <c r="AI986" s="135"/>
      <c r="AJ986" s="135"/>
    </row>
    <row r="987" spans="11:36" s="3" customFormat="1" ht="15" customHeight="1" x14ac:dyDescent="0.25">
      <c r="K987" s="11"/>
      <c r="L987" s="354"/>
      <c r="M987" s="352"/>
      <c r="AA987" s="333"/>
      <c r="AB987" s="135"/>
      <c r="AC987" s="135"/>
      <c r="AD987" s="135"/>
      <c r="AE987" s="135"/>
      <c r="AF987" s="127"/>
      <c r="AG987" s="135"/>
      <c r="AH987" s="135"/>
      <c r="AI987" s="135"/>
      <c r="AJ987" s="135"/>
    </row>
    <row r="988" spans="11:36" s="3" customFormat="1" ht="15" customHeight="1" x14ac:dyDescent="0.25">
      <c r="K988" s="11"/>
      <c r="L988" s="354"/>
      <c r="M988" s="352"/>
      <c r="AA988" s="333"/>
      <c r="AB988" s="135"/>
      <c r="AC988" s="135"/>
      <c r="AD988" s="135"/>
      <c r="AE988" s="135"/>
      <c r="AF988" s="127"/>
      <c r="AG988" s="135"/>
      <c r="AH988" s="135"/>
      <c r="AI988" s="135"/>
      <c r="AJ988" s="135"/>
    </row>
    <row r="989" spans="11:36" s="3" customFormat="1" ht="15" customHeight="1" x14ac:dyDescent="0.25">
      <c r="K989" s="11"/>
      <c r="L989" s="354"/>
      <c r="M989" s="352"/>
      <c r="AA989" s="333"/>
      <c r="AB989" s="135"/>
      <c r="AC989" s="135"/>
      <c r="AD989" s="135"/>
      <c r="AE989" s="135"/>
      <c r="AF989" s="127"/>
      <c r="AG989" s="135"/>
      <c r="AH989" s="135"/>
      <c r="AI989" s="135"/>
      <c r="AJ989" s="135"/>
    </row>
    <row r="990" spans="11:36" s="3" customFormat="1" ht="15" customHeight="1" x14ac:dyDescent="0.25">
      <c r="K990" s="11"/>
      <c r="L990" s="354"/>
      <c r="M990" s="352"/>
      <c r="AA990" s="333"/>
      <c r="AB990" s="135"/>
      <c r="AC990" s="135"/>
      <c r="AD990" s="135"/>
      <c r="AE990" s="135"/>
      <c r="AF990" s="127"/>
      <c r="AG990" s="135"/>
      <c r="AH990" s="135"/>
      <c r="AI990" s="135"/>
      <c r="AJ990" s="135"/>
    </row>
    <row r="991" spans="11:36" s="3" customFormat="1" ht="15" customHeight="1" x14ac:dyDescent="0.25">
      <c r="K991" s="11"/>
      <c r="L991" s="354"/>
      <c r="M991" s="352"/>
      <c r="AA991" s="333"/>
      <c r="AB991" s="135"/>
      <c r="AC991" s="135"/>
      <c r="AD991" s="135"/>
      <c r="AE991" s="135"/>
      <c r="AF991" s="127"/>
      <c r="AG991" s="135"/>
      <c r="AH991" s="135"/>
      <c r="AI991" s="135"/>
      <c r="AJ991" s="135"/>
    </row>
    <row r="992" spans="11:36" s="3" customFormat="1" ht="15" customHeight="1" x14ac:dyDescent="0.25">
      <c r="K992" s="11"/>
      <c r="L992" s="354"/>
      <c r="M992" s="352"/>
      <c r="AA992" s="333"/>
      <c r="AB992" s="135"/>
      <c r="AC992" s="135"/>
      <c r="AD992" s="135"/>
      <c r="AE992" s="135"/>
      <c r="AF992" s="127"/>
      <c r="AG992" s="135"/>
      <c r="AH992" s="135"/>
      <c r="AI992" s="135"/>
      <c r="AJ992" s="135"/>
    </row>
    <row r="993" spans="11:36" s="3" customFormat="1" ht="15" customHeight="1" x14ac:dyDescent="0.25">
      <c r="K993" s="11"/>
      <c r="L993" s="354"/>
      <c r="M993" s="352"/>
      <c r="AA993" s="333"/>
      <c r="AB993" s="135"/>
      <c r="AC993" s="135"/>
      <c r="AD993" s="135"/>
      <c r="AE993" s="135"/>
      <c r="AF993" s="127"/>
      <c r="AG993" s="135"/>
      <c r="AH993" s="135"/>
      <c r="AI993" s="135"/>
      <c r="AJ993" s="135"/>
    </row>
    <row r="994" spans="11:36" s="3" customFormat="1" ht="15" customHeight="1" x14ac:dyDescent="0.25">
      <c r="K994" s="11"/>
      <c r="L994" s="354"/>
      <c r="M994" s="352"/>
      <c r="AA994" s="333"/>
      <c r="AB994" s="135"/>
      <c r="AC994" s="135"/>
      <c r="AD994" s="135"/>
      <c r="AE994" s="135"/>
      <c r="AF994" s="127"/>
      <c r="AG994" s="135"/>
      <c r="AH994" s="135"/>
      <c r="AI994" s="135"/>
      <c r="AJ994" s="135"/>
    </row>
    <row r="995" spans="11:36" s="3" customFormat="1" ht="15" customHeight="1" x14ac:dyDescent="0.25">
      <c r="K995" s="11"/>
      <c r="L995" s="354"/>
      <c r="M995" s="352"/>
      <c r="AA995" s="333"/>
      <c r="AB995" s="135"/>
      <c r="AC995" s="135"/>
      <c r="AD995" s="135"/>
      <c r="AE995" s="135"/>
      <c r="AF995" s="127"/>
      <c r="AG995" s="135"/>
      <c r="AH995" s="135"/>
      <c r="AI995" s="135"/>
      <c r="AJ995" s="135"/>
    </row>
    <row r="996" spans="11:36" s="3" customFormat="1" ht="15" customHeight="1" x14ac:dyDescent="0.25">
      <c r="K996" s="11"/>
      <c r="L996" s="354"/>
      <c r="M996" s="352"/>
      <c r="AA996" s="333"/>
      <c r="AB996" s="135"/>
      <c r="AC996" s="135"/>
      <c r="AD996" s="135"/>
      <c r="AE996" s="135"/>
      <c r="AF996" s="127"/>
      <c r="AG996" s="135"/>
      <c r="AH996" s="135"/>
      <c r="AI996" s="135"/>
      <c r="AJ996" s="135"/>
    </row>
    <row r="997" spans="11:36" s="3" customFormat="1" ht="15" customHeight="1" x14ac:dyDescent="0.25">
      <c r="K997" s="11"/>
      <c r="L997" s="354"/>
      <c r="M997" s="352"/>
      <c r="AA997" s="333"/>
      <c r="AB997" s="135"/>
      <c r="AC997" s="135"/>
      <c r="AD997" s="135"/>
      <c r="AE997" s="135"/>
      <c r="AF997" s="127"/>
      <c r="AG997" s="135"/>
      <c r="AH997" s="135"/>
      <c r="AI997" s="135"/>
      <c r="AJ997" s="135"/>
    </row>
    <row r="998" spans="11:36" s="3" customFormat="1" ht="15" customHeight="1" x14ac:dyDescent="0.25">
      <c r="K998" s="11"/>
      <c r="L998" s="354"/>
      <c r="M998" s="352"/>
      <c r="AA998" s="333"/>
      <c r="AB998" s="135"/>
      <c r="AC998" s="135"/>
      <c r="AD998" s="135"/>
      <c r="AE998" s="135"/>
      <c r="AF998" s="127"/>
      <c r="AG998" s="135"/>
      <c r="AH998" s="135"/>
      <c r="AI998" s="135"/>
      <c r="AJ998" s="135"/>
    </row>
    <row r="999" spans="11:36" s="3" customFormat="1" ht="15" customHeight="1" x14ac:dyDescent="0.25">
      <c r="K999" s="11"/>
      <c r="L999" s="354"/>
      <c r="M999" s="352"/>
      <c r="AA999" s="333"/>
      <c r="AB999" s="135"/>
      <c r="AC999" s="135"/>
      <c r="AD999" s="135"/>
      <c r="AE999" s="135"/>
      <c r="AF999" s="127"/>
      <c r="AG999" s="135"/>
      <c r="AH999" s="135"/>
      <c r="AI999" s="135"/>
      <c r="AJ999" s="135"/>
    </row>
    <row r="1000" spans="11:36" s="3" customFormat="1" ht="15" customHeight="1" x14ac:dyDescent="0.25">
      <c r="K1000" s="11"/>
      <c r="L1000" s="354"/>
      <c r="M1000" s="352"/>
      <c r="AA1000" s="333"/>
      <c r="AB1000" s="135"/>
      <c r="AC1000" s="135"/>
      <c r="AD1000" s="135"/>
      <c r="AE1000" s="135"/>
      <c r="AF1000" s="127"/>
      <c r="AG1000" s="135"/>
      <c r="AH1000" s="135"/>
      <c r="AI1000" s="135"/>
      <c r="AJ1000" s="135"/>
    </row>
    <row r="1001" spans="11:36" s="3" customFormat="1" ht="15" customHeight="1" x14ac:dyDescent="0.25">
      <c r="K1001" s="11"/>
      <c r="L1001" s="354"/>
      <c r="M1001" s="352"/>
      <c r="AA1001" s="333"/>
      <c r="AB1001" s="135"/>
      <c r="AC1001" s="135"/>
      <c r="AD1001" s="135"/>
      <c r="AE1001" s="135"/>
      <c r="AF1001" s="127"/>
      <c r="AG1001" s="135"/>
      <c r="AH1001" s="135"/>
      <c r="AI1001" s="135"/>
      <c r="AJ1001" s="135"/>
    </row>
    <row r="1002" spans="11:36" s="3" customFormat="1" ht="15" customHeight="1" x14ac:dyDescent="0.25">
      <c r="K1002" s="11"/>
      <c r="L1002" s="354"/>
      <c r="M1002" s="352"/>
      <c r="AA1002" s="333"/>
      <c r="AB1002" s="135"/>
      <c r="AC1002" s="135"/>
      <c r="AD1002" s="135"/>
      <c r="AE1002" s="135"/>
      <c r="AF1002" s="127"/>
      <c r="AG1002" s="135"/>
      <c r="AH1002" s="135"/>
      <c r="AI1002" s="135"/>
      <c r="AJ1002" s="135"/>
    </row>
    <row r="1003" spans="11:36" s="3" customFormat="1" ht="15" customHeight="1" x14ac:dyDescent="0.25">
      <c r="K1003" s="11"/>
      <c r="L1003" s="354"/>
      <c r="M1003" s="352"/>
      <c r="AA1003" s="333"/>
      <c r="AB1003" s="135"/>
      <c r="AC1003" s="135"/>
      <c r="AD1003" s="135"/>
      <c r="AE1003" s="135"/>
      <c r="AF1003" s="127"/>
      <c r="AG1003" s="135"/>
      <c r="AH1003" s="135"/>
      <c r="AI1003" s="135"/>
      <c r="AJ1003" s="135"/>
    </row>
    <row r="1004" spans="11:36" s="3" customFormat="1" ht="15" customHeight="1" x14ac:dyDescent="0.25">
      <c r="K1004" s="11"/>
      <c r="L1004" s="354"/>
      <c r="M1004" s="352"/>
      <c r="AA1004" s="333"/>
      <c r="AB1004" s="135"/>
      <c r="AC1004" s="135"/>
      <c r="AD1004" s="135"/>
      <c r="AE1004" s="135"/>
      <c r="AF1004" s="127"/>
      <c r="AG1004" s="135"/>
      <c r="AH1004" s="135"/>
      <c r="AI1004" s="135"/>
      <c r="AJ1004" s="135"/>
    </row>
    <row r="1005" spans="11:36" s="3" customFormat="1" ht="15" customHeight="1" x14ac:dyDescent="0.25">
      <c r="K1005" s="11"/>
      <c r="L1005" s="354"/>
      <c r="M1005" s="352"/>
      <c r="AA1005" s="333"/>
      <c r="AB1005" s="135"/>
      <c r="AC1005" s="135"/>
      <c r="AD1005" s="135"/>
      <c r="AE1005" s="135"/>
      <c r="AF1005" s="127"/>
      <c r="AG1005" s="135"/>
      <c r="AH1005" s="135"/>
      <c r="AI1005" s="135"/>
      <c r="AJ1005" s="135"/>
    </row>
    <row r="1006" spans="11:36" s="3" customFormat="1" ht="15" customHeight="1" x14ac:dyDescent="0.25">
      <c r="K1006" s="11"/>
      <c r="L1006" s="354"/>
      <c r="M1006" s="352"/>
      <c r="AA1006" s="333"/>
      <c r="AB1006" s="135"/>
      <c r="AC1006" s="135"/>
      <c r="AD1006" s="135"/>
      <c r="AE1006" s="135"/>
      <c r="AF1006" s="127"/>
      <c r="AG1006" s="135"/>
      <c r="AH1006" s="135"/>
      <c r="AI1006" s="135"/>
      <c r="AJ1006" s="135"/>
    </row>
    <row r="1007" spans="11:36" s="3" customFormat="1" ht="15" customHeight="1" x14ac:dyDescent="0.25">
      <c r="K1007" s="11"/>
      <c r="L1007" s="354"/>
      <c r="M1007" s="352"/>
      <c r="AA1007" s="333"/>
      <c r="AB1007" s="135"/>
      <c r="AC1007" s="135"/>
      <c r="AD1007" s="135"/>
      <c r="AE1007" s="135"/>
      <c r="AF1007" s="127"/>
      <c r="AG1007" s="135"/>
      <c r="AH1007" s="135"/>
      <c r="AI1007" s="135"/>
      <c r="AJ1007" s="135"/>
    </row>
    <row r="1008" spans="11:36" s="3" customFormat="1" ht="15" customHeight="1" x14ac:dyDescent="0.25">
      <c r="K1008" s="11"/>
      <c r="L1008" s="354"/>
      <c r="M1008" s="352"/>
      <c r="AA1008" s="333"/>
      <c r="AB1008" s="135"/>
      <c r="AC1008" s="135"/>
      <c r="AD1008" s="135"/>
      <c r="AE1008" s="135"/>
      <c r="AF1008" s="127"/>
      <c r="AG1008" s="135"/>
      <c r="AH1008" s="135"/>
      <c r="AI1008" s="135"/>
      <c r="AJ1008" s="135"/>
    </row>
    <row r="1009" spans="11:36" s="3" customFormat="1" ht="15" customHeight="1" x14ac:dyDescent="0.25">
      <c r="K1009" s="11"/>
      <c r="L1009" s="354"/>
      <c r="M1009" s="352"/>
      <c r="AA1009" s="333"/>
      <c r="AB1009" s="135"/>
      <c r="AC1009" s="135"/>
      <c r="AD1009" s="135"/>
      <c r="AE1009" s="135"/>
      <c r="AF1009" s="127"/>
      <c r="AG1009" s="135"/>
      <c r="AH1009" s="135"/>
      <c r="AI1009" s="135"/>
      <c r="AJ1009" s="135"/>
    </row>
    <row r="1010" spans="11:36" s="3" customFormat="1" ht="15" customHeight="1" x14ac:dyDescent="0.25">
      <c r="K1010" s="11"/>
      <c r="L1010" s="354"/>
      <c r="M1010" s="352"/>
      <c r="AA1010" s="333"/>
      <c r="AB1010" s="135"/>
      <c r="AC1010" s="135"/>
      <c r="AD1010" s="135"/>
      <c r="AE1010" s="135"/>
      <c r="AF1010" s="127"/>
      <c r="AG1010" s="135"/>
      <c r="AH1010" s="135"/>
      <c r="AI1010" s="135"/>
      <c r="AJ1010" s="135"/>
    </row>
    <row r="1011" spans="11:36" s="3" customFormat="1" ht="15" customHeight="1" x14ac:dyDescent="0.25">
      <c r="K1011" s="11"/>
      <c r="L1011" s="354"/>
      <c r="M1011" s="352"/>
      <c r="AA1011" s="333"/>
      <c r="AB1011" s="135"/>
      <c r="AC1011" s="135"/>
      <c r="AD1011" s="135"/>
      <c r="AE1011" s="135"/>
      <c r="AF1011" s="127"/>
      <c r="AG1011" s="135"/>
      <c r="AH1011" s="135"/>
      <c r="AI1011" s="135"/>
      <c r="AJ1011" s="135"/>
    </row>
    <row r="1012" spans="11:36" s="3" customFormat="1" ht="15" customHeight="1" x14ac:dyDescent="0.25">
      <c r="K1012" s="11"/>
      <c r="L1012" s="354"/>
      <c r="M1012" s="352"/>
      <c r="AA1012" s="333"/>
      <c r="AB1012" s="135"/>
      <c r="AC1012" s="135"/>
      <c r="AD1012" s="135"/>
      <c r="AE1012" s="135"/>
      <c r="AF1012" s="127"/>
      <c r="AG1012" s="135"/>
      <c r="AH1012" s="135"/>
      <c r="AI1012" s="135"/>
      <c r="AJ1012" s="135"/>
    </row>
    <row r="1013" spans="11:36" s="3" customFormat="1" ht="15" customHeight="1" x14ac:dyDescent="0.25">
      <c r="K1013" s="11"/>
      <c r="L1013" s="354"/>
      <c r="M1013" s="352"/>
      <c r="AA1013" s="333"/>
      <c r="AB1013" s="135"/>
      <c r="AC1013" s="135"/>
      <c r="AD1013" s="135"/>
      <c r="AE1013" s="135"/>
      <c r="AF1013" s="127"/>
      <c r="AG1013" s="135"/>
      <c r="AH1013" s="135"/>
      <c r="AI1013" s="135"/>
      <c r="AJ1013" s="135"/>
    </row>
    <row r="1014" spans="11:36" s="3" customFormat="1" ht="15" customHeight="1" x14ac:dyDescent="0.25">
      <c r="K1014" s="11"/>
      <c r="L1014" s="354"/>
      <c r="M1014" s="352"/>
      <c r="AA1014" s="333"/>
      <c r="AB1014" s="135"/>
      <c r="AC1014" s="135"/>
      <c r="AD1014" s="135"/>
      <c r="AE1014" s="135"/>
      <c r="AF1014" s="127"/>
      <c r="AG1014" s="135"/>
      <c r="AH1014" s="135"/>
      <c r="AI1014" s="135"/>
      <c r="AJ1014" s="135"/>
    </row>
    <row r="1015" spans="11:36" s="3" customFormat="1" ht="15" customHeight="1" x14ac:dyDescent="0.25">
      <c r="K1015" s="11"/>
      <c r="L1015" s="354"/>
      <c r="M1015" s="352"/>
      <c r="AA1015" s="333"/>
      <c r="AB1015" s="135"/>
      <c r="AC1015" s="135"/>
      <c r="AD1015" s="135"/>
      <c r="AE1015" s="135"/>
      <c r="AF1015" s="127"/>
      <c r="AG1015" s="135"/>
      <c r="AH1015" s="135"/>
      <c r="AI1015" s="135"/>
      <c r="AJ1015" s="135"/>
    </row>
    <row r="1016" spans="11:36" s="3" customFormat="1" ht="15" customHeight="1" x14ac:dyDescent="0.25">
      <c r="K1016" s="11"/>
      <c r="L1016" s="354"/>
      <c r="M1016" s="352"/>
      <c r="AA1016" s="333"/>
      <c r="AB1016" s="135"/>
      <c r="AC1016" s="135"/>
      <c r="AD1016" s="135"/>
      <c r="AE1016" s="135"/>
      <c r="AF1016" s="127"/>
      <c r="AG1016" s="135"/>
      <c r="AH1016" s="135"/>
      <c r="AI1016" s="135"/>
      <c r="AJ1016" s="135"/>
    </row>
    <row r="1017" spans="11:36" s="3" customFormat="1" ht="15" customHeight="1" x14ac:dyDescent="0.25">
      <c r="K1017" s="11"/>
      <c r="L1017" s="354"/>
      <c r="M1017" s="352"/>
      <c r="AA1017" s="333"/>
      <c r="AB1017" s="135"/>
      <c r="AC1017" s="135"/>
      <c r="AD1017" s="135"/>
      <c r="AE1017" s="135"/>
      <c r="AF1017" s="127"/>
      <c r="AG1017" s="135"/>
      <c r="AH1017" s="135"/>
      <c r="AI1017" s="135"/>
      <c r="AJ1017" s="135"/>
    </row>
    <row r="1018" spans="11:36" s="3" customFormat="1" ht="15" customHeight="1" x14ac:dyDescent="0.25">
      <c r="K1018" s="11"/>
      <c r="L1018" s="354"/>
      <c r="M1018" s="352"/>
      <c r="AA1018" s="333"/>
      <c r="AB1018" s="135"/>
      <c r="AC1018" s="135"/>
      <c r="AD1018" s="135"/>
      <c r="AE1018" s="135"/>
      <c r="AF1018" s="127"/>
      <c r="AG1018" s="135"/>
      <c r="AH1018" s="135"/>
      <c r="AI1018" s="135"/>
      <c r="AJ1018" s="135"/>
    </row>
    <row r="1019" spans="11:36" s="3" customFormat="1" ht="15" customHeight="1" x14ac:dyDescent="0.25">
      <c r="K1019" s="11"/>
      <c r="L1019" s="354"/>
      <c r="M1019" s="352"/>
      <c r="AA1019" s="333"/>
      <c r="AB1019" s="135"/>
      <c r="AC1019" s="135"/>
      <c r="AD1019" s="135"/>
      <c r="AE1019" s="135"/>
      <c r="AF1019" s="127"/>
      <c r="AG1019" s="135"/>
      <c r="AH1019" s="135"/>
      <c r="AI1019" s="135"/>
      <c r="AJ1019" s="135"/>
    </row>
    <row r="1020" spans="11:36" s="3" customFormat="1" ht="15" customHeight="1" x14ac:dyDescent="0.25">
      <c r="K1020" s="11"/>
      <c r="L1020" s="354"/>
      <c r="M1020" s="352"/>
      <c r="AA1020" s="333"/>
      <c r="AB1020" s="135"/>
      <c r="AC1020" s="135"/>
      <c r="AD1020" s="135"/>
      <c r="AE1020" s="135"/>
      <c r="AF1020" s="127"/>
      <c r="AG1020" s="135"/>
      <c r="AH1020" s="135"/>
      <c r="AI1020" s="135"/>
      <c r="AJ1020" s="135"/>
    </row>
    <row r="1021" spans="11:36" s="3" customFormat="1" ht="15" customHeight="1" x14ac:dyDescent="0.25">
      <c r="K1021" s="11"/>
      <c r="L1021" s="354"/>
      <c r="M1021" s="352"/>
      <c r="AA1021" s="333"/>
      <c r="AB1021" s="135"/>
      <c r="AC1021" s="135"/>
      <c r="AD1021" s="135"/>
      <c r="AE1021" s="135"/>
      <c r="AF1021" s="127"/>
      <c r="AG1021" s="135"/>
      <c r="AH1021" s="135"/>
      <c r="AI1021" s="135"/>
      <c r="AJ1021" s="135"/>
    </row>
    <row r="1022" spans="11:36" s="3" customFormat="1" ht="15" customHeight="1" x14ac:dyDescent="0.25">
      <c r="K1022" s="11"/>
      <c r="L1022" s="354"/>
      <c r="M1022" s="352"/>
      <c r="AA1022" s="333"/>
      <c r="AB1022" s="135"/>
      <c r="AC1022" s="135"/>
      <c r="AD1022" s="135"/>
      <c r="AE1022" s="135"/>
      <c r="AF1022" s="127"/>
      <c r="AG1022" s="135"/>
      <c r="AH1022" s="135"/>
      <c r="AI1022" s="135"/>
      <c r="AJ1022" s="135"/>
    </row>
    <row r="1023" spans="11:36" s="3" customFormat="1" ht="15" customHeight="1" x14ac:dyDescent="0.25">
      <c r="K1023" s="11"/>
      <c r="L1023" s="354"/>
      <c r="M1023" s="352"/>
      <c r="AA1023" s="333"/>
      <c r="AB1023" s="135"/>
      <c r="AC1023" s="135"/>
      <c r="AD1023" s="135"/>
      <c r="AE1023" s="135"/>
      <c r="AF1023" s="127"/>
      <c r="AG1023" s="135"/>
      <c r="AH1023" s="135"/>
      <c r="AI1023" s="135"/>
      <c r="AJ1023" s="135"/>
    </row>
    <row r="1024" spans="11:36" s="3" customFormat="1" ht="15" customHeight="1" x14ac:dyDescent="0.25">
      <c r="K1024" s="11"/>
      <c r="L1024" s="354"/>
      <c r="M1024" s="352"/>
      <c r="AA1024" s="333"/>
      <c r="AB1024" s="135"/>
      <c r="AC1024" s="135"/>
      <c r="AD1024" s="135"/>
      <c r="AE1024" s="135"/>
      <c r="AF1024" s="127"/>
      <c r="AG1024" s="135"/>
      <c r="AH1024" s="135"/>
      <c r="AI1024" s="135"/>
      <c r="AJ1024" s="135"/>
    </row>
    <row r="1025" spans="11:36" s="3" customFormat="1" ht="15" customHeight="1" x14ac:dyDescent="0.25">
      <c r="K1025" s="11"/>
      <c r="L1025" s="354"/>
      <c r="M1025" s="352"/>
      <c r="AA1025" s="333"/>
      <c r="AB1025" s="135"/>
      <c r="AC1025" s="135"/>
      <c r="AD1025" s="135"/>
      <c r="AE1025" s="135"/>
      <c r="AF1025" s="127"/>
      <c r="AG1025" s="135"/>
      <c r="AH1025" s="135"/>
      <c r="AI1025" s="135"/>
      <c r="AJ1025" s="135"/>
    </row>
    <row r="1026" spans="11:36" s="3" customFormat="1" ht="15" customHeight="1" x14ac:dyDescent="0.25">
      <c r="K1026" s="11"/>
      <c r="L1026" s="354"/>
      <c r="M1026" s="352"/>
      <c r="AA1026" s="333"/>
      <c r="AB1026" s="135"/>
      <c r="AC1026" s="135"/>
      <c r="AD1026" s="135"/>
      <c r="AE1026" s="135"/>
      <c r="AF1026" s="127"/>
      <c r="AG1026" s="135"/>
      <c r="AH1026" s="135"/>
      <c r="AI1026" s="135"/>
      <c r="AJ1026" s="135"/>
    </row>
    <row r="1027" spans="11:36" s="3" customFormat="1" ht="15" customHeight="1" x14ac:dyDescent="0.25">
      <c r="K1027" s="11"/>
      <c r="L1027" s="354"/>
      <c r="M1027" s="352"/>
      <c r="AA1027" s="333"/>
      <c r="AB1027" s="135"/>
      <c r="AC1027" s="135"/>
      <c r="AD1027" s="135"/>
      <c r="AE1027" s="135"/>
      <c r="AF1027" s="127"/>
      <c r="AG1027" s="135"/>
      <c r="AH1027" s="135"/>
      <c r="AI1027" s="135"/>
      <c r="AJ1027" s="135"/>
    </row>
    <row r="1028" spans="11:36" s="3" customFormat="1" ht="15" customHeight="1" x14ac:dyDescent="0.25">
      <c r="K1028" s="11"/>
      <c r="L1028" s="354"/>
      <c r="M1028" s="352"/>
      <c r="AA1028" s="333"/>
      <c r="AB1028" s="135"/>
      <c r="AC1028" s="135"/>
      <c r="AD1028" s="135"/>
      <c r="AE1028" s="135"/>
      <c r="AF1028" s="127"/>
      <c r="AG1028" s="135"/>
      <c r="AH1028" s="135"/>
      <c r="AI1028" s="135"/>
      <c r="AJ1028" s="135"/>
    </row>
    <row r="1029" spans="11:36" s="3" customFormat="1" ht="15" customHeight="1" x14ac:dyDescent="0.25">
      <c r="K1029" s="11"/>
      <c r="L1029" s="354"/>
      <c r="M1029" s="352"/>
      <c r="AA1029" s="333"/>
      <c r="AB1029" s="135"/>
      <c r="AC1029" s="135"/>
      <c r="AD1029" s="135"/>
      <c r="AE1029" s="135"/>
      <c r="AF1029" s="127"/>
      <c r="AG1029" s="135"/>
      <c r="AH1029" s="135"/>
      <c r="AI1029" s="135"/>
      <c r="AJ1029" s="135"/>
    </row>
    <row r="1030" spans="11:36" s="3" customFormat="1" ht="15" customHeight="1" x14ac:dyDescent="0.25">
      <c r="K1030" s="11"/>
      <c r="L1030" s="354"/>
      <c r="M1030" s="352"/>
      <c r="AA1030" s="333"/>
      <c r="AB1030" s="135"/>
      <c r="AC1030" s="135"/>
      <c r="AD1030" s="135"/>
      <c r="AE1030" s="135"/>
      <c r="AF1030" s="127"/>
      <c r="AG1030" s="135"/>
      <c r="AH1030" s="135"/>
      <c r="AI1030" s="135"/>
      <c r="AJ1030" s="135"/>
    </row>
    <row r="1031" spans="11:36" s="3" customFormat="1" ht="15" customHeight="1" x14ac:dyDescent="0.25">
      <c r="K1031" s="11"/>
      <c r="L1031" s="354"/>
      <c r="M1031" s="352"/>
      <c r="AA1031" s="333"/>
      <c r="AB1031" s="135"/>
      <c r="AC1031" s="135"/>
      <c r="AD1031" s="135"/>
      <c r="AE1031" s="135"/>
      <c r="AF1031" s="127"/>
      <c r="AG1031" s="135"/>
      <c r="AH1031" s="135"/>
      <c r="AI1031" s="135"/>
      <c r="AJ1031" s="135"/>
    </row>
    <row r="1032" spans="11:36" s="3" customFormat="1" ht="15" customHeight="1" x14ac:dyDescent="0.25">
      <c r="K1032" s="11"/>
      <c r="L1032" s="354"/>
      <c r="M1032" s="352"/>
      <c r="AA1032" s="333"/>
      <c r="AB1032" s="135"/>
      <c r="AC1032" s="135"/>
      <c r="AD1032" s="135"/>
      <c r="AE1032" s="135"/>
      <c r="AF1032" s="127"/>
      <c r="AG1032" s="135"/>
      <c r="AH1032" s="135"/>
      <c r="AI1032" s="135"/>
      <c r="AJ1032" s="135"/>
    </row>
    <row r="1033" spans="11:36" s="3" customFormat="1" ht="15" customHeight="1" x14ac:dyDescent="0.25">
      <c r="K1033" s="11"/>
      <c r="L1033" s="354"/>
      <c r="M1033" s="352"/>
      <c r="AA1033" s="333"/>
      <c r="AB1033" s="135"/>
      <c r="AC1033" s="135"/>
      <c r="AD1033" s="135"/>
      <c r="AE1033" s="135"/>
      <c r="AF1033" s="127"/>
      <c r="AG1033" s="135"/>
      <c r="AH1033" s="135"/>
      <c r="AI1033" s="135"/>
      <c r="AJ1033" s="135"/>
    </row>
    <row r="1034" spans="11:36" s="3" customFormat="1" ht="15" customHeight="1" x14ac:dyDescent="0.25">
      <c r="K1034" s="11"/>
      <c r="L1034" s="354"/>
      <c r="M1034" s="352"/>
      <c r="AA1034" s="333"/>
      <c r="AB1034" s="135"/>
      <c r="AC1034" s="135"/>
      <c r="AD1034" s="135"/>
      <c r="AE1034" s="135"/>
      <c r="AF1034" s="127"/>
      <c r="AG1034" s="135"/>
      <c r="AH1034" s="135"/>
      <c r="AI1034" s="135"/>
      <c r="AJ1034" s="135"/>
    </row>
    <row r="1035" spans="11:36" s="3" customFormat="1" ht="15" customHeight="1" x14ac:dyDescent="0.25">
      <c r="K1035" s="11"/>
      <c r="L1035" s="354"/>
      <c r="M1035" s="352"/>
      <c r="AA1035" s="333"/>
      <c r="AB1035" s="135"/>
      <c r="AC1035" s="135"/>
      <c r="AD1035" s="135"/>
      <c r="AE1035" s="135"/>
      <c r="AF1035" s="127"/>
      <c r="AG1035" s="135"/>
      <c r="AH1035" s="135"/>
      <c r="AI1035" s="135"/>
      <c r="AJ1035" s="135"/>
    </row>
    <row r="1036" spans="11:36" s="3" customFormat="1" ht="15" customHeight="1" x14ac:dyDescent="0.25">
      <c r="K1036" s="11"/>
      <c r="L1036" s="354"/>
      <c r="M1036" s="352"/>
      <c r="AA1036" s="333"/>
      <c r="AB1036" s="135"/>
      <c r="AC1036" s="135"/>
      <c r="AD1036" s="135"/>
      <c r="AE1036" s="135"/>
      <c r="AF1036" s="127"/>
      <c r="AG1036" s="135"/>
      <c r="AH1036" s="135"/>
      <c r="AI1036" s="135"/>
      <c r="AJ1036" s="135"/>
    </row>
    <row r="1037" spans="11:36" s="3" customFormat="1" ht="15" customHeight="1" x14ac:dyDescent="0.25">
      <c r="K1037" s="11"/>
      <c r="L1037" s="354"/>
      <c r="M1037" s="352"/>
      <c r="AA1037" s="333"/>
      <c r="AB1037" s="135"/>
      <c r="AC1037" s="135"/>
      <c r="AD1037" s="135"/>
      <c r="AE1037" s="135"/>
      <c r="AF1037" s="127"/>
      <c r="AG1037" s="135"/>
      <c r="AH1037" s="135"/>
      <c r="AI1037" s="135"/>
      <c r="AJ1037" s="135"/>
    </row>
    <row r="1038" spans="11:36" s="3" customFormat="1" ht="15" customHeight="1" x14ac:dyDescent="0.25">
      <c r="K1038" s="11"/>
      <c r="L1038" s="354"/>
      <c r="M1038" s="352"/>
      <c r="AA1038" s="333"/>
      <c r="AB1038" s="135"/>
      <c r="AC1038" s="135"/>
      <c r="AD1038" s="135"/>
      <c r="AE1038" s="135"/>
      <c r="AF1038" s="127"/>
      <c r="AG1038" s="135"/>
      <c r="AH1038" s="135"/>
      <c r="AI1038" s="135"/>
      <c r="AJ1038" s="135"/>
    </row>
    <row r="1039" spans="11:36" s="3" customFormat="1" ht="15" customHeight="1" x14ac:dyDescent="0.25">
      <c r="K1039" s="11"/>
      <c r="L1039" s="354"/>
      <c r="M1039" s="352"/>
      <c r="AA1039" s="333"/>
      <c r="AB1039" s="135"/>
      <c r="AC1039" s="135"/>
      <c r="AD1039" s="135"/>
      <c r="AE1039" s="135"/>
      <c r="AF1039" s="127"/>
      <c r="AG1039" s="135"/>
      <c r="AH1039" s="135"/>
      <c r="AI1039" s="135"/>
      <c r="AJ1039" s="135"/>
    </row>
    <row r="1040" spans="11:36" s="3" customFormat="1" ht="15" customHeight="1" x14ac:dyDescent="0.25">
      <c r="K1040" s="11"/>
      <c r="L1040" s="354"/>
      <c r="M1040" s="352"/>
      <c r="AA1040" s="333"/>
      <c r="AB1040" s="135"/>
      <c r="AC1040" s="135"/>
      <c r="AD1040" s="135"/>
      <c r="AE1040" s="135"/>
      <c r="AF1040" s="127"/>
      <c r="AG1040" s="135"/>
      <c r="AH1040" s="135"/>
      <c r="AI1040" s="135"/>
      <c r="AJ1040" s="135"/>
    </row>
    <row r="1041" spans="11:36" s="3" customFormat="1" ht="15" customHeight="1" x14ac:dyDescent="0.25">
      <c r="K1041" s="11"/>
      <c r="L1041" s="354"/>
      <c r="M1041" s="352"/>
      <c r="AA1041" s="333"/>
      <c r="AB1041" s="135"/>
      <c r="AC1041" s="135"/>
      <c r="AD1041" s="135"/>
      <c r="AE1041" s="135"/>
      <c r="AF1041" s="127"/>
      <c r="AG1041" s="135"/>
      <c r="AH1041" s="135"/>
      <c r="AI1041" s="135"/>
      <c r="AJ1041" s="135"/>
    </row>
    <row r="1042" spans="11:36" s="3" customFormat="1" ht="15" customHeight="1" x14ac:dyDescent="0.25">
      <c r="K1042" s="11"/>
      <c r="L1042" s="354"/>
      <c r="M1042" s="352"/>
      <c r="AA1042" s="333"/>
      <c r="AB1042" s="135"/>
      <c r="AC1042" s="135"/>
      <c r="AD1042" s="135"/>
      <c r="AE1042" s="135"/>
      <c r="AF1042" s="127"/>
      <c r="AG1042" s="135"/>
      <c r="AH1042" s="135"/>
      <c r="AI1042" s="135"/>
      <c r="AJ1042" s="135"/>
    </row>
    <row r="1043" spans="11:36" s="3" customFormat="1" ht="15" customHeight="1" x14ac:dyDescent="0.25">
      <c r="K1043" s="11"/>
      <c r="L1043" s="354"/>
      <c r="M1043" s="352"/>
      <c r="AA1043" s="333"/>
      <c r="AB1043" s="135"/>
      <c r="AC1043" s="135"/>
      <c r="AD1043" s="135"/>
      <c r="AE1043" s="135"/>
      <c r="AF1043" s="127"/>
      <c r="AG1043" s="135"/>
      <c r="AH1043" s="135"/>
      <c r="AI1043" s="135"/>
      <c r="AJ1043" s="135"/>
    </row>
    <row r="1044" spans="11:36" s="3" customFormat="1" ht="15" customHeight="1" x14ac:dyDescent="0.25">
      <c r="K1044" s="11"/>
      <c r="L1044" s="354"/>
      <c r="M1044" s="352"/>
      <c r="AA1044" s="333"/>
      <c r="AB1044" s="135"/>
      <c r="AC1044" s="135"/>
      <c r="AD1044" s="135"/>
      <c r="AE1044" s="135"/>
      <c r="AF1044" s="127"/>
      <c r="AG1044" s="135"/>
      <c r="AH1044" s="135"/>
      <c r="AI1044" s="135"/>
      <c r="AJ1044" s="135"/>
    </row>
    <row r="1045" spans="11:36" s="3" customFormat="1" ht="15" customHeight="1" x14ac:dyDescent="0.25">
      <c r="K1045" s="11"/>
      <c r="L1045" s="354"/>
      <c r="M1045" s="352"/>
      <c r="AA1045" s="333"/>
      <c r="AB1045" s="135"/>
      <c r="AC1045" s="135"/>
      <c r="AD1045" s="135"/>
      <c r="AE1045" s="135"/>
      <c r="AF1045" s="127"/>
      <c r="AG1045" s="135"/>
      <c r="AH1045" s="135"/>
      <c r="AI1045" s="135"/>
      <c r="AJ1045" s="135"/>
    </row>
    <row r="1046" spans="11:36" s="3" customFormat="1" ht="15" customHeight="1" x14ac:dyDescent="0.25">
      <c r="K1046" s="11"/>
      <c r="L1046" s="354"/>
      <c r="M1046" s="352"/>
      <c r="AA1046" s="333"/>
      <c r="AB1046" s="135"/>
      <c r="AC1046" s="135"/>
      <c r="AD1046" s="135"/>
      <c r="AE1046" s="135"/>
      <c r="AF1046" s="127"/>
      <c r="AG1046" s="135"/>
      <c r="AH1046" s="135"/>
      <c r="AI1046" s="135"/>
      <c r="AJ1046" s="135"/>
    </row>
    <row r="1047" spans="11:36" s="3" customFormat="1" ht="15" customHeight="1" x14ac:dyDescent="0.25">
      <c r="K1047" s="11"/>
      <c r="L1047" s="354"/>
      <c r="M1047" s="352"/>
      <c r="AA1047" s="333"/>
      <c r="AB1047" s="135"/>
      <c r="AC1047" s="135"/>
      <c r="AD1047" s="135"/>
      <c r="AE1047" s="135"/>
      <c r="AF1047" s="127"/>
      <c r="AG1047" s="135"/>
      <c r="AH1047" s="135"/>
      <c r="AI1047" s="135"/>
      <c r="AJ1047" s="135"/>
    </row>
    <row r="1048" spans="11:36" s="3" customFormat="1" ht="15" customHeight="1" x14ac:dyDescent="0.25">
      <c r="K1048" s="11"/>
      <c r="L1048" s="354"/>
      <c r="M1048" s="352"/>
      <c r="AA1048" s="333"/>
      <c r="AB1048" s="135"/>
      <c r="AC1048" s="135"/>
      <c r="AD1048" s="135"/>
      <c r="AE1048" s="135"/>
      <c r="AF1048" s="127"/>
      <c r="AG1048" s="135"/>
      <c r="AH1048" s="135"/>
      <c r="AI1048" s="135"/>
      <c r="AJ1048" s="135"/>
    </row>
    <row r="1049" spans="11:36" s="3" customFormat="1" ht="15" customHeight="1" x14ac:dyDescent="0.25">
      <c r="K1049" s="11"/>
      <c r="L1049" s="354"/>
      <c r="M1049" s="352"/>
      <c r="AA1049" s="333"/>
      <c r="AB1049" s="135"/>
      <c r="AC1049" s="135"/>
      <c r="AD1049" s="135"/>
      <c r="AE1049" s="135"/>
      <c r="AF1049" s="127"/>
      <c r="AG1049" s="135"/>
      <c r="AH1049" s="135"/>
      <c r="AI1049" s="135"/>
      <c r="AJ1049" s="135"/>
    </row>
    <row r="1050" spans="11:36" s="3" customFormat="1" ht="15" customHeight="1" x14ac:dyDescent="0.25">
      <c r="K1050" s="11"/>
      <c r="L1050" s="354"/>
      <c r="M1050" s="352"/>
      <c r="AA1050" s="333"/>
      <c r="AB1050" s="135"/>
      <c r="AC1050" s="135"/>
      <c r="AD1050" s="135"/>
      <c r="AE1050" s="135"/>
      <c r="AF1050" s="127"/>
      <c r="AG1050" s="135"/>
      <c r="AH1050" s="135"/>
      <c r="AI1050" s="135"/>
      <c r="AJ1050" s="135"/>
    </row>
    <row r="1051" spans="11:36" s="3" customFormat="1" ht="15" customHeight="1" x14ac:dyDescent="0.25">
      <c r="K1051" s="11"/>
      <c r="L1051" s="354"/>
      <c r="M1051" s="352"/>
      <c r="AA1051" s="333"/>
      <c r="AB1051" s="135"/>
      <c r="AC1051" s="135"/>
      <c r="AD1051" s="135"/>
      <c r="AE1051" s="135"/>
      <c r="AF1051" s="127"/>
      <c r="AG1051" s="135"/>
      <c r="AH1051" s="135"/>
      <c r="AI1051" s="135"/>
      <c r="AJ1051" s="135"/>
    </row>
    <row r="1052" spans="11:36" s="3" customFormat="1" ht="15" customHeight="1" x14ac:dyDescent="0.25">
      <c r="K1052" s="11"/>
      <c r="L1052" s="354"/>
      <c r="M1052" s="352"/>
      <c r="AA1052" s="333"/>
      <c r="AB1052" s="135"/>
      <c r="AC1052" s="135"/>
      <c r="AD1052" s="135"/>
      <c r="AE1052" s="135"/>
      <c r="AF1052" s="127"/>
      <c r="AG1052" s="135"/>
      <c r="AH1052" s="135"/>
      <c r="AI1052" s="135"/>
      <c r="AJ1052" s="135"/>
    </row>
    <row r="1053" spans="11:36" s="3" customFormat="1" ht="15" customHeight="1" x14ac:dyDescent="0.25">
      <c r="K1053" s="11"/>
      <c r="L1053" s="354"/>
      <c r="M1053" s="352"/>
      <c r="AA1053" s="333"/>
      <c r="AB1053" s="135"/>
      <c r="AC1053" s="135"/>
      <c r="AD1053" s="135"/>
      <c r="AE1053" s="135"/>
      <c r="AF1053" s="127"/>
      <c r="AG1053" s="135"/>
      <c r="AH1053" s="135"/>
      <c r="AI1053" s="135"/>
      <c r="AJ1053" s="135"/>
    </row>
    <row r="1054" spans="11:36" s="3" customFormat="1" ht="15" customHeight="1" x14ac:dyDescent="0.25">
      <c r="K1054" s="11"/>
      <c r="L1054" s="354"/>
      <c r="M1054" s="352"/>
      <c r="AA1054" s="333"/>
      <c r="AB1054" s="135"/>
      <c r="AC1054" s="135"/>
      <c r="AD1054" s="135"/>
      <c r="AE1054" s="135"/>
      <c r="AF1054" s="127"/>
      <c r="AG1054" s="135"/>
      <c r="AH1054" s="135"/>
      <c r="AI1054" s="135"/>
      <c r="AJ1054" s="135"/>
    </row>
    <row r="1055" spans="11:36" s="3" customFormat="1" ht="15" customHeight="1" x14ac:dyDescent="0.25">
      <c r="K1055" s="11"/>
      <c r="L1055" s="354"/>
      <c r="M1055" s="352"/>
      <c r="AA1055" s="333"/>
      <c r="AB1055" s="135"/>
      <c r="AC1055" s="135"/>
      <c r="AD1055" s="135"/>
      <c r="AE1055" s="135"/>
      <c r="AF1055" s="127"/>
      <c r="AG1055" s="135"/>
      <c r="AH1055" s="135"/>
      <c r="AI1055" s="135"/>
      <c r="AJ1055" s="135"/>
    </row>
    <row r="1056" spans="11:36" s="3" customFormat="1" ht="15" customHeight="1" x14ac:dyDescent="0.25">
      <c r="K1056" s="11"/>
      <c r="L1056" s="354"/>
      <c r="M1056" s="352"/>
      <c r="AA1056" s="333"/>
      <c r="AB1056" s="135"/>
      <c r="AC1056" s="135"/>
      <c r="AD1056" s="135"/>
      <c r="AE1056" s="135"/>
      <c r="AF1056" s="127"/>
      <c r="AG1056" s="135"/>
      <c r="AH1056" s="135"/>
      <c r="AI1056" s="135"/>
      <c r="AJ1056" s="135"/>
    </row>
    <row r="1057" spans="11:36" s="3" customFormat="1" ht="15" customHeight="1" x14ac:dyDescent="0.25">
      <c r="K1057" s="11"/>
      <c r="L1057" s="354"/>
      <c r="M1057" s="352"/>
      <c r="AA1057" s="333"/>
      <c r="AB1057" s="135"/>
      <c r="AC1057" s="135"/>
      <c r="AD1057" s="135"/>
      <c r="AE1057" s="135"/>
      <c r="AF1057" s="127"/>
      <c r="AG1057" s="135"/>
      <c r="AH1057" s="135"/>
      <c r="AI1057" s="135"/>
      <c r="AJ1057" s="135"/>
    </row>
    <row r="1058" spans="11:36" s="3" customFormat="1" ht="15" customHeight="1" x14ac:dyDescent="0.25">
      <c r="K1058" s="11"/>
      <c r="L1058" s="354"/>
      <c r="M1058" s="352"/>
      <c r="AA1058" s="333"/>
      <c r="AB1058" s="135"/>
      <c r="AC1058" s="135"/>
      <c r="AD1058" s="135"/>
      <c r="AE1058" s="135"/>
      <c r="AF1058" s="127"/>
      <c r="AG1058" s="135"/>
      <c r="AH1058" s="135"/>
      <c r="AI1058" s="135"/>
      <c r="AJ1058" s="135"/>
    </row>
    <row r="1059" spans="11:36" s="3" customFormat="1" ht="15" customHeight="1" x14ac:dyDescent="0.25">
      <c r="K1059" s="11"/>
      <c r="L1059" s="354"/>
      <c r="M1059" s="352"/>
      <c r="AA1059" s="333"/>
      <c r="AB1059" s="135"/>
      <c r="AC1059" s="135"/>
      <c r="AD1059" s="135"/>
      <c r="AE1059" s="135"/>
      <c r="AF1059" s="127"/>
      <c r="AG1059" s="135"/>
      <c r="AH1059" s="135"/>
      <c r="AI1059" s="135"/>
      <c r="AJ1059" s="135"/>
    </row>
    <row r="1060" spans="11:36" s="3" customFormat="1" ht="15" customHeight="1" x14ac:dyDescent="0.25">
      <c r="K1060" s="11"/>
      <c r="L1060" s="354"/>
      <c r="M1060" s="352"/>
      <c r="AA1060" s="333"/>
      <c r="AB1060" s="135"/>
      <c r="AC1060" s="135"/>
      <c r="AD1060" s="135"/>
      <c r="AE1060" s="135"/>
      <c r="AF1060" s="127"/>
      <c r="AG1060" s="135"/>
      <c r="AH1060" s="135"/>
      <c r="AI1060" s="135"/>
      <c r="AJ1060" s="135"/>
    </row>
    <row r="1061" spans="11:36" s="3" customFormat="1" ht="15" customHeight="1" x14ac:dyDescent="0.25">
      <c r="K1061" s="11"/>
      <c r="L1061" s="354"/>
      <c r="M1061" s="352"/>
      <c r="AA1061" s="333"/>
      <c r="AB1061" s="135"/>
      <c r="AC1061" s="135"/>
      <c r="AD1061" s="135"/>
      <c r="AE1061" s="135"/>
      <c r="AF1061" s="127"/>
      <c r="AG1061" s="135"/>
      <c r="AH1061" s="135"/>
      <c r="AI1061" s="135"/>
      <c r="AJ1061" s="135"/>
    </row>
    <row r="1062" spans="11:36" s="3" customFormat="1" ht="15" customHeight="1" x14ac:dyDescent="0.25">
      <c r="K1062" s="11"/>
      <c r="L1062" s="354"/>
      <c r="M1062" s="352"/>
      <c r="AA1062" s="333"/>
      <c r="AB1062" s="135"/>
      <c r="AC1062" s="135"/>
      <c r="AD1062" s="135"/>
      <c r="AE1062" s="135"/>
      <c r="AF1062" s="127"/>
      <c r="AG1062" s="135"/>
      <c r="AH1062" s="135"/>
      <c r="AI1062" s="135"/>
      <c r="AJ1062" s="135"/>
    </row>
    <row r="1063" spans="11:36" s="3" customFormat="1" ht="15" customHeight="1" x14ac:dyDescent="0.25">
      <c r="K1063" s="11"/>
      <c r="L1063" s="354"/>
      <c r="M1063" s="352"/>
      <c r="AA1063" s="333"/>
      <c r="AB1063" s="135"/>
      <c r="AC1063" s="135"/>
      <c r="AD1063" s="135"/>
      <c r="AE1063" s="135"/>
      <c r="AF1063" s="127"/>
      <c r="AG1063" s="135"/>
      <c r="AH1063" s="135"/>
      <c r="AI1063" s="135"/>
      <c r="AJ1063" s="135"/>
    </row>
    <row r="1064" spans="11:36" s="3" customFormat="1" ht="15" customHeight="1" x14ac:dyDescent="0.25">
      <c r="K1064" s="11"/>
      <c r="L1064" s="354"/>
      <c r="M1064" s="352"/>
      <c r="AA1064" s="333"/>
      <c r="AB1064" s="135"/>
      <c r="AC1064" s="135"/>
      <c r="AD1064" s="135"/>
      <c r="AE1064" s="135"/>
      <c r="AF1064" s="127"/>
      <c r="AG1064" s="135"/>
      <c r="AH1064" s="135"/>
      <c r="AI1064" s="135"/>
      <c r="AJ1064" s="135"/>
    </row>
    <row r="1065" spans="11:36" s="3" customFormat="1" ht="15" customHeight="1" x14ac:dyDescent="0.25">
      <c r="K1065" s="11"/>
      <c r="L1065" s="354"/>
      <c r="M1065" s="352"/>
      <c r="AA1065" s="333"/>
      <c r="AB1065" s="135"/>
      <c r="AC1065" s="135"/>
      <c r="AD1065" s="135"/>
      <c r="AE1065" s="135"/>
      <c r="AF1065" s="127"/>
      <c r="AG1065" s="135"/>
      <c r="AH1065" s="135"/>
      <c r="AI1065" s="135"/>
      <c r="AJ1065" s="135"/>
    </row>
    <row r="1066" spans="11:36" s="3" customFormat="1" ht="15" customHeight="1" x14ac:dyDescent="0.25">
      <c r="K1066" s="11"/>
      <c r="L1066" s="354"/>
      <c r="M1066" s="352"/>
      <c r="AA1066" s="333"/>
      <c r="AB1066" s="135"/>
      <c r="AC1066" s="135"/>
      <c r="AD1066" s="135"/>
      <c r="AE1066" s="135"/>
      <c r="AF1066" s="127"/>
      <c r="AG1066" s="135"/>
      <c r="AH1066" s="135"/>
      <c r="AI1066" s="135"/>
      <c r="AJ1066" s="135"/>
    </row>
    <row r="1067" spans="11:36" s="3" customFormat="1" ht="15" customHeight="1" x14ac:dyDescent="0.25">
      <c r="K1067" s="11"/>
      <c r="L1067" s="354"/>
      <c r="M1067" s="352"/>
      <c r="AA1067" s="333"/>
      <c r="AB1067" s="135"/>
      <c r="AC1067" s="135"/>
      <c r="AD1067" s="135"/>
      <c r="AE1067" s="135"/>
      <c r="AF1067" s="127"/>
      <c r="AG1067" s="135"/>
      <c r="AH1067" s="135"/>
      <c r="AI1067" s="135"/>
      <c r="AJ1067" s="135"/>
    </row>
    <row r="1068" spans="11:36" s="3" customFormat="1" ht="15" customHeight="1" x14ac:dyDescent="0.25">
      <c r="K1068" s="11"/>
      <c r="L1068" s="354"/>
      <c r="M1068" s="352"/>
      <c r="AA1068" s="333"/>
      <c r="AB1068" s="135"/>
      <c r="AC1068" s="135"/>
      <c r="AD1068" s="135"/>
      <c r="AE1068" s="135"/>
      <c r="AF1068" s="127"/>
      <c r="AG1068" s="135"/>
      <c r="AH1068" s="135"/>
      <c r="AI1068" s="135"/>
      <c r="AJ1068" s="135"/>
    </row>
    <row r="1069" spans="11:36" s="3" customFormat="1" ht="15" customHeight="1" x14ac:dyDescent="0.25">
      <c r="K1069" s="11"/>
      <c r="L1069" s="354"/>
      <c r="M1069" s="352"/>
      <c r="AA1069" s="333"/>
      <c r="AB1069" s="135"/>
      <c r="AC1069" s="135"/>
      <c r="AD1069" s="135"/>
      <c r="AE1069" s="135"/>
      <c r="AF1069" s="127"/>
      <c r="AG1069" s="135"/>
      <c r="AH1069" s="135"/>
      <c r="AI1069" s="135"/>
      <c r="AJ1069" s="135"/>
    </row>
    <row r="1070" spans="11:36" s="3" customFormat="1" ht="15" customHeight="1" x14ac:dyDescent="0.25">
      <c r="K1070" s="11"/>
      <c r="L1070" s="354"/>
      <c r="M1070" s="352"/>
      <c r="AA1070" s="333"/>
      <c r="AB1070" s="135"/>
      <c r="AC1070" s="135"/>
      <c r="AD1070" s="135"/>
      <c r="AE1070" s="135"/>
      <c r="AF1070" s="127"/>
      <c r="AG1070" s="135"/>
      <c r="AH1070" s="135"/>
      <c r="AI1070" s="135"/>
      <c r="AJ1070" s="135"/>
    </row>
    <row r="1071" spans="11:36" s="3" customFormat="1" ht="15" customHeight="1" x14ac:dyDescent="0.25">
      <c r="K1071" s="11"/>
      <c r="L1071" s="354"/>
      <c r="M1071" s="352"/>
      <c r="AA1071" s="333"/>
      <c r="AB1071" s="135"/>
      <c r="AC1071" s="135"/>
      <c r="AD1071" s="135"/>
      <c r="AE1071" s="135"/>
      <c r="AF1071" s="127"/>
      <c r="AG1071" s="135"/>
      <c r="AH1071" s="135"/>
      <c r="AI1071" s="135"/>
      <c r="AJ1071" s="135"/>
    </row>
    <row r="1072" spans="11:36" s="3" customFormat="1" ht="15" customHeight="1" x14ac:dyDescent="0.25">
      <c r="K1072" s="11"/>
      <c r="L1072" s="354"/>
      <c r="M1072" s="352"/>
      <c r="AA1072" s="333"/>
      <c r="AB1072" s="135"/>
      <c r="AC1072" s="135"/>
      <c r="AD1072" s="135"/>
      <c r="AE1072" s="135"/>
      <c r="AF1072" s="127"/>
      <c r="AG1072" s="135"/>
      <c r="AH1072" s="135"/>
      <c r="AI1072" s="135"/>
      <c r="AJ1072" s="135"/>
    </row>
    <row r="1073" spans="11:36" s="3" customFormat="1" ht="15" customHeight="1" x14ac:dyDescent="0.25">
      <c r="K1073" s="11"/>
      <c r="L1073" s="354"/>
      <c r="M1073" s="352"/>
      <c r="AA1073" s="333"/>
      <c r="AB1073" s="135"/>
      <c r="AC1073" s="135"/>
      <c r="AD1073" s="135"/>
      <c r="AE1073" s="135"/>
      <c r="AF1073" s="127"/>
      <c r="AG1073" s="135"/>
      <c r="AH1073" s="135"/>
      <c r="AI1073" s="135"/>
      <c r="AJ1073" s="135"/>
    </row>
    <row r="1074" spans="11:36" s="3" customFormat="1" ht="15" customHeight="1" x14ac:dyDescent="0.25">
      <c r="K1074" s="11"/>
      <c r="L1074" s="354"/>
      <c r="M1074" s="352"/>
      <c r="AA1074" s="333"/>
      <c r="AB1074" s="135"/>
      <c r="AC1074" s="135"/>
      <c r="AD1074" s="135"/>
      <c r="AE1074" s="135"/>
      <c r="AF1074" s="127"/>
      <c r="AG1074" s="135"/>
      <c r="AH1074" s="135"/>
      <c r="AI1074" s="135"/>
      <c r="AJ1074" s="135"/>
    </row>
    <row r="1075" spans="11:36" s="3" customFormat="1" ht="15" customHeight="1" x14ac:dyDescent="0.25">
      <c r="K1075" s="11"/>
      <c r="L1075" s="354"/>
      <c r="M1075" s="352"/>
      <c r="AA1075" s="333"/>
      <c r="AB1075" s="135"/>
      <c r="AC1075" s="135"/>
      <c r="AD1075" s="135"/>
      <c r="AE1075" s="135"/>
      <c r="AF1075" s="127"/>
      <c r="AG1075" s="135"/>
      <c r="AH1075" s="135"/>
      <c r="AI1075" s="135"/>
      <c r="AJ1075" s="135"/>
    </row>
    <row r="1076" spans="11:36" s="3" customFormat="1" ht="15" customHeight="1" x14ac:dyDescent="0.25">
      <c r="K1076" s="11"/>
      <c r="L1076" s="354"/>
      <c r="M1076" s="352"/>
      <c r="AA1076" s="333"/>
      <c r="AB1076" s="135"/>
      <c r="AC1076" s="135"/>
      <c r="AD1076" s="135"/>
      <c r="AE1076" s="135"/>
      <c r="AF1076" s="127"/>
      <c r="AG1076" s="135"/>
      <c r="AH1076" s="135"/>
      <c r="AI1076" s="135"/>
      <c r="AJ1076" s="135"/>
    </row>
    <row r="1077" spans="11:36" s="3" customFormat="1" ht="15" customHeight="1" x14ac:dyDescent="0.25">
      <c r="K1077" s="11"/>
      <c r="L1077" s="354"/>
      <c r="M1077" s="352"/>
      <c r="AA1077" s="333"/>
      <c r="AB1077" s="135"/>
      <c r="AC1077" s="135"/>
      <c r="AD1077" s="135"/>
      <c r="AE1077" s="135"/>
      <c r="AF1077" s="127"/>
      <c r="AG1077" s="135"/>
      <c r="AH1077" s="135"/>
      <c r="AI1077" s="135"/>
      <c r="AJ1077" s="135"/>
    </row>
    <row r="1078" spans="11:36" s="3" customFormat="1" ht="15" customHeight="1" x14ac:dyDescent="0.25">
      <c r="K1078" s="11"/>
      <c r="L1078" s="354"/>
      <c r="M1078" s="352"/>
      <c r="AA1078" s="333"/>
      <c r="AB1078" s="135"/>
      <c r="AC1078" s="135"/>
      <c r="AD1078" s="135"/>
      <c r="AE1078" s="135"/>
      <c r="AF1078" s="127"/>
      <c r="AG1078" s="135"/>
      <c r="AH1078" s="135"/>
      <c r="AI1078" s="135"/>
      <c r="AJ1078" s="135"/>
    </row>
    <row r="1079" spans="11:36" s="3" customFormat="1" ht="15" customHeight="1" x14ac:dyDescent="0.25">
      <c r="K1079" s="11"/>
      <c r="L1079" s="354"/>
      <c r="M1079" s="352"/>
      <c r="AA1079" s="333"/>
      <c r="AB1079" s="135"/>
      <c r="AC1079" s="135"/>
      <c r="AD1079" s="135"/>
      <c r="AE1079" s="135"/>
      <c r="AF1079" s="127"/>
      <c r="AG1079" s="135"/>
      <c r="AH1079" s="135"/>
      <c r="AI1079" s="135"/>
      <c r="AJ1079" s="135"/>
    </row>
    <row r="1080" spans="11:36" s="3" customFormat="1" ht="15" customHeight="1" x14ac:dyDescent="0.25">
      <c r="K1080" s="11"/>
      <c r="L1080" s="354"/>
      <c r="M1080" s="352"/>
      <c r="AA1080" s="333"/>
      <c r="AB1080" s="135"/>
      <c r="AC1080" s="135"/>
      <c r="AD1080" s="135"/>
      <c r="AE1080" s="135"/>
      <c r="AF1080" s="127"/>
      <c r="AG1080" s="135"/>
      <c r="AH1080" s="135"/>
      <c r="AI1080" s="135"/>
      <c r="AJ1080" s="135"/>
    </row>
    <row r="1081" spans="11:36" s="3" customFormat="1" ht="15" customHeight="1" x14ac:dyDescent="0.25">
      <c r="K1081" s="11"/>
      <c r="L1081" s="354"/>
      <c r="M1081" s="352"/>
      <c r="AA1081" s="333"/>
      <c r="AB1081" s="135"/>
      <c r="AC1081" s="135"/>
      <c r="AD1081" s="135"/>
      <c r="AE1081" s="135"/>
      <c r="AF1081" s="127"/>
      <c r="AG1081" s="135"/>
      <c r="AH1081" s="135"/>
      <c r="AI1081" s="135"/>
      <c r="AJ1081" s="135"/>
    </row>
    <row r="1082" spans="11:36" s="3" customFormat="1" ht="15" customHeight="1" x14ac:dyDescent="0.25">
      <c r="K1082" s="11"/>
      <c r="L1082" s="354"/>
      <c r="M1082" s="352"/>
      <c r="AA1082" s="333"/>
      <c r="AB1082" s="135"/>
      <c r="AC1082" s="135"/>
      <c r="AD1082" s="135"/>
      <c r="AE1082" s="135"/>
      <c r="AF1082" s="127"/>
      <c r="AG1082" s="135"/>
      <c r="AH1082" s="135"/>
      <c r="AI1082" s="135"/>
      <c r="AJ1082" s="135"/>
    </row>
    <row r="1083" spans="11:36" s="3" customFormat="1" ht="15" customHeight="1" x14ac:dyDescent="0.25">
      <c r="K1083" s="11"/>
      <c r="L1083" s="354"/>
      <c r="M1083" s="352"/>
      <c r="AA1083" s="333"/>
      <c r="AB1083" s="135"/>
      <c r="AC1083" s="135"/>
      <c r="AD1083" s="135"/>
      <c r="AE1083" s="135"/>
      <c r="AF1083" s="127"/>
      <c r="AG1083" s="135"/>
      <c r="AH1083" s="135"/>
      <c r="AI1083" s="135"/>
      <c r="AJ1083" s="135"/>
    </row>
    <row r="1084" spans="11:36" s="3" customFormat="1" ht="15" customHeight="1" x14ac:dyDescent="0.25">
      <c r="K1084" s="11"/>
      <c r="L1084" s="354"/>
      <c r="M1084" s="352"/>
      <c r="AA1084" s="333"/>
      <c r="AB1084" s="135"/>
      <c r="AC1084" s="135"/>
      <c r="AD1084" s="135"/>
      <c r="AE1084" s="135"/>
      <c r="AF1084" s="127"/>
      <c r="AG1084" s="135"/>
      <c r="AH1084" s="135"/>
      <c r="AI1084" s="135"/>
      <c r="AJ1084" s="135"/>
    </row>
    <row r="1085" spans="11:36" s="3" customFormat="1" ht="15" customHeight="1" x14ac:dyDescent="0.25">
      <c r="K1085" s="11"/>
      <c r="L1085" s="354"/>
      <c r="M1085" s="352"/>
      <c r="AA1085" s="333"/>
      <c r="AB1085" s="135"/>
      <c r="AC1085" s="135"/>
      <c r="AD1085" s="135"/>
      <c r="AE1085" s="135"/>
      <c r="AF1085" s="127"/>
      <c r="AG1085" s="135"/>
      <c r="AH1085" s="135"/>
      <c r="AI1085" s="135"/>
      <c r="AJ1085" s="135"/>
    </row>
    <row r="1086" spans="11:36" s="3" customFormat="1" ht="15" customHeight="1" x14ac:dyDescent="0.25">
      <c r="K1086" s="11"/>
      <c r="L1086" s="354"/>
      <c r="M1086" s="352"/>
      <c r="AA1086" s="333"/>
      <c r="AB1086" s="135"/>
      <c r="AC1086" s="135"/>
      <c r="AD1086" s="135"/>
      <c r="AE1086" s="135"/>
      <c r="AF1086" s="127"/>
      <c r="AG1086" s="135"/>
      <c r="AH1086" s="135"/>
      <c r="AI1086" s="135"/>
      <c r="AJ1086" s="135"/>
    </row>
    <row r="1087" spans="11:36" s="3" customFormat="1" ht="15" customHeight="1" x14ac:dyDescent="0.25">
      <c r="K1087" s="11"/>
      <c r="L1087" s="354"/>
      <c r="M1087" s="352"/>
      <c r="AA1087" s="333"/>
      <c r="AB1087" s="135"/>
      <c r="AC1087" s="135"/>
      <c r="AD1087" s="135"/>
      <c r="AE1087" s="135"/>
      <c r="AF1087" s="127"/>
      <c r="AG1087" s="135"/>
      <c r="AH1087" s="135"/>
      <c r="AI1087" s="135"/>
      <c r="AJ1087" s="135"/>
    </row>
    <row r="1088" spans="11:36" s="3" customFormat="1" ht="15" customHeight="1" x14ac:dyDescent="0.25">
      <c r="K1088" s="11"/>
      <c r="L1088" s="354"/>
      <c r="M1088" s="352"/>
      <c r="AA1088" s="333"/>
      <c r="AB1088" s="135"/>
      <c r="AC1088" s="135"/>
      <c r="AD1088" s="135"/>
      <c r="AE1088" s="135"/>
      <c r="AF1088" s="127"/>
      <c r="AG1088" s="135"/>
      <c r="AH1088" s="135"/>
      <c r="AI1088" s="135"/>
      <c r="AJ1088" s="135"/>
    </row>
    <row r="1089" spans="11:36" s="3" customFormat="1" ht="15" customHeight="1" x14ac:dyDescent="0.25">
      <c r="K1089" s="11"/>
      <c r="L1089" s="354"/>
      <c r="M1089" s="352"/>
      <c r="AA1089" s="333"/>
      <c r="AB1089" s="135"/>
      <c r="AC1089" s="135"/>
      <c r="AD1089" s="135"/>
      <c r="AE1089" s="135"/>
      <c r="AF1089" s="127"/>
      <c r="AG1089" s="135"/>
      <c r="AH1089" s="135"/>
      <c r="AI1089" s="135"/>
      <c r="AJ1089" s="135"/>
    </row>
    <row r="1090" spans="11:36" s="3" customFormat="1" ht="15" customHeight="1" x14ac:dyDescent="0.25">
      <c r="K1090" s="11"/>
      <c r="L1090" s="354"/>
      <c r="M1090" s="352"/>
      <c r="AA1090" s="333"/>
      <c r="AB1090" s="135"/>
      <c r="AC1090" s="135"/>
      <c r="AD1090" s="135"/>
      <c r="AE1090" s="135"/>
      <c r="AF1090" s="127"/>
      <c r="AG1090" s="135"/>
      <c r="AH1090" s="135"/>
      <c r="AI1090" s="135"/>
      <c r="AJ1090" s="135"/>
    </row>
    <row r="1091" spans="11:36" s="3" customFormat="1" ht="15" customHeight="1" x14ac:dyDescent="0.25">
      <c r="K1091" s="11"/>
      <c r="L1091" s="354"/>
      <c r="M1091" s="352"/>
      <c r="AA1091" s="333"/>
      <c r="AB1091" s="135"/>
      <c r="AC1091" s="135"/>
      <c r="AD1091" s="135"/>
      <c r="AE1091" s="135"/>
      <c r="AF1091" s="127"/>
      <c r="AG1091" s="135"/>
      <c r="AH1091" s="135"/>
      <c r="AI1091" s="135"/>
      <c r="AJ1091" s="135"/>
    </row>
    <row r="1092" spans="11:36" s="3" customFormat="1" ht="15" customHeight="1" x14ac:dyDescent="0.25">
      <c r="K1092" s="11"/>
      <c r="L1092" s="354"/>
      <c r="M1092" s="352"/>
      <c r="AA1092" s="333"/>
      <c r="AB1092" s="135"/>
      <c r="AC1092" s="135"/>
      <c r="AD1092" s="135"/>
      <c r="AE1092" s="135"/>
      <c r="AF1092" s="127"/>
      <c r="AG1092" s="135"/>
      <c r="AH1092" s="135"/>
      <c r="AI1092" s="135"/>
      <c r="AJ1092" s="135"/>
    </row>
    <row r="1093" spans="11:36" s="3" customFormat="1" ht="15" customHeight="1" x14ac:dyDescent="0.25">
      <c r="K1093" s="11"/>
      <c r="L1093" s="354"/>
      <c r="M1093" s="352"/>
      <c r="AA1093" s="333"/>
      <c r="AB1093" s="135"/>
      <c r="AC1093" s="135"/>
      <c r="AD1093" s="135"/>
      <c r="AE1093" s="135"/>
      <c r="AF1093" s="127"/>
      <c r="AG1093" s="135"/>
      <c r="AH1093" s="135"/>
      <c r="AI1093" s="135"/>
      <c r="AJ1093" s="135"/>
    </row>
    <row r="1094" spans="11:36" s="3" customFormat="1" ht="15" customHeight="1" x14ac:dyDescent="0.25">
      <c r="K1094" s="11"/>
      <c r="L1094" s="354"/>
      <c r="M1094" s="352"/>
      <c r="AA1094" s="333"/>
      <c r="AB1094" s="135"/>
      <c r="AC1094" s="135"/>
      <c r="AD1094" s="135"/>
      <c r="AE1094" s="135"/>
      <c r="AF1094" s="127"/>
      <c r="AG1094" s="135"/>
      <c r="AH1094" s="135"/>
      <c r="AI1094" s="135"/>
      <c r="AJ1094" s="135"/>
    </row>
    <row r="1095" spans="11:36" s="3" customFormat="1" ht="15" customHeight="1" x14ac:dyDescent="0.25">
      <c r="K1095" s="11"/>
      <c r="L1095" s="354"/>
      <c r="M1095" s="352"/>
      <c r="AA1095" s="333"/>
      <c r="AB1095" s="135"/>
      <c r="AC1095" s="135"/>
      <c r="AD1095" s="135"/>
      <c r="AE1095" s="135"/>
      <c r="AF1095" s="127"/>
      <c r="AG1095" s="135"/>
      <c r="AH1095" s="135"/>
      <c r="AI1095" s="135"/>
      <c r="AJ1095" s="135"/>
    </row>
    <row r="1096" spans="11:36" s="3" customFormat="1" ht="15" customHeight="1" x14ac:dyDescent="0.25">
      <c r="K1096" s="11"/>
      <c r="L1096" s="354"/>
      <c r="M1096" s="352"/>
      <c r="AA1096" s="333"/>
      <c r="AB1096" s="135"/>
      <c r="AC1096" s="135"/>
      <c r="AD1096" s="135"/>
      <c r="AE1096" s="135"/>
      <c r="AF1096" s="127"/>
      <c r="AG1096" s="135"/>
      <c r="AH1096" s="135"/>
      <c r="AI1096" s="135"/>
      <c r="AJ1096" s="135"/>
    </row>
    <row r="1097" spans="11:36" s="3" customFormat="1" ht="15" customHeight="1" x14ac:dyDescent="0.25">
      <c r="K1097" s="11"/>
      <c r="L1097" s="354"/>
      <c r="M1097" s="352"/>
      <c r="AA1097" s="333"/>
      <c r="AB1097" s="135"/>
      <c r="AC1097" s="135"/>
      <c r="AD1097" s="135"/>
      <c r="AE1097" s="135"/>
      <c r="AF1097" s="127"/>
      <c r="AG1097" s="135"/>
      <c r="AH1097" s="135"/>
      <c r="AI1097" s="135"/>
      <c r="AJ1097" s="135"/>
    </row>
    <row r="1098" spans="11:36" s="3" customFormat="1" ht="15" customHeight="1" x14ac:dyDescent="0.25">
      <c r="K1098" s="11"/>
      <c r="L1098" s="354"/>
      <c r="M1098" s="352"/>
      <c r="AA1098" s="333"/>
      <c r="AB1098" s="135"/>
      <c r="AC1098" s="135"/>
      <c r="AD1098" s="135"/>
      <c r="AE1098" s="135"/>
      <c r="AF1098" s="127"/>
      <c r="AG1098" s="135"/>
      <c r="AH1098" s="135"/>
      <c r="AI1098" s="135"/>
      <c r="AJ1098" s="135"/>
    </row>
    <row r="1099" spans="11:36" s="3" customFormat="1" ht="15" customHeight="1" x14ac:dyDescent="0.25">
      <c r="K1099" s="11"/>
      <c r="L1099" s="354"/>
      <c r="M1099" s="352"/>
      <c r="AA1099" s="333"/>
      <c r="AB1099" s="135"/>
      <c r="AC1099" s="135"/>
      <c r="AD1099" s="135"/>
      <c r="AE1099" s="135"/>
      <c r="AF1099" s="127"/>
      <c r="AG1099" s="135"/>
      <c r="AH1099" s="135"/>
      <c r="AI1099" s="135"/>
      <c r="AJ1099" s="135"/>
    </row>
    <row r="1100" spans="11:36" s="3" customFormat="1" ht="15" customHeight="1" x14ac:dyDescent="0.25">
      <c r="K1100" s="11"/>
      <c r="L1100" s="354"/>
      <c r="M1100" s="352"/>
      <c r="AA1100" s="333"/>
      <c r="AB1100" s="135"/>
      <c r="AC1100" s="135"/>
      <c r="AD1100" s="135"/>
      <c r="AE1100" s="135"/>
      <c r="AF1100" s="127"/>
      <c r="AG1100" s="135"/>
      <c r="AH1100" s="135"/>
      <c r="AI1100" s="135"/>
      <c r="AJ1100" s="135"/>
    </row>
    <row r="1101" spans="11:36" s="3" customFormat="1" ht="15" customHeight="1" x14ac:dyDescent="0.25">
      <c r="K1101" s="11"/>
      <c r="L1101" s="354"/>
      <c r="M1101" s="352"/>
      <c r="AA1101" s="333"/>
      <c r="AB1101" s="135"/>
      <c r="AC1101" s="135"/>
      <c r="AD1101" s="135"/>
      <c r="AE1101" s="135"/>
      <c r="AF1101" s="127"/>
      <c r="AG1101" s="135"/>
      <c r="AH1101" s="135"/>
      <c r="AI1101" s="135"/>
      <c r="AJ1101" s="135"/>
    </row>
    <row r="1102" spans="11:36" s="3" customFormat="1" ht="15" customHeight="1" x14ac:dyDescent="0.25">
      <c r="K1102" s="11"/>
      <c r="L1102" s="354"/>
      <c r="M1102" s="352"/>
      <c r="AA1102" s="333"/>
      <c r="AB1102" s="135"/>
      <c r="AC1102" s="135"/>
      <c r="AD1102" s="135"/>
      <c r="AE1102" s="135"/>
      <c r="AF1102" s="127"/>
      <c r="AG1102" s="135"/>
      <c r="AH1102" s="135"/>
      <c r="AI1102" s="135"/>
      <c r="AJ1102" s="135"/>
    </row>
    <row r="1103" spans="11:36" s="3" customFormat="1" ht="15" customHeight="1" x14ac:dyDescent="0.25">
      <c r="K1103" s="11"/>
      <c r="L1103" s="354"/>
      <c r="M1103" s="352"/>
      <c r="AA1103" s="333"/>
      <c r="AB1103" s="135"/>
      <c r="AC1103" s="135"/>
      <c r="AD1103" s="135"/>
      <c r="AE1103" s="135"/>
      <c r="AF1103" s="127"/>
      <c r="AG1103" s="135"/>
      <c r="AH1103" s="135"/>
      <c r="AI1103" s="135"/>
      <c r="AJ1103" s="135"/>
    </row>
    <row r="1104" spans="11:36" s="3" customFormat="1" ht="15" customHeight="1" x14ac:dyDescent="0.25">
      <c r="K1104" s="11"/>
      <c r="L1104" s="354"/>
      <c r="M1104" s="352"/>
      <c r="AA1104" s="333"/>
      <c r="AB1104" s="135"/>
      <c r="AC1104" s="135"/>
      <c r="AD1104" s="135"/>
      <c r="AE1104" s="135"/>
      <c r="AF1104" s="127"/>
      <c r="AG1104" s="135"/>
      <c r="AH1104" s="135"/>
      <c r="AI1104" s="135"/>
      <c r="AJ1104" s="135"/>
    </row>
    <row r="1105" spans="11:36" s="3" customFormat="1" ht="15" customHeight="1" x14ac:dyDescent="0.25">
      <c r="K1105" s="11"/>
      <c r="L1105" s="354"/>
      <c r="M1105" s="352"/>
      <c r="AA1105" s="333"/>
      <c r="AB1105" s="135"/>
      <c r="AC1105" s="135"/>
      <c r="AD1105" s="135"/>
      <c r="AE1105" s="135"/>
      <c r="AF1105" s="127"/>
      <c r="AG1105" s="135"/>
      <c r="AH1105" s="135"/>
      <c r="AI1105" s="135"/>
      <c r="AJ1105" s="135"/>
    </row>
    <row r="1106" spans="11:36" s="3" customFormat="1" ht="15" customHeight="1" x14ac:dyDescent="0.25">
      <c r="K1106" s="11"/>
      <c r="L1106" s="354"/>
      <c r="M1106" s="352"/>
      <c r="AA1106" s="333"/>
      <c r="AB1106" s="135"/>
      <c r="AC1106" s="135"/>
      <c r="AD1106" s="135"/>
      <c r="AE1106" s="135"/>
      <c r="AF1106" s="127"/>
      <c r="AG1106" s="135"/>
      <c r="AH1106" s="135"/>
      <c r="AI1106" s="135"/>
      <c r="AJ1106" s="135"/>
    </row>
    <row r="1107" spans="11:36" s="3" customFormat="1" ht="15" customHeight="1" x14ac:dyDescent="0.25">
      <c r="K1107" s="11"/>
      <c r="L1107" s="354"/>
      <c r="M1107" s="352"/>
      <c r="AA1107" s="333"/>
      <c r="AB1107" s="135"/>
      <c r="AC1107" s="135"/>
      <c r="AD1107" s="135"/>
      <c r="AE1107" s="135"/>
      <c r="AF1107" s="127"/>
      <c r="AG1107" s="135"/>
      <c r="AH1107" s="135"/>
      <c r="AI1107" s="135"/>
      <c r="AJ1107" s="135"/>
    </row>
    <row r="1108" spans="11:36" s="3" customFormat="1" ht="15" customHeight="1" x14ac:dyDescent="0.25">
      <c r="K1108" s="11"/>
      <c r="L1108" s="354"/>
      <c r="M1108" s="352"/>
      <c r="AA1108" s="333"/>
      <c r="AB1108" s="135"/>
      <c r="AC1108" s="135"/>
      <c r="AD1108" s="135"/>
      <c r="AE1108" s="135"/>
      <c r="AF1108" s="127"/>
      <c r="AG1108" s="135"/>
      <c r="AH1108" s="135"/>
      <c r="AI1108" s="135"/>
      <c r="AJ1108" s="135"/>
    </row>
    <row r="1109" spans="11:36" s="3" customFormat="1" ht="15" customHeight="1" x14ac:dyDescent="0.25">
      <c r="K1109" s="11"/>
      <c r="L1109" s="354"/>
      <c r="M1109" s="352"/>
      <c r="AA1109" s="333"/>
      <c r="AB1109" s="135"/>
      <c r="AC1109" s="135"/>
      <c r="AD1109" s="135"/>
      <c r="AE1109" s="135"/>
      <c r="AF1109" s="127"/>
      <c r="AG1109" s="135"/>
      <c r="AH1109" s="135"/>
      <c r="AI1109" s="135"/>
      <c r="AJ1109" s="135"/>
    </row>
    <row r="1110" spans="11:36" s="3" customFormat="1" ht="15" customHeight="1" x14ac:dyDescent="0.25">
      <c r="K1110" s="11"/>
      <c r="L1110" s="354"/>
      <c r="M1110" s="352"/>
      <c r="AA1110" s="333"/>
      <c r="AB1110" s="135"/>
      <c r="AC1110" s="135"/>
      <c r="AD1110" s="135"/>
      <c r="AE1110" s="135"/>
      <c r="AF1110" s="127"/>
      <c r="AG1110" s="135"/>
      <c r="AH1110" s="135"/>
      <c r="AI1110" s="135"/>
      <c r="AJ1110" s="135"/>
    </row>
    <row r="1111" spans="11:36" s="3" customFormat="1" ht="15" customHeight="1" x14ac:dyDescent="0.25">
      <c r="K1111" s="11"/>
      <c r="L1111" s="354"/>
      <c r="M1111" s="352"/>
      <c r="AA1111" s="333"/>
      <c r="AB1111" s="135"/>
      <c r="AC1111" s="135"/>
      <c r="AD1111" s="135"/>
      <c r="AE1111" s="135"/>
      <c r="AF1111" s="127"/>
      <c r="AG1111" s="135"/>
      <c r="AH1111" s="135"/>
      <c r="AI1111" s="135"/>
      <c r="AJ1111" s="135"/>
    </row>
    <row r="1112" spans="11:36" s="3" customFormat="1" ht="15" customHeight="1" x14ac:dyDescent="0.25">
      <c r="K1112" s="11"/>
      <c r="L1112" s="354"/>
      <c r="M1112" s="352"/>
      <c r="AA1112" s="333"/>
      <c r="AB1112" s="135"/>
      <c r="AC1112" s="135"/>
      <c r="AD1112" s="135"/>
      <c r="AE1112" s="135"/>
      <c r="AF1112" s="127"/>
      <c r="AG1112" s="135"/>
      <c r="AH1112" s="135"/>
      <c r="AI1112" s="135"/>
      <c r="AJ1112" s="135"/>
    </row>
    <row r="1113" spans="11:36" s="3" customFormat="1" ht="15" customHeight="1" x14ac:dyDescent="0.25">
      <c r="K1113" s="11"/>
      <c r="L1113" s="354"/>
      <c r="M1113" s="352"/>
      <c r="AA1113" s="333"/>
      <c r="AB1113" s="135"/>
      <c r="AC1113" s="135"/>
      <c r="AD1113" s="135"/>
      <c r="AE1113" s="135"/>
      <c r="AF1113" s="127"/>
      <c r="AG1113" s="135"/>
      <c r="AH1113" s="135"/>
      <c r="AI1113" s="135"/>
      <c r="AJ1113" s="135"/>
    </row>
    <row r="1114" spans="11:36" s="3" customFormat="1" ht="15" customHeight="1" x14ac:dyDescent="0.25">
      <c r="K1114" s="11"/>
      <c r="L1114" s="354"/>
      <c r="M1114" s="352"/>
      <c r="AA1114" s="333"/>
      <c r="AB1114" s="135"/>
      <c r="AC1114" s="135"/>
      <c r="AD1114" s="135"/>
      <c r="AE1114" s="135"/>
      <c r="AF1114" s="127"/>
      <c r="AG1114" s="135"/>
      <c r="AH1114" s="135"/>
      <c r="AI1114" s="135"/>
      <c r="AJ1114" s="135"/>
    </row>
    <row r="1115" spans="11:36" s="3" customFormat="1" ht="15" customHeight="1" x14ac:dyDescent="0.25">
      <c r="K1115" s="11"/>
      <c r="L1115" s="354"/>
      <c r="M1115" s="352"/>
      <c r="AA1115" s="333"/>
      <c r="AB1115" s="135"/>
      <c r="AC1115" s="135"/>
      <c r="AD1115" s="135"/>
      <c r="AE1115" s="135"/>
      <c r="AF1115" s="127"/>
      <c r="AG1115" s="135"/>
      <c r="AH1115" s="135"/>
      <c r="AI1115" s="135"/>
      <c r="AJ1115" s="135"/>
    </row>
    <row r="1116" spans="11:36" s="3" customFormat="1" ht="15" customHeight="1" x14ac:dyDescent="0.25">
      <c r="K1116" s="11"/>
      <c r="L1116" s="354"/>
      <c r="M1116" s="352"/>
      <c r="AA1116" s="333"/>
      <c r="AB1116" s="135"/>
      <c r="AC1116" s="135"/>
      <c r="AD1116" s="135"/>
      <c r="AE1116" s="135"/>
      <c r="AF1116" s="127"/>
      <c r="AG1116" s="135"/>
      <c r="AH1116" s="135"/>
      <c r="AI1116" s="135"/>
      <c r="AJ1116" s="135"/>
    </row>
    <row r="1117" spans="11:36" s="3" customFormat="1" ht="15" customHeight="1" x14ac:dyDescent="0.25">
      <c r="K1117" s="11"/>
      <c r="L1117" s="354"/>
      <c r="M1117" s="352"/>
      <c r="AA1117" s="333"/>
      <c r="AB1117" s="135"/>
      <c r="AC1117" s="135"/>
      <c r="AD1117" s="135"/>
      <c r="AE1117" s="135"/>
      <c r="AF1117" s="127"/>
      <c r="AG1117" s="135"/>
      <c r="AH1117" s="135"/>
      <c r="AI1117" s="135"/>
      <c r="AJ1117" s="135"/>
    </row>
    <row r="1118" spans="11:36" s="3" customFormat="1" ht="15" customHeight="1" x14ac:dyDescent="0.25">
      <c r="K1118" s="11"/>
      <c r="L1118" s="354"/>
      <c r="M1118" s="352"/>
      <c r="AA1118" s="333"/>
      <c r="AB1118" s="135"/>
      <c r="AC1118" s="135"/>
      <c r="AD1118" s="135"/>
      <c r="AE1118" s="135"/>
      <c r="AF1118" s="127"/>
      <c r="AG1118" s="135"/>
      <c r="AH1118" s="135"/>
      <c r="AI1118" s="135"/>
      <c r="AJ1118" s="135"/>
    </row>
    <row r="1119" spans="11:36" s="3" customFormat="1" ht="15" customHeight="1" x14ac:dyDescent="0.25">
      <c r="K1119" s="11"/>
      <c r="L1119" s="354"/>
      <c r="M1119" s="352"/>
      <c r="AA1119" s="333"/>
      <c r="AB1119" s="135"/>
      <c r="AC1119" s="135"/>
      <c r="AD1119" s="135"/>
      <c r="AE1119" s="135"/>
      <c r="AF1119" s="127"/>
      <c r="AG1119" s="135"/>
      <c r="AH1119" s="135"/>
      <c r="AI1119" s="135"/>
      <c r="AJ1119" s="135"/>
    </row>
    <row r="1120" spans="11:36" s="3" customFormat="1" ht="15" customHeight="1" x14ac:dyDescent="0.25">
      <c r="K1120" s="11"/>
      <c r="L1120" s="354"/>
      <c r="M1120" s="352"/>
      <c r="AA1120" s="333"/>
      <c r="AB1120" s="135"/>
      <c r="AC1120" s="135"/>
      <c r="AD1120" s="135"/>
      <c r="AE1120" s="135"/>
      <c r="AF1120" s="127"/>
      <c r="AG1120" s="135"/>
      <c r="AH1120" s="135"/>
      <c r="AI1120" s="135"/>
      <c r="AJ1120" s="135"/>
    </row>
    <row r="1121" spans="11:36" s="3" customFormat="1" ht="15" customHeight="1" x14ac:dyDescent="0.25">
      <c r="K1121" s="11"/>
      <c r="L1121" s="354"/>
      <c r="M1121" s="352"/>
      <c r="AA1121" s="333"/>
      <c r="AB1121" s="135"/>
      <c r="AC1121" s="135"/>
      <c r="AD1121" s="135"/>
      <c r="AE1121" s="135"/>
      <c r="AF1121" s="127"/>
      <c r="AG1121" s="135"/>
      <c r="AH1121" s="135"/>
      <c r="AI1121" s="135"/>
      <c r="AJ1121" s="135"/>
    </row>
    <row r="1122" spans="11:36" s="3" customFormat="1" ht="15" customHeight="1" x14ac:dyDescent="0.25">
      <c r="K1122" s="11"/>
      <c r="L1122" s="354"/>
      <c r="M1122" s="352"/>
      <c r="AA1122" s="333"/>
      <c r="AB1122" s="135"/>
      <c r="AC1122" s="135"/>
      <c r="AD1122" s="135"/>
      <c r="AE1122" s="135"/>
      <c r="AF1122" s="127"/>
      <c r="AG1122" s="135"/>
      <c r="AH1122" s="135"/>
      <c r="AI1122" s="135"/>
      <c r="AJ1122" s="135"/>
    </row>
    <row r="1123" spans="11:36" s="3" customFormat="1" ht="15" customHeight="1" x14ac:dyDescent="0.25">
      <c r="K1123" s="11"/>
      <c r="L1123" s="354"/>
      <c r="M1123" s="352"/>
      <c r="AA1123" s="333"/>
      <c r="AB1123" s="135"/>
      <c r="AC1123" s="135"/>
      <c r="AD1123" s="135"/>
      <c r="AE1123" s="135"/>
      <c r="AF1123" s="127"/>
      <c r="AG1123" s="135"/>
      <c r="AH1123" s="135"/>
      <c r="AI1123" s="135"/>
      <c r="AJ1123" s="135"/>
    </row>
    <row r="1124" spans="11:36" s="3" customFormat="1" ht="15" customHeight="1" x14ac:dyDescent="0.25">
      <c r="K1124" s="11"/>
      <c r="L1124" s="354"/>
      <c r="M1124" s="352"/>
      <c r="AA1124" s="333"/>
      <c r="AB1124" s="135"/>
      <c r="AC1124" s="135"/>
      <c r="AD1124" s="135"/>
      <c r="AE1124" s="135"/>
      <c r="AF1124" s="127"/>
      <c r="AG1124" s="135"/>
      <c r="AH1124" s="135"/>
      <c r="AI1124" s="135"/>
      <c r="AJ1124" s="135"/>
    </row>
    <row r="1125" spans="11:36" s="3" customFormat="1" ht="15" customHeight="1" x14ac:dyDescent="0.25">
      <c r="K1125" s="11"/>
      <c r="L1125" s="354"/>
      <c r="M1125" s="352"/>
      <c r="AA1125" s="333"/>
      <c r="AB1125" s="135"/>
      <c r="AC1125" s="135"/>
      <c r="AD1125" s="135"/>
      <c r="AE1125" s="135"/>
      <c r="AF1125" s="127"/>
      <c r="AG1125" s="135"/>
      <c r="AH1125" s="135"/>
      <c r="AI1125" s="135"/>
      <c r="AJ1125" s="135"/>
    </row>
    <row r="1126" spans="11:36" s="3" customFormat="1" ht="15" customHeight="1" x14ac:dyDescent="0.25">
      <c r="K1126" s="11"/>
      <c r="L1126" s="354"/>
      <c r="M1126" s="352"/>
      <c r="AA1126" s="333"/>
      <c r="AB1126" s="135"/>
      <c r="AC1126" s="135"/>
      <c r="AD1126" s="135"/>
      <c r="AE1126" s="135"/>
      <c r="AF1126" s="127"/>
      <c r="AG1126" s="135"/>
      <c r="AH1126" s="135"/>
      <c r="AI1126" s="135"/>
      <c r="AJ1126" s="135"/>
    </row>
    <row r="1127" spans="11:36" s="3" customFormat="1" ht="15" customHeight="1" x14ac:dyDescent="0.25">
      <c r="K1127" s="11"/>
      <c r="L1127" s="354"/>
      <c r="M1127" s="352"/>
      <c r="AA1127" s="333"/>
      <c r="AB1127" s="135"/>
      <c r="AC1127" s="135"/>
      <c r="AD1127" s="135"/>
      <c r="AE1127" s="135"/>
      <c r="AF1127" s="127"/>
      <c r="AG1127" s="135"/>
      <c r="AH1127" s="135"/>
      <c r="AI1127" s="135"/>
      <c r="AJ1127" s="135"/>
    </row>
    <row r="1128" spans="11:36" s="3" customFormat="1" ht="15" customHeight="1" x14ac:dyDescent="0.25">
      <c r="K1128" s="11"/>
      <c r="L1128" s="354"/>
      <c r="M1128" s="352"/>
      <c r="AA1128" s="333"/>
      <c r="AB1128" s="135"/>
      <c r="AC1128" s="135"/>
      <c r="AD1128" s="135"/>
      <c r="AE1128" s="135"/>
      <c r="AF1128" s="127"/>
      <c r="AG1128" s="135"/>
      <c r="AH1128" s="135"/>
      <c r="AI1128" s="135"/>
      <c r="AJ1128" s="135"/>
    </row>
    <row r="1129" spans="11:36" s="3" customFormat="1" ht="15" customHeight="1" x14ac:dyDescent="0.25">
      <c r="K1129" s="11"/>
      <c r="L1129" s="354"/>
      <c r="M1129" s="352"/>
      <c r="AA1129" s="333"/>
      <c r="AB1129" s="135"/>
      <c r="AC1129" s="135"/>
      <c r="AD1129" s="135"/>
      <c r="AE1129" s="135"/>
      <c r="AF1129" s="127"/>
      <c r="AG1129" s="135"/>
      <c r="AH1129" s="135"/>
      <c r="AI1129" s="135"/>
      <c r="AJ1129" s="135"/>
    </row>
    <row r="1130" spans="11:36" s="3" customFormat="1" ht="15" customHeight="1" x14ac:dyDescent="0.25">
      <c r="K1130" s="11"/>
      <c r="L1130" s="354"/>
      <c r="M1130" s="352"/>
      <c r="AA1130" s="333"/>
      <c r="AB1130" s="135"/>
      <c r="AC1130" s="135"/>
      <c r="AD1130" s="135"/>
      <c r="AE1130" s="135"/>
      <c r="AF1130" s="127"/>
      <c r="AG1130" s="135"/>
      <c r="AH1130" s="135"/>
      <c r="AI1130" s="135"/>
      <c r="AJ1130" s="135"/>
    </row>
    <row r="1131" spans="11:36" s="3" customFormat="1" ht="15" customHeight="1" x14ac:dyDescent="0.25">
      <c r="K1131" s="11"/>
      <c r="L1131" s="354"/>
      <c r="M1131" s="352"/>
      <c r="AA1131" s="333"/>
      <c r="AB1131" s="135"/>
      <c r="AC1131" s="135"/>
      <c r="AD1131" s="135"/>
      <c r="AE1131" s="135"/>
      <c r="AF1131" s="127"/>
      <c r="AG1131" s="135"/>
      <c r="AH1131" s="135"/>
      <c r="AI1131" s="135"/>
      <c r="AJ1131" s="135"/>
    </row>
    <row r="1132" spans="11:36" s="3" customFormat="1" ht="15" customHeight="1" x14ac:dyDescent="0.25">
      <c r="K1132" s="11"/>
      <c r="L1132" s="354"/>
      <c r="M1132" s="352"/>
      <c r="AA1132" s="333"/>
      <c r="AB1132" s="135"/>
      <c r="AC1132" s="135"/>
      <c r="AD1132" s="135"/>
      <c r="AE1132" s="135"/>
      <c r="AF1132" s="127"/>
      <c r="AG1132" s="135"/>
      <c r="AH1132" s="135"/>
      <c r="AI1132" s="135"/>
      <c r="AJ1132" s="135"/>
    </row>
    <row r="1133" spans="11:36" s="3" customFormat="1" ht="15" customHeight="1" x14ac:dyDescent="0.25">
      <c r="K1133" s="11"/>
      <c r="L1133" s="354"/>
      <c r="M1133" s="352"/>
      <c r="AA1133" s="333"/>
      <c r="AB1133" s="135"/>
      <c r="AC1133" s="135"/>
      <c r="AD1133" s="135"/>
      <c r="AE1133" s="135"/>
      <c r="AF1133" s="127"/>
      <c r="AG1133" s="135"/>
      <c r="AH1133" s="135"/>
      <c r="AI1133" s="135"/>
      <c r="AJ1133" s="135"/>
    </row>
    <row r="1134" spans="11:36" s="3" customFormat="1" ht="15" customHeight="1" x14ac:dyDescent="0.25">
      <c r="K1134" s="11"/>
      <c r="L1134" s="354"/>
      <c r="M1134" s="352"/>
      <c r="AA1134" s="333"/>
      <c r="AB1134" s="135"/>
      <c r="AC1134" s="135"/>
      <c r="AD1134" s="135"/>
      <c r="AE1134" s="135"/>
      <c r="AF1134" s="127"/>
      <c r="AG1134" s="135"/>
      <c r="AH1134" s="135"/>
      <c r="AI1134" s="135"/>
      <c r="AJ1134" s="135"/>
    </row>
    <row r="1135" spans="11:36" s="3" customFormat="1" ht="15" customHeight="1" x14ac:dyDescent="0.25">
      <c r="K1135" s="11"/>
      <c r="L1135" s="354"/>
      <c r="M1135" s="352"/>
      <c r="AA1135" s="333"/>
      <c r="AB1135" s="135"/>
      <c r="AC1135" s="135"/>
      <c r="AD1135" s="135"/>
      <c r="AE1135" s="135"/>
      <c r="AF1135" s="127"/>
      <c r="AG1135" s="135"/>
      <c r="AH1135" s="135"/>
      <c r="AI1135" s="135"/>
      <c r="AJ1135" s="135"/>
    </row>
    <row r="1136" spans="11:36" s="3" customFormat="1" ht="15" customHeight="1" x14ac:dyDescent="0.25">
      <c r="K1136" s="11"/>
      <c r="L1136" s="354"/>
      <c r="M1136" s="352"/>
      <c r="AA1136" s="333"/>
      <c r="AB1136" s="135"/>
      <c r="AC1136" s="135"/>
      <c r="AD1136" s="135"/>
      <c r="AE1136" s="135"/>
      <c r="AF1136" s="127"/>
      <c r="AG1136" s="135"/>
      <c r="AH1136" s="135"/>
      <c r="AI1136" s="135"/>
      <c r="AJ1136" s="135"/>
    </row>
    <row r="1137" spans="11:36" s="3" customFormat="1" ht="15" customHeight="1" x14ac:dyDescent="0.25">
      <c r="K1137" s="11"/>
      <c r="L1137" s="354"/>
      <c r="M1137" s="352"/>
      <c r="AA1137" s="333"/>
      <c r="AB1137" s="135"/>
      <c r="AC1137" s="135"/>
      <c r="AD1137" s="135"/>
      <c r="AE1137" s="135"/>
      <c r="AF1137" s="127"/>
      <c r="AG1137" s="135"/>
      <c r="AH1137" s="135"/>
      <c r="AI1137" s="135"/>
      <c r="AJ1137" s="135"/>
    </row>
    <row r="1138" spans="11:36" s="3" customFormat="1" ht="15" customHeight="1" x14ac:dyDescent="0.25">
      <c r="K1138" s="11"/>
      <c r="L1138" s="354"/>
      <c r="M1138" s="352"/>
      <c r="AA1138" s="333"/>
      <c r="AB1138" s="135"/>
      <c r="AC1138" s="135"/>
      <c r="AD1138" s="135"/>
      <c r="AE1138" s="135"/>
      <c r="AF1138" s="127"/>
      <c r="AG1138" s="135"/>
      <c r="AH1138" s="135"/>
      <c r="AI1138" s="135"/>
      <c r="AJ1138" s="135"/>
    </row>
    <row r="1139" spans="11:36" s="3" customFormat="1" ht="15" customHeight="1" x14ac:dyDescent="0.25">
      <c r="K1139" s="11"/>
      <c r="L1139" s="354"/>
      <c r="M1139" s="352"/>
      <c r="AA1139" s="333"/>
      <c r="AB1139" s="135"/>
      <c r="AC1139" s="135"/>
      <c r="AD1139" s="135"/>
      <c r="AE1139" s="135"/>
      <c r="AF1139" s="127"/>
      <c r="AG1139" s="135"/>
      <c r="AH1139" s="135"/>
      <c r="AI1139" s="135"/>
      <c r="AJ1139" s="135"/>
    </row>
    <row r="1140" spans="11:36" s="3" customFormat="1" ht="15" customHeight="1" x14ac:dyDescent="0.25">
      <c r="K1140" s="11"/>
      <c r="L1140" s="354"/>
      <c r="M1140" s="352"/>
      <c r="AA1140" s="333"/>
      <c r="AB1140" s="135"/>
      <c r="AC1140" s="135"/>
      <c r="AD1140" s="135"/>
      <c r="AE1140" s="135"/>
      <c r="AF1140" s="127"/>
      <c r="AG1140" s="135"/>
      <c r="AH1140" s="135"/>
      <c r="AI1140" s="135"/>
      <c r="AJ1140" s="135"/>
    </row>
    <row r="1141" spans="11:36" s="3" customFormat="1" ht="15" customHeight="1" x14ac:dyDescent="0.25">
      <c r="K1141" s="11"/>
      <c r="L1141" s="354"/>
      <c r="M1141" s="352"/>
      <c r="AA1141" s="333"/>
      <c r="AB1141" s="135"/>
      <c r="AC1141" s="135"/>
      <c r="AD1141" s="135"/>
      <c r="AE1141" s="135"/>
      <c r="AF1141" s="127"/>
      <c r="AG1141" s="135"/>
      <c r="AH1141" s="135"/>
      <c r="AI1141" s="135"/>
      <c r="AJ1141" s="135"/>
    </row>
    <row r="1142" spans="11:36" s="3" customFormat="1" ht="15" customHeight="1" x14ac:dyDescent="0.25">
      <c r="K1142" s="11"/>
      <c r="L1142" s="354"/>
      <c r="M1142" s="352"/>
      <c r="AA1142" s="333"/>
      <c r="AB1142" s="135"/>
      <c r="AC1142" s="135"/>
      <c r="AD1142" s="135"/>
      <c r="AE1142" s="135"/>
      <c r="AF1142" s="127"/>
      <c r="AG1142" s="135"/>
      <c r="AH1142" s="135"/>
      <c r="AI1142" s="135"/>
      <c r="AJ1142" s="135"/>
    </row>
    <row r="1143" spans="11:36" s="3" customFormat="1" ht="15" customHeight="1" x14ac:dyDescent="0.25">
      <c r="K1143" s="11"/>
      <c r="L1143" s="354"/>
      <c r="M1143" s="352"/>
      <c r="AA1143" s="333"/>
      <c r="AB1143" s="135"/>
      <c r="AC1143" s="135"/>
      <c r="AD1143" s="135"/>
      <c r="AE1143" s="135"/>
      <c r="AF1143" s="127"/>
      <c r="AG1143" s="135"/>
      <c r="AH1143" s="135"/>
      <c r="AI1143" s="135"/>
      <c r="AJ1143" s="135"/>
    </row>
    <row r="1144" spans="11:36" s="3" customFormat="1" ht="15" customHeight="1" x14ac:dyDescent="0.25">
      <c r="K1144" s="11"/>
      <c r="L1144" s="354"/>
      <c r="M1144" s="352"/>
      <c r="AA1144" s="333"/>
      <c r="AB1144" s="135"/>
      <c r="AC1144" s="135"/>
      <c r="AD1144" s="135"/>
      <c r="AE1144" s="135"/>
      <c r="AF1144" s="127"/>
      <c r="AG1144" s="135"/>
      <c r="AH1144" s="135"/>
      <c r="AI1144" s="135"/>
      <c r="AJ1144" s="135"/>
    </row>
    <row r="1145" spans="11:36" s="3" customFormat="1" ht="15" customHeight="1" x14ac:dyDescent="0.25">
      <c r="K1145" s="11"/>
      <c r="L1145" s="354"/>
      <c r="M1145" s="352"/>
      <c r="AA1145" s="333"/>
      <c r="AB1145" s="135"/>
      <c r="AC1145" s="135"/>
      <c r="AD1145" s="135"/>
      <c r="AE1145" s="135"/>
      <c r="AF1145" s="127"/>
      <c r="AG1145" s="135"/>
      <c r="AH1145" s="135"/>
      <c r="AI1145" s="135"/>
      <c r="AJ1145" s="135"/>
    </row>
    <row r="1146" spans="11:36" s="3" customFormat="1" ht="15" customHeight="1" x14ac:dyDescent="0.25">
      <c r="K1146" s="11"/>
      <c r="L1146" s="354"/>
      <c r="M1146" s="352"/>
      <c r="AA1146" s="333"/>
      <c r="AB1146" s="135"/>
      <c r="AC1146" s="135"/>
      <c r="AD1146" s="135"/>
      <c r="AE1146" s="135"/>
      <c r="AF1146" s="127"/>
      <c r="AG1146" s="135"/>
      <c r="AH1146" s="135"/>
      <c r="AI1146" s="135"/>
      <c r="AJ1146" s="135"/>
    </row>
    <row r="1147" spans="11:36" s="3" customFormat="1" ht="15" customHeight="1" x14ac:dyDescent="0.25">
      <c r="K1147" s="11"/>
      <c r="L1147" s="354"/>
      <c r="M1147" s="352"/>
      <c r="AA1147" s="333"/>
      <c r="AB1147" s="135"/>
      <c r="AC1147" s="135"/>
      <c r="AD1147" s="135"/>
      <c r="AE1147" s="135"/>
      <c r="AF1147" s="127"/>
      <c r="AG1147" s="135"/>
      <c r="AH1147" s="135"/>
      <c r="AI1147" s="135"/>
      <c r="AJ1147" s="135"/>
    </row>
    <row r="1148" spans="11:36" s="3" customFormat="1" ht="15" customHeight="1" x14ac:dyDescent="0.25">
      <c r="K1148" s="11"/>
      <c r="L1148" s="354"/>
      <c r="M1148" s="352"/>
      <c r="AA1148" s="333"/>
      <c r="AB1148" s="135"/>
      <c r="AC1148" s="135"/>
      <c r="AD1148" s="135"/>
      <c r="AE1148" s="135"/>
      <c r="AF1148" s="127"/>
      <c r="AG1148" s="135"/>
      <c r="AH1148" s="135"/>
      <c r="AI1148" s="135"/>
      <c r="AJ1148" s="135"/>
    </row>
    <row r="1149" spans="11:36" s="3" customFormat="1" ht="15" customHeight="1" x14ac:dyDescent="0.25">
      <c r="K1149" s="11"/>
      <c r="L1149" s="354"/>
      <c r="M1149" s="352"/>
      <c r="AA1149" s="333"/>
      <c r="AB1149" s="135"/>
      <c r="AC1149" s="135"/>
      <c r="AD1149" s="135"/>
      <c r="AE1149" s="135"/>
      <c r="AF1149" s="127"/>
      <c r="AG1149" s="135"/>
      <c r="AH1149" s="135"/>
      <c r="AI1149" s="135"/>
      <c r="AJ1149" s="135"/>
    </row>
    <row r="1150" spans="11:36" s="3" customFormat="1" ht="15" customHeight="1" x14ac:dyDescent="0.25">
      <c r="K1150" s="11"/>
      <c r="L1150" s="354"/>
      <c r="M1150" s="352"/>
      <c r="AA1150" s="333"/>
      <c r="AB1150" s="135"/>
      <c r="AC1150" s="135"/>
      <c r="AD1150" s="135"/>
      <c r="AE1150" s="135"/>
      <c r="AF1150" s="127"/>
      <c r="AG1150" s="135"/>
      <c r="AH1150" s="135"/>
      <c r="AI1150" s="135"/>
      <c r="AJ1150" s="135"/>
    </row>
    <row r="1151" spans="11:36" s="3" customFormat="1" ht="15" customHeight="1" x14ac:dyDescent="0.25">
      <c r="K1151" s="11"/>
      <c r="L1151" s="354"/>
      <c r="M1151" s="352"/>
      <c r="AA1151" s="333"/>
      <c r="AB1151" s="135"/>
      <c r="AC1151" s="135"/>
      <c r="AD1151" s="135"/>
      <c r="AE1151" s="135"/>
      <c r="AF1151" s="127"/>
      <c r="AG1151" s="135"/>
      <c r="AH1151" s="135"/>
      <c r="AI1151" s="135"/>
      <c r="AJ1151" s="135"/>
    </row>
    <row r="1152" spans="11:36" s="3" customFormat="1" ht="15" customHeight="1" x14ac:dyDescent="0.25">
      <c r="K1152" s="11"/>
      <c r="L1152" s="354"/>
      <c r="M1152" s="352"/>
      <c r="AA1152" s="333"/>
      <c r="AB1152" s="135"/>
      <c r="AC1152" s="135"/>
      <c r="AD1152" s="135"/>
      <c r="AE1152" s="135"/>
      <c r="AF1152" s="127"/>
      <c r="AG1152" s="135"/>
      <c r="AH1152" s="135"/>
      <c r="AI1152" s="135"/>
      <c r="AJ1152" s="135"/>
    </row>
    <row r="1153" spans="11:36" s="3" customFormat="1" ht="15" customHeight="1" x14ac:dyDescent="0.25">
      <c r="K1153" s="11"/>
      <c r="L1153" s="354"/>
      <c r="M1153" s="352"/>
      <c r="AA1153" s="333"/>
      <c r="AB1153" s="135"/>
      <c r="AC1153" s="135"/>
      <c r="AD1153" s="135"/>
      <c r="AE1153" s="135"/>
      <c r="AF1153" s="127"/>
      <c r="AG1153" s="135"/>
      <c r="AH1153" s="135"/>
      <c r="AI1153" s="135"/>
      <c r="AJ1153" s="135"/>
    </row>
    <row r="1154" spans="11:36" s="3" customFormat="1" ht="15" customHeight="1" x14ac:dyDescent="0.25">
      <c r="K1154" s="11"/>
      <c r="L1154" s="354"/>
      <c r="M1154" s="352"/>
      <c r="AA1154" s="333"/>
      <c r="AB1154" s="135"/>
      <c r="AC1154" s="135"/>
      <c r="AD1154" s="135"/>
      <c r="AE1154" s="135"/>
      <c r="AF1154" s="127"/>
      <c r="AG1154" s="135"/>
      <c r="AH1154" s="135"/>
      <c r="AI1154" s="135"/>
      <c r="AJ1154" s="135"/>
    </row>
    <row r="1155" spans="11:36" s="3" customFormat="1" ht="15" customHeight="1" x14ac:dyDescent="0.25">
      <c r="K1155" s="11"/>
      <c r="L1155" s="354"/>
      <c r="M1155" s="352"/>
      <c r="AA1155" s="333"/>
      <c r="AB1155" s="135"/>
      <c r="AC1155" s="135"/>
      <c r="AD1155" s="135"/>
      <c r="AE1155" s="135"/>
      <c r="AF1155" s="127"/>
      <c r="AG1155" s="135"/>
      <c r="AH1155" s="135"/>
      <c r="AI1155" s="135"/>
      <c r="AJ1155" s="135"/>
    </row>
    <row r="1156" spans="11:36" s="3" customFormat="1" ht="15" customHeight="1" x14ac:dyDescent="0.25">
      <c r="K1156" s="11"/>
      <c r="L1156" s="354"/>
      <c r="M1156" s="352"/>
      <c r="AA1156" s="333"/>
      <c r="AB1156" s="135"/>
      <c r="AC1156" s="135"/>
      <c r="AD1156" s="135"/>
      <c r="AE1156" s="135"/>
      <c r="AF1156" s="127"/>
      <c r="AG1156" s="135"/>
      <c r="AH1156" s="135"/>
      <c r="AI1156" s="135"/>
      <c r="AJ1156" s="135"/>
    </row>
    <row r="1157" spans="11:36" s="3" customFormat="1" ht="15" customHeight="1" x14ac:dyDescent="0.25">
      <c r="K1157" s="11"/>
      <c r="L1157" s="354"/>
      <c r="M1157" s="352"/>
      <c r="AA1157" s="333"/>
      <c r="AB1157" s="135"/>
      <c r="AC1157" s="135"/>
      <c r="AD1157" s="135"/>
      <c r="AE1157" s="135"/>
      <c r="AF1157" s="127"/>
      <c r="AG1157" s="135"/>
      <c r="AH1157" s="135"/>
      <c r="AI1157" s="135"/>
      <c r="AJ1157" s="135"/>
    </row>
    <row r="1158" spans="11:36" s="3" customFormat="1" ht="15" customHeight="1" x14ac:dyDescent="0.25">
      <c r="K1158" s="11"/>
      <c r="L1158" s="354"/>
      <c r="M1158" s="352"/>
      <c r="AA1158" s="333"/>
      <c r="AB1158" s="135"/>
      <c r="AC1158" s="135"/>
      <c r="AD1158" s="135"/>
      <c r="AE1158" s="135"/>
      <c r="AF1158" s="127"/>
      <c r="AG1158" s="135"/>
      <c r="AH1158" s="135"/>
      <c r="AI1158" s="135"/>
      <c r="AJ1158" s="135"/>
    </row>
    <row r="1159" spans="11:36" s="3" customFormat="1" ht="15" customHeight="1" x14ac:dyDescent="0.25">
      <c r="K1159" s="11"/>
      <c r="L1159" s="354"/>
      <c r="M1159" s="352"/>
      <c r="AA1159" s="333"/>
      <c r="AB1159" s="135"/>
      <c r="AC1159" s="135"/>
      <c r="AD1159" s="135"/>
      <c r="AE1159" s="135"/>
      <c r="AF1159" s="127"/>
      <c r="AG1159" s="135"/>
      <c r="AH1159" s="135"/>
      <c r="AI1159" s="135"/>
      <c r="AJ1159" s="135"/>
    </row>
    <row r="1160" spans="11:36" s="3" customFormat="1" ht="15" customHeight="1" x14ac:dyDescent="0.25">
      <c r="K1160" s="11"/>
      <c r="L1160" s="354"/>
      <c r="M1160" s="352"/>
      <c r="AA1160" s="333"/>
      <c r="AB1160" s="135"/>
      <c r="AC1160" s="135"/>
      <c r="AD1160" s="135"/>
      <c r="AE1160" s="135"/>
      <c r="AF1160" s="127"/>
      <c r="AG1160" s="135"/>
      <c r="AH1160" s="135"/>
      <c r="AI1160" s="135"/>
      <c r="AJ1160" s="135"/>
    </row>
    <row r="1161" spans="11:36" s="3" customFormat="1" ht="15" customHeight="1" x14ac:dyDescent="0.25">
      <c r="K1161" s="11"/>
      <c r="L1161" s="354"/>
      <c r="M1161" s="352"/>
      <c r="AA1161" s="333"/>
      <c r="AB1161" s="135"/>
      <c r="AC1161" s="135"/>
      <c r="AD1161" s="135"/>
      <c r="AE1161" s="135"/>
      <c r="AF1161" s="127"/>
      <c r="AG1161" s="135"/>
      <c r="AH1161" s="135"/>
      <c r="AI1161" s="135"/>
      <c r="AJ1161" s="135"/>
    </row>
    <row r="1162" spans="11:36" s="3" customFormat="1" ht="15" customHeight="1" x14ac:dyDescent="0.25">
      <c r="K1162" s="11"/>
      <c r="L1162" s="354"/>
      <c r="M1162" s="352"/>
      <c r="AA1162" s="333"/>
      <c r="AB1162" s="135"/>
      <c r="AC1162" s="135"/>
      <c r="AD1162" s="135"/>
      <c r="AE1162" s="135"/>
      <c r="AF1162" s="127"/>
      <c r="AG1162" s="135"/>
      <c r="AH1162" s="135"/>
      <c r="AI1162" s="135"/>
      <c r="AJ1162" s="135"/>
    </row>
    <row r="1163" spans="11:36" s="3" customFormat="1" ht="15" customHeight="1" x14ac:dyDescent="0.25">
      <c r="K1163" s="11"/>
      <c r="L1163" s="354"/>
      <c r="M1163" s="352"/>
      <c r="AA1163" s="333"/>
      <c r="AB1163" s="135"/>
      <c r="AC1163" s="135"/>
      <c r="AD1163" s="135"/>
      <c r="AE1163" s="135"/>
      <c r="AF1163" s="127"/>
      <c r="AG1163" s="135"/>
      <c r="AH1163" s="135"/>
      <c r="AI1163" s="135"/>
      <c r="AJ1163" s="135"/>
    </row>
    <row r="1164" spans="11:36" s="3" customFormat="1" ht="15" customHeight="1" x14ac:dyDescent="0.25">
      <c r="K1164" s="11"/>
      <c r="L1164" s="354"/>
      <c r="M1164" s="352"/>
      <c r="AA1164" s="333"/>
      <c r="AB1164" s="135"/>
      <c r="AC1164" s="135"/>
      <c r="AD1164" s="135"/>
      <c r="AE1164" s="135"/>
      <c r="AF1164" s="127"/>
      <c r="AG1164" s="135"/>
      <c r="AH1164" s="135"/>
      <c r="AI1164" s="135"/>
      <c r="AJ1164" s="135"/>
    </row>
    <row r="1165" spans="11:36" s="3" customFormat="1" ht="15" customHeight="1" x14ac:dyDescent="0.25">
      <c r="K1165" s="11"/>
      <c r="L1165" s="354"/>
      <c r="M1165" s="352"/>
      <c r="AA1165" s="333"/>
      <c r="AB1165" s="135"/>
      <c r="AC1165" s="135"/>
      <c r="AD1165" s="135"/>
      <c r="AE1165" s="135"/>
      <c r="AF1165" s="127"/>
      <c r="AG1165" s="135"/>
      <c r="AH1165" s="135"/>
      <c r="AI1165" s="135"/>
      <c r="AJ1165" s="135"/>
    </row>
    <row r="1166" spans="11:36" s="3" customFormat="1" ht="15" customHeight="1" x14ac:dyDescent="0.25">
      <c r="K1166" s="11"/>
      <c r="L1166" s="354"/>
      <c r="M1166" s="352"/>
      <c r="AA1166" s="333"/>
      <c r="AB1166" s="135"/>
      <c r="AC1166" s="135"/>
      <c r="AD1166" s="135"/>
      <c r="AE1166" s="135"/>
      <c r="AF1166" s="127"/>
      <c r="AG1166" s="135"/>
      <c r="AH1166" s="135"/>
      <c r="AI1166" s="135"/>
      <c r="AJ1166" s="135"/>
    </row>
    <row r="1167" spans="11:36" s="3" customFormat="1" ht="15" customHeight="1" x14ac:dyDescent="0.25">
      <c r="K1167" s="11"/>
      <c r="L1167" s="354"/>
      <c r="M1167" s="352"/>
      <c r="AA1167" s="333"/>
      <c r="AB1167" s="135"/>
      <c r="AC1167" s="135"/>
      <c r="AD1167" s="135"/>
      <c r="AE1167" s="135"/>
      <c r="AF1167" s="127"/>
      <c r="AG1167" s="135"/>
      <c r="AH1167" s="135"/>
      <c r="AI1167" s="135"/>
      <c r="AJ1167" s="135"/>
    </row>
    <row r="1168" spans="11:36" s="3" customFormat="1" ht="15" customHeight="1" x14ac:dyDescent="0.25">
      <c r="K1168" s="11"/>
      <c r="L1168" s="354"/>
      <c r="M1168" s="352"/>
      <c r="AA1168" s="333"/>
      <c r="AB1168" s="135"/>
      <c r="AC1168" s="135"/>
      <c r="AD1168" s="135"/>
      <c r="AE1168" s="135"/>
      <c r="AF1168" s="127"/>
      <c r="AG1168" s="135"/>
      <c r="AH1168" s="135"/>
      <c r="AI1168" s="135"/>
      <c r="AJ1168" s="135"/>
    </row>
    <row r="1169" spans="11:36" s="3" customFormat="1" ht="15" customHeight="1" x14ac:dyDescent="0.25">
      <c r="K1169" s="11"/>
      <c r="L1169" s="354"/>
      <c r="M1169" s="352"/>
      <c r="AA1169" s="333"/>
      <c r="AB1169" s="135"/>
      <c r="AC1169" s="135"/>
      <c r="AD1169" s="135"/>
      <c r="AE1169" s="135"/>
      <c r="AF1169" s="127"/>
      <c r="AG1169" s="135"/>
      <c r="AH1169" s="135"/>
      <c r="AI1169" s="135"/>
      <c r="AJ1169" s="135"/>
    </row>
    <row r="1170" spans="11:36" s="3" customFormat="1" ht="15" customHeight="1" x14ac:dyDescent="0.25">
      <c r="K1170" s="11"/>
      <c r="L1170" s="354"/>
      <c r="M1170" s="352"/>
      <c r="AA1170" s="333"/>
      <c r="AB1170" s="135"/>
      <c r="AC1170" s="135"/>
      <c r="AD1170" s="135"/>
      <c r="AE1170" s="135"/>
      <c r="AF1170" s="127"/>
      <c r="AG1170" s="135"/>
      <c r="AH1170" s="135"/>
      <c r="AI1170" s="135"/>
      <c r="AJ1170" s="135"/>
    </row>
    <row r="1171" spans="11:36" s="3" customFormat="1" ht="15" customHeight="1" x14ac:dyDescent="0.25">
      <c r="K1171" s="11"/>
      <c r="L1171" s="354"/>
      <c r="M1171" s="352"/>
      <c r="AA1171" s="333"/>
      <c r="AB1171" s="135"/>
      <c r="AC1171" s="135"/>
      <c r="AD1171" s="135"/>
      <c r="AE1171" s="135"/>
      <c r="AF1171" s="127"/>
      <c r="AG1171" s="135"/>
      <c r="AH1171" s="135"/>
      <c r="AI1171" s="135"/>
      <c r="AJ1171" s="135"/>
    </row>
    <row r="1172" spans="11:36" s="3" customFormat="1" ht="15" customHeight="1" x14ac:dyDescent="0.25">
      <c r="K1172" s="11"/>
      <c r="L1172" s="354"/>
      <c r="M1172" s="352"/>
      <c r="AA1172" s="333"/>
      <c r="AB1172" s="135"/>
      <c r="AC1172" s="135"/>
      <c r="AD1172" s="135"/>
      <c r="AE1172" s="135"/>
      <c r="AF1172" s="127"/>
      <c r="AG1172" s="135"/>
      <c r="AH1172" s="135"/>
      <c r="AI1172" s="135"/>
      <c r="AJ1172" s="135"/>
    </row>
    <row r="1173" spans="11:36" s="3" customFormat="1" ht="15" customHeight="1" x14ac:dyDescent="0.25">
      <c r="K1173" s="11"/>
      <c r="L1173" s="354"/>
      <c r="M1173" s="352"/>
      <c r="AA1173" s="333"/>
      <c r="AB1173" s="135"/>
      <c r="AC1173" s="135"/>
      <c r="AD1173" s="135"/>
      <c r="AE1173" s="135"/>
      <c r="AF1173" s="127"/>
      <c r="AG1173" s="135"/>
      <c r="AH1173" s="135"/>
      <c r="AI1173" s="135"/>
      <c r="AJ1173" s="135"/>
    </row>
    <row r="1174" spans="11:36" s="3" customFormat="1" ht="15" customHeight="1" x14ac:dyDescent="0.25">
      <c r="K1174" s="11"/>
      <c r="L1174" s="354"/>
      <c r="M1174" s="352"/>
      <c r="AA1174" s="333"/>
      <c r="AB1174" s="135"/>
      <c r="AC1174" s="135"/>
      <c r="AD1174" s="135"/>
      <c r="AE1174" s="135"/>
      <c r="AF1174" s="127"/>
      <c r="AG1174" s="135"/>
      <c r="AH1174" s="135"/>
      <c r="AI1174" s="135"/>
      <c r="AJ1174" s="135"/>
    </row>
    <row r="1175" spans="11:36" s="3" customFormat="1" ht="15" customHeight="1" x14ac:dyDescent="0.25">
      <c r="K1175" s="11"/>
      <c r="L1175" s="354"/>
      <c r="M1175" s="352"/>
      <c r="AA1175" s="333"/>
      <c r="AB1175" s="135"/>
      <c r="AC1175" s="135"/>
      <c r="AD1175" s="135"/>
      <c r="AE1175" s="135"/>
      <c r="AF1175" s="127"/>
      <c r="AG1175" s="135"/>
      <c r="AH1175" s="135"/>
      <c r="AI1175" s="135"/>
      <c r="AJ1175" s="135"/>
    </row>
    <row r="1176" spans="11:36" s="3" customFormat="1" ht="15" customHeight="1" x14ac:dyDescent="0.25">
      <c r="K1176" s="11"/>
      <c r="L1176" s="354"/>
      <c r="M1176" s="352"/>
      <c r="AA1176" s="333"/>
      <c r="AB1176" s="135"/>
      <c r="AC1176" s="135"/>
      <c r="AD1176" s="135"/>
      <c r="AE1176" s="135"/>
      <c r="AF1176" s="127"/>
      <c r="AG1176" s="135"/>
      <c r="AH1176" s="135"/>
      <c r="AI1176" s="135"/>
      <c r="AJ1176" s="135"/>
    </row>
    <row r="1177" spans="11:36" s="3" customFormat="1" ht="15" customHeight="1" x14ac:dyDescent="0.25">
      <c r="K1177" s="11"/>
      <c r="L1177" s="354"/>
      <c r="M1177" s="352"/>
      <c r="AA1177" s="333"/>
      <c r="AB1177" s="135"/>
      <c r="AC1177" s="135"/>
      <c r="AD1177" s="135"/>
      <c r="AE1177" s="135"/>
      <c r="AF1177" s="127"/>
      <c r="AG1177" s="135"/>
      <c r="AH1177" s="135"/>
      <c r="AI1177" s="135"/>
      <c r="AJ1177" s="135"/>
    </row>
    <row r="1178" spans="11:36" s="3" customFormat="1" ht="15" customHeight="1" x14ac:dyDescent="0.25">
      <c r="K1178" s="11"/>
      <c r="L1178" s="354"/>
      <c r="M1178" s="352"/>
      <c r="AA1178" s="333"/>
      <c r="AB1178" s="135"/>
      <c r="AC1178" s="135"/>
      <c r="AD1178" s="135"/>
      <c r="AE1178" s="135"/>
      <c r="AF1178" s="127"/>
      <c r="AG1178" s="135"/>
      <c r="AH1178" s="135"/>
      <c r="AI1178" s="135"/>
      <c r="AJ1178" s="135"/>
    </row>
    <row r="1179" spans="11:36" s="3" customFormat="1" ht="15" customHeight="1" x14ac:dyDescent="0.25">
      <c r="K1179" s="11"/>
      <c r="L1179" s="354"/>
      <c r="M1179" s="352"/>
      <c r="AA1179" s="333"/>
      <c r="AB1179" s="135"/>
      <c r="AC1179" s="135"/>
      <c r="AD1179" s="135"/>
      <c r="AE1179" s="135"/>
      <c r="AF1179" s="127"/>
      <c r="AG1179" s="135"/>
      <c r="AH1179" s="135"/>
      <c r="AI1179" s="135"/>
      <c r="AJ1179" s="135"/>
    </row>
    <row r="1180" spans="11:36" s="3" customFormat="1" ht="15" customHeight="1" x14ac:dyDescent="0.25">
      <c r="K1180" s="11"/>
      <c r="L1180" s="354"/>
      <c r="M1180" s="352"/>
      <c r="AA1180" s="333"/>
      <c r="AB1180" s="135"/>
      <c r="AC1180" s="135"/>
      <c r="AD1180" s="135"/>
      <c r="AE1180" s="135"/>
      <c r="AF1180" s="127"/>
      <c r="AG1180" s="135"/>
      <c r="AH1180" s="135"/>
      <c r="AI1180" s="135"/>
      <c r="AJ1180" s="135"/>
    </row>
    <row r="1181" spans="11:36" s="3" customFormat="1" ht="15" customHeight="1" x14ac:dyDescent="0.25">
      <c r="K1181" s="11"/>
      <c r="L1181" s="354"/>
      <c r="M1181" s="352"/>
      <c r="AA1181" s="333"/>
      <c r="AB1181" s="135"/>
      <c r="AC1181" s="135"/>
      <c r="AD1181" s="135"/>
      <c r="AE1181" s="135"/>
      <c r="AF1181" s="127"/>
      <c r="AG1181" s="135"/>
      <c r="AH1181" s="135"/>
      <c r="AI1181" s="135"/>
      <c r="AJ1181" s="135"/>
    </row>
    <row r="1182" spans="11:36" s="3" customFormat="1" ht="15" customHeight="1" x14ac:dyDescent="0.25">
      <c r="K1182" s="11"/>
      <c r="L1182" s="354"/>
      <c r="M1182" s="352"/>
      <c r="AA1182" s="333"/>
      <c r="AB1182" s="135"/>
      <c r="AC1182" s="135"/>
      <c r="AD1182" s="135"/>
      <c r="AE1182" s="135"/>
      <c r="AF1182" s="127"/>
      <c r="AG1182" s="135"/>
      <c r="AH1182" s="135"/>
      <c r="AI1182" s="135"/>
      <c r="AJ1182" s="135"/>
    </row>
    <row r="1183" spans="11:36" s="3" customFormat="1" ht="15" customHeight="1" x14ac:dyDescent="0.25">
      <c r="K1183" s="11"/>
      <c r="L1183" s="354"/>
      <c r="M1183" s="352"/>
      <c r="AA1183" s="333"/>
      <c r="AB1183" s="135"/>
      <c r="AC1183" s="135"/>
      <c r="AD1183" s="135"/>
      <c r="AE1183" s="135"/>
      <c r="AF1183" s="127"/>
      <c r="AG1183" s="135"/>
      <c r="AH1183" s="135"/>
      <c r="AI1183" s="135"/>
      <c r="AJ1183" s="135"/>
    </row>
    <row r="1184" spans="11:36" s="3" customFormat="1" ht="15" customHeight="1" x14ac:dyDescent="0.25">
      <c r="K1184" s="11"/>
      <c r="L1184" s="354"/>
      <c r="M1184" s="352"/>
      <c r="AA1184" s="333"/>
      <c r="AB1184" s="135"/>
      <c r="AC1184" s="135"/>
      <c r="AD1184" s="135"/>
      <c r="AE1184" s="135"/>
      <c r="AF1184" s="127"/>
      <c r="AG1184" s="135"/>
      <c r="AH1184" s="135"/>
      <c r="AI1184" s="135"/>
      <c r="AJ1184" s="135"/>
    </row>
    <row r="1185" spans="11:36" s="3" customFormat="1" ht="15" customHeight="1" x14ac:dyDescent="0.25">
      <c r="K1185" s="11"/>
      <c r="L1185" s="354"/>
      <c r="M1185" s="352"/>
      <c r="AA1185" s="333"/>
      <c r="AB1185" s="135"/>
      <c r="AC1185" s="135"/>
      <c r="AD1185" s="135"/>
      <c r="AE1185" s="135"/>
      <c r="AF1185" s="127"/>
      <c r="AG1185" s="135"/>
      <c r="AH1185" s="135"/>
      <c r="AI1185" s="135"/>
      <c r="AJ1185" s="135"/>
    </row>
    <row r="1186" spans="11:36" s="3" customFormat="1" ht="15" customHeight="1" x14ac:dyDescent="0.25">
      <c r="K1186" s="11"/>
      <c r="L1186" s="354"/>
      <c r="M1186" s="352"/>
      <c r="AA1186" s="333"/>
      <c r="AB1186" s="135"/>
      <c r="AC1186" s="135"/>
      <c r="AD1186" s="135"/>
      <c r="AE1186" s="135"/>
      <c r="AF1186" s="127"/>
      <c r="AG1186" s="135"/>
      <c r="AH1186" s="135"/>
      <c r="AI1186" s="135"/>
      <c r="AJ1186" s="135"/>
    </row>
    <row r="1187" spans="11:36" s="3" customFormat="1" ht="15" customHeight="1" x14ac:dyDescent="0.25">
      <c r="K1187" s="11"/>
      <c r="L1187" s="354"/>
      <c r="M1187" s="352"/>
      <c r="AA1187" s="333"/>
      <c r="AB1187" s="135"/>
      <c r="AC1187" s="135"/>
      <c r="AD1187" s="135"/>
      <c r="AE1187" s="135"/>
      <c r="AF1187" s="127"/>
      <c r="AG1187" s="135"/>
      <c r="AH1187" s="135"/>
      <c r="AI1187" s="135"/>
      <c r="AJ1187" s="135"/>
    </row>
    <row r="1188" spans="11:36" s="3" customFormat="1" ht="15" customHeight="1" x14ac:dyDescent="0.25">
      <c r="K1188" s="11"/>
      <c r="L1188" s="354"/>
      <c r="M1188" s="352"/>
      <c r="AA1188" s="333"/>
      <c r="AB1188" s="135"/>
      <c r="AC1188" s="135"/>
      <c r="AD1188" s="135"/>
      <c r="AE1188" s="135"/>
      <c r="AF1188" s="127"/>
      <c r="AG1188" s="135"/>
      <c r="AH1188" s="135"/>
      <c r="AI1188" s="135"/>
      <c r="AJ1188" s="135"/>
    </row>
    <row r="1189" spans="11:36" s="3" customFormat="1" ht="15" customHeight="1" x14ac:dyDescent="0.25">
      <c r="K1189" s="11"/>
      <c r="L1189" s="354"/>
      <c r="M1189" s="352"/>
      <c r="AA1189" s="333"/>
      <c r="AB1189" s="135"/>
      <c r="AC1189" s="135"/>
      <c r="AD1189" s="135"/>
      <c r="AE1189" s="135"/>
      <c r="AF1189" s="127"/>
      <c r="AG1189" s="135"/>
      <c r="AH1189" s="135"/>
      <c r="AI1189" s="135"/>
      <c r="AJ1189" s="135"/>
    </row>
    <row r="1190" spans="11:36" s="3" customFormat="1" ht="15" customHeight="1" x14ac:dyDescent="0.25">
      <c r="K1190" s="11"/>
      <c r="L1190" s="354"/>
      <c r="M1190" s="352"/>
      <c r="AA1190" s="333"/>
      <c r="AB1190" s="135"/>
      <c r="AC1190" s="135"/>
      <c r="AD1190" s="135"/>
      <c r="AE1190" s="135"/>
      <c r="AF1190" s="127"/>
      <c r="AG1190" s="135"/>
      <c r="AH1190" s="135"/>
      <c r="AI1190" s="135"/>
      <c r="AJ1190" s="135"/>
    </row>
    <row r="1191" spans="11:36" s="3" customFormat="1" ht="15" customHeight="1" x14ac:dyDescent="0.25">
      <c r="K1191" s="11"/>
      <c r="L1191" s="354"/>
      <c r="M1191" s="352"/>
      <c r="AA1191" s="333"/>
      <c r="AB1191" s="135"/>
      <c r="AC1191" s="135"/>
      <c r="AD1191" s="135"/>
      <c r="AE1191" s="135"/>
      <c r="AF1191" s="127"/>
      <c r="AG1191" s="135"/>
      <c r="AH1191" s="135"/>
      <c r="AI1191" s="135"/>
      <c r="AJ1191" s="135"/>
    </row>
    <row r="1192" spans="11:36" s="3" customFormat="1" ht="15" customHeight="1" x14ac:dyDescent="0.25">
      <c r="K1192" s="11"/>
      <c r="L1192" s="354"/>
      <c r="M1192" s="352"/>
      <c r="AA1192" s="333"/>
      <c r="AB1192" s="135"/>
      <c r="AC1192" s="135"/>
      <c r="AD1192" s="135"/>
      <c r="AE1192" s="135"/>
      <c r="AF1192" s="127"/>
      <c r="AG1192" s="135"/>
      <c r="AH1192" s="135"/>
      <c r="AI1192" s="135"/>
      <c r="AJ1192" s="135"/>
    </row>
    <row r="1193" spans="11:36" s="3" customFormat="1" ht="15" customHeight="1" x14ac:dyDescent="0.25">
      <c r="K1193" s="11"/>
      <c r="L1193" s="354"/>
      <c r="M1193" s="352"/>
      <c r="AA1193" s="333"/>
      <c r="AB1193" s="135"/>
      <c r="AC1193" s="135"/>
      <c r="AD1193" s="135"/>
      <c r="AE1193" s="135"/>
      <c r="AF1193" s="127"/>
      <c r="AG1193" s="135"/>
      <c r="AH1193" s="135"/>
      <c r="AI1193" s="135"/>
      <c r="AJ1193" s="135"/>
    </row>
    <row r="1194" spans="11:36" s="3" customFormat="1" ht="15" customHeight="1" x14ac:dyDescent="0.25">
      <c r="K1194" s="11"/>
      <c r="L1194" s="354"/>
      <c r="M1194" s="352"/>
      <c r="AA1194" s="333"/>
      <c r="AB1194" s="135"/>
      <c r="AC1194" s="135"/>
      <c r="AD1194" s="135"/>
      <c r="AE1194" s="135"/>
      <c r="AF1194" s="127"/>
      <c r="AG1194" s="135"/>
      <c r="AH1194" s="135"/>
      <c r="AI1194" s="135"/>
      <c r="AJ1194" s="135"/>
    </row>
    <row r="1195" spans="11:36" s="3" customFormat="1" ht="15" customHeight="1" x14ac:dyDescent="0.25">
      <c r="K1195" s="11"/>
      <c r="L1195" s="354"/>
      <c r="M1195" s="352"/>
      <c r="AA1195" s="333"/>
      <c r="AB1195" s="135"/>
      <c r="AC1195" s="135"/>
      <c r="AD1195" s="135"/>
      <c r="AE1195" s="135"/>
      <c r="AF1195" s="127"/>
      <c r="AG1195" s="135"/>
      <c r="AH1195" s="135"/>
      <c r="AI1195" s="135"/>
      <c r="AJ1195" s="135"/>
    </row>
    <row r="1196" spans="11:36" s="3" customFormat="1" ht="15" customHeight="1" x14ac:dyDescent="0.25">
      <c r="K1196" s="11"/>
      <c r="L1196" s="354"/>
      <c r="M1196" s="352"/>
      <c r="AA1196" s="333"/>
      <c r="AB1196" s="135"/>
      <c r="AC1196" s="135"/>
      <c r="AD1196" s="135"/>
      <c r="AE1196" s="135"/>
      <c r="AF1196" s="127"/>
      <c r="AG1196" s="135"/>
      <c r="AH1196" s="135"/>
      <c r="AI1196" s="135"/>
      <c r="AJ1196" s="135"/>
    </row>
    <row r="1197" spans="11:36" s="3" customFormat="1" ht="15" customHeight="1" x14ac:dyDescent="0.25">
      <c r="K1197" s="11"/>
      <c r="L1197" s="354"/>
      <c r="M1197" s="352"/>
      <c r="AA1197" s="333"/>
      <c r="AB1197" s="135"/>
      <c r="AC1197" s="135"/>
      <c r="AD1197" s="135"/>
      <c r="AE1197" s="135"/>
      <c r="AF1197" s="127"/>
      <c r="AG1197" s="135"/>
      <c r="AH1197" s="135"/>
      <c r="AI1197" s="135"/>
      <c r="AJ1197" s="135"/>
    </row>
    <row r="1198" spans="11:36" s="3" customFormat="1" ht="15" customHeight="1" x14ac:dyDescent="0.25">
      <c r="K1198" s="11"/>
      <c r="L1198" s="354"/>
      <c r="M1198" s="352"/>
      <c r="AA1198" s="333"/>
      <c r="AB1198" s="135"/>
      <c r="AC1198" s="135"/>
      <c r="AD1198" s="135"/>
      <c r="AE1198" s="135"/>
      <c r="AF1198" s="127"/>
      <c r="AG1198" s="135"/>
      <c r="AH1198" s="135"/>
      <c r="AI1198" s="135"/>
      <c r="AJ1198" s="135"/>
    </row>
    <row r="1199" spans="11:36" s="3" customFormat="1" ht="15" customHeight="1" x14ac:dyDescent="0.25">
      <c r="K1199" s="11"/>
      <c r="L1199" s="354"/>
      <c r="M1199" s="352"/>
      <c r="AA1199" s="333"/>
      <c r="AB1199" s="135"/>
      <c r="AC1199" s="135"/>
      <c r="AD1199" s="135"/>
      <c r="AE1199" s="135"/>
      <c r="AF1199" s="127"/>
      <c r="AG1199" s="135"/>
      <c r="AH1199" s="135"/>
      <c r="AI1199" s="135"/>
      <c r="AJ1199" s="135"/>
    </row>
    <row r="1200" spans="11:36" s="3" customFormat="1" ht="15" customHeight="1" x14ac:dyDescent="0.25">
      <c r="K1200" s="11"/>
      <c r="L1200" s="354"/>
      <c r="M1200" s="352"/>
      <c r="AA1200" s="333"/>
      <c r="AB1200" s="135"/>
      <c r="AC1200" s="135"/>
      <c r="AD1200" s="135"/>
      <c r="AE1200" s="135"/>
      <c r="AF1200" s="127"/>
      <c r="AG1200" s="135"/>
      <c r="AH1200" s="135"/>
      <c r="AI1200" s="135"/>
      <c r="AJ1200" s="135"/>
    </row>
    <row r="1201" spans="11:36" s="3" customFormat="1" ht="15" customHeight="1" x14ac:dyDescent="0.25">
      <c r="K1201" s="11"/>
      <c r="L1201" s="354"/>
      <c r="M1201" s="352"/>
      <c r="AA1201" s="333"/>
      <c r="AB1201" s="135"/>
      <c r="AC1201" s="135"/>
      <c r="AD1201" s="135"/>
      <c r="AE1201" s="135"/>
      <c r="AF1201" s="127"/>
      <c r="AG1201" s="135"/>
      <c r="AH1201" s="135"/>
      <c r="AI1201" s="135"/>
      <c r="AJ1201" s="135"/>
    </row>
    <row r="1202" spans="11:36" s="3" customFormat="1" ht="15" customHeight="1" x14ac:dyDescent="0.25">
      <c r="K1202" s="11"/>
      <c r="L1202" s="354"/>
      <c r="M1202" s="352"/>
      <c r="AA1202" s="333"/>
      <c r="AB1202" s="135"/>
      <c r="AC1202" s="135"/>
      <c r="AD1202" s="135"/>
      <c r="AE1202" s="135"/>
      <c r="AF1202" s="127"/>
      <c r="AG1202" s="135"/>
      <c r="AH1202" s="135"/>
      <c r="AI1202" s="135"/>
      <c r="AJ1202" s="135"/>
    </row>
    <row r="1203" spans="11:36" s="3" customFormat="1" ht="15" customHeight="1" x14ac:dyDescent="0.25">
      <c r="K1203" s="11"/>
      <c r="L1203" s="354"/>
      <c r="M1203" s="352"/>
      <c r="AA1203" s="333"/>
      <c r="AB1203" s="135"/>
      <c r="AC1203" s="135"/>
      <c r="AD1203" s="135"/>
      <c r="AE1203" s="135"/>
      <c r="AF1203" s="127"/>
      <c r="AG1203" s="135"/>
      <c r="AH1203" s="135"/>
      <c r="AI1203" s="135"/>
      <c r="AJ1203" s="135"/>
    </row>
    <row r="1204" spans="11:36" s="3" customFormat="1" ht="15" customHeight="1" x14ac:dyDescent="0.25">
      <c r="K1204" s="11"/>
      <c r="L1204" s="354"/>
      <c r="M1204" s="352"/>
      <c r="AA1204" s="333"/>
      <c r="AB1204" s="135"/>
      <c r="AC1204" s="135"/>
      <c r="AD1204" s="135"/>
      <c r="AE1204" s="135"/>
      <c r="AF1204" s="127"/>
      <c r="AG1204" s="135"/>
      <c r="AH1204" s="135"/>
      <c r="AI1204" s="135"/>
      <c r="AJ1204" s="135"/>
    </row>
    <row r="1205" spans="11:36" s="3" customFormat="1" ht="15" customHeight="1" x14ac:dyDescent="0.25">
      <c r="K1205" s="11"/>
      <c r="L1205" s="354"/>
      <c r="M1205" s="352"/>
      <c r="AA1205" s="333"/>
      <c r="AB1205" s="135"/>
      <c r="AC1205" s="135"/>
      <c r="AD1205" s="135"/>
      <c r="AE1205" s="135"/>
      <c r="AF1205" s="127"/>
      <c r="AG1205" s="135"/>
      <c r="AH1205" s="135"/>
      <c r="AI1205" s="135"/>
      <c r="AJ1205" s="135"/>
    </row>
    <row r="1206" spans="11:36" s="3" customFormat="1" ht="15" customHeight="1" x14ac:dyDescent="0.25">
      <c r="K1206" s="11"/>
      <c r="L1206" s="354"/>
      <c r="M1206" s="352"/>
      <c r="AA1206" s="333"/>
      <c r="AB1206" s="135"/>
      <c r="AC1206" s="135"/>
      <c r="AD1206" s="135"/>
      <c r="AE1206" s="135"/>
      <c r="AF1206" s="127"/>
      <c r="AG1206" s="135"/>
      <c r="AH1206" s="135"/>
      <c r="AI1206" s="135"/>
      <c r="AJ1206" s="135"/>
    </row>
    <row r="1207" spans="11:36" s="3" customFormat="1" ht="15" customHeight="1" x14ac:dyDescent="0.25">
      <c r="K1207" s="11"/>
      <c r="L1207" s="354"/>
      <c r="M1207" s="352"/>
      <c r="AA1207" s="333"/>
      <c r="AB1207" s="135"/>
      <c r="AC1207" s="135"/>
      <c r="AD1207" s="135"/>
      <c r="AE1207" s="135"/>
      <c r="AF1207" s="127"/>
      <c r="AG1207" s="135"/>
      <c r="AH1207" s="135"/>
      <c r="AI1207" s="135"/>
      <c r="AJ1207" s="135"/>
    </row>
    <row r="1208" spans="11:36" s="3" customFormat="1" ht="15" customHeight="1" x14ac:dyDescent="0.25">
      <c r="K1208" s="11"/>
      <c r="L1208" s="354"/>
      <c r="M1208" s="352"/>
      <c r="AA1208" s="333"/>
      <c r="AB1208" s="135"/>
      <c r="AC1208" s="135"/>
      <c r="AD1208" s="135"/>
      <c r="AE1208" s="135"/>
      <c r="AF1208" s="127"/>
      <c r="AG1208" s="135"/>
      <c r="AH1208" s="135"/>
      <c r="AI1208" s="135"/>
      <c r="AJ1208" s="135"/>
    </row>
    <row r="1209" spans="11:36" s="3" customFormat="1" ht="15" customHeight="1" x14ac:dyDescent="0.25">
      <c r="K1209" s="11"/>
      <c r="L1209" s="354"/>
      <c r="M1209" s="352"/>
      <c r="AA1209" s="333"/>
      <c r="AB1209" s="135"/>
      <c r="AC1209" s="135"/>
      <c r="AD1209" s="135"/>
      <c r="AE1209" s="135"/>
      <c r="AF1209" s="127"/>
      <c r="AG1209" s="135"/>
      <c r="AH1209" s="135"/>
      <c r="AI1209" s="135"/>
      <c r="AJ1209" s="135"/>
    </row>
    <row r="1210" spans="11:36" s="3" customFormat="1" ht="15" customHeight="1" x14ac:dyDescent="0.25">
      <c r="K1210" s="11"/>
      <c r="L1210" s="354"/>
      <c r="M1210" s="352"/>
      <c r="AA1210" s="333"/>
      <c r="AB1210" s="135"/>
      <c r="AC1210" s="135"/>
      <c r="AD1210" s="135"/>
      <c r="AE1210" s="135"/>
      <c r="AF1210" s="127"/>
      <c r="AG1210" s="135"/>
      <c r="AH1210" s="135"/>
      <c r="AI1210" s="135"/>
      <c r="AJ1210" s="135"/>
    </row>
    <row r="1211" spans="11:36" s="3" customFormat="1" ht="15" customHeight="1" x14ac:dyDescent="0.25">
      <c r="K1211" s="11"/>
      <c r="L1211" s="354"/>
      <c r="M1211" s="352"/>
      <c r="AA1211" s="333"/>
      <c r="AB1211" s="135"/>
      <c r="AC1211" s="135"/>
      <c r="AD1211" s="135"/>
      <c r="AE1211" s="135"/>
      <c r="AF1211" s="127"/>
      <c r="AG1211" s="135"/>
      <c r="AH1211" s="135"/>
      <c r="AI1211" s="135"/>
      <c r="AJ1211" s="135"/>
    </row>
    <row r="1212" spans="11:36" s="3" customFormat="1" ht="15" customHeight="1" x14ac:dyDescent="0.25">
      <c r="K1212" s="11"/>
      <c r="L1212" s="354"/>
      <c r="M1212" s="352"/>
      <c r="AA1212" s="333"/>
      <c r="AB1212" s="135"/>
      <c r="AC1212" s="135"/>
      <c r="AD1212" s="135"/>
      <c r="AE1212" s="135"/>
      <c r="AF1212" s="127"/>
      <c r="AG1212" s="135"/>
      <c r="AH1212" s="135"/>
      <c r="AI1212" s="135"/>
      <c r="AJ1212" s="135"/>
    </row>
    <row r="1213" spans="11:36" s="3" customFormat="1" ht="15" customHeight="1" x14ac:dyDescent="0.25">
      <c r="K1213" s="11"/>
      <c r="L1213" s="354"/>
      <c r="M1213" s="352"/>
      <c r="AA1213" s="333"/>
      <c r="AB1213" s="135"/>
      <c r="AC1213" s="135"/>
      <c r="AD1213" s="135"/>
      <c r="AE1213" s="135"/>
      <c r="AF1213" s="127"/>
      <c r="AG1213" s="135"/>
      <c r="AH1213" s="135"/>
      <c r="AI1213" s="135"/>
      <c r="AJ1213" s="135"/>
    </row>
    <row r="1214" spans="11:36" s="3" customFormat="1" ht="15" customHeight="1" x14ac:dyDescent="0.25">
      <c r="K1214" s="11"/>
      <c r="L1214" s="354"/>
      <c r="M1214" s="352"/>
      <c r="AA1214" s="333"/>
      <c r="AB1214" s="135"/>
      <c r="AC1214" s="135"/>
      <c r="AD1214" s="135"/>
      <c r="AE1214" s="135"/>
      <c r="AF1214" s="127"/>
      <c r="AG1214" s="135"/>
      <c r="AH1214" s="135"/>
      <c r="AI1214" s="135"/>
      <c r="AJ1214" s="135"/>
    </row>
    <row r="1215" spans="11:36" s="3" customFormat="1" ht="15" customHeight="1" x14ac:dyDescent="0.25">
      <c r="K1215" s="11"/>
      <c r="L1215" s="354"/>
      <c r="M1215" s="352"/>
      <c r="AA1215" s="333"/>
      <c r="AB1215" s="135"/>
      <c r="AC1215" s="135"/>
      <c r="AD1215" s="135"/>
      <c r="AE1215" s="135"/>
      <c r="AF1215" s="127"/>
      <c r="AG1215" s="135"/>
      <c r="AH1215" s="135"/>
      <c r="AI1215" s="135"/>
      <c r="AJ1215" s="135"/>
    </row>
    <row r="1216" spans="11:36" s="3" customFormat="1" ht="15" customHeight="1" x14ac:dyDescent="0.25">
      <c r="K1216" s="11"/>
      <c r="L1216" s="354"/>
      <c r="M1216" s="352"/>
      <c r="AA1216" s="333"/>
      <c r="AB1216" s="135"/>
      <c r="AC1216" s="135"/>
      <c r="AD1216" s="135"/>
      <c r="AE1216" s="135"/>
      <c r="AF1216" s="127"/>
      <c r="AG1216" s="135"/>
      <c r="AH1216" s="135"/>
      <c r="AI1216" s="135"/>
      <c r="AJ1216" s="135"/>
    </row>
    <row r="1217" spans="11:36" s="3" customFormat="1" ht="15" customHeight="1" x14ac:dyDescent="0.25">
      <c r="K1217" s="11"/>
      <c r="L1217" s="354"/>
      <c r="M1217" s="352"/>
      <c r="AA1217" s="333"/>
      <c r="AB1217" s="135"/>
      <c r="AC1217" s="135"/>
      <c r="AD1217" s="135"/>
      <c r="AE1217" s="135"/>
      <c r="AF1217" s="127"/>
      <c r="AG1217" s="135"/>
      <c r="AH1217" s="135"/>
      <c r="AI1217" s="135"/>
      <c r="AJ1217" s="135"/>
    </row>
    <row r="1218" spans="11:36" s="3" customFormat="1" ht="15" customHeight="1" x14ac:dyDescent="0.25">
      <c r="K1218" s="11"/>
      <c r="L1218" s="354"/>
      <c r="M1218" s="352"/>
      <c r="AA1218" s="333"/>
      <c r="AB1218" s="135"/>
      <c r="AC1218" s="135"/>
      <c r="AD1218" s="135"/>
      <c r="AE1218" s="135"/>
      <c r="AF1218" s="127"/>
      <c r="AG1218" s="135"/>
      <c r="AH1218" s="135"/>
      <c r="AI1218" s="135"/>
      <c r="AJ1218" s="135"/>
    </row>
    <row r="1219" spans="11:36" s="3" customFormat="1" ht="15" customHeight="1" x14ac:dyDescent="0.25">
      <c r="K1219" s="11"/>
      <c r="L1219" s="354"/>
      <c r="M1219" s="352"/>
      <c r="AA1219" s="333"/>
      <c r="AB1219" s="135"/>
      <c r="AC1219" s="135"/>
      <c r="AD1219" s="135"/>
      <c r="AE1219" s="135"/>
      <c r="AF1219" s="127"/>
      <c r="AG1219" s="135"/>
      <c r="AH1219" s="135"/>
      <c r="AI1219" s="135"/>
      <c r="AJ1219" s="135"/>
    </row>
    <row r="1220" spans="11:36" s="3" customFormat="1" ht="15" customHeight="1" x14ac:dyDescent="0.25">
      <c r="K1220" s="11"/>
      <c r="L1220" s="354"/>
      <c r="M1220" s="352"/>
      <c r="AA1220" s="333"/>
      <c r="AB1220" s="135"/>
      <c r="AC1220" s="135"/>
      <c r="AD1220" s="135"/>
      <c r="AE1220" s="135"/>
      <c r="AF1220" s="127"/>
      <c r="AG1220" s="135"/>
      <c r="AH1220" s="135"/>
      <c r="AI1220" s="135"/>
      <c r="AJ1220" s="135"/>
    </row>
    <row r="1221" spans="11:36" s="3" customFormat="1" ht="15" customHeight="1" x14ac:dyDescent="0.25">
      <c r="K1221" s="11"/>
      <c r="L1221" s="354"/>
      <c r="M1221" s="352"/>
      <c r="AA1221" s="333"/>
      <c r="AB1221" s="135"/>
      <c r="AC1221" s="135"/>
      <c r="AD1221" s="135"/>
      <c r="AE1221" s="135"/>
      <c r="AF1221" s="127"/>
      <c r="AG1221" s="135"/>
      <c r="AH1221" s="135"/>
      <c r="AI1221" s="135"/>
      <c r="AJ1221" s="135"/>
    </row>
    <row r="1222" spans="11:36" s="3" customFormat="1" ht="15" customHeight="1" x14ac:dyDescent="0.25">
      <c r="K1222" s="11"/>
      <c r="L1222" s="354"/>
      <c r="M1222" s="352"/>
      <c r="AA1222" s="333"/>
      <c r="AB1222" s="135"/>
      <c r="AC1222" s="135"/>
      <c r="AD1222" s="135"/>
      <c r="AE1222" s="135"/>
      <c r="AF1222" s="127"/>
      <c r="AG1222" s="135"/>
      <c r="AH1222" s="135"/>
      <c r="AI1222" s="135"/>
      <c r="AJ1222" s="135"/>
    </row>
    <row r="1223" spans="11:36" s="3" customFormat="1" ht="15" customHeight="1" x14ac:dyDescent="0.25">
      <c r="K1223" s="11"/>
      <c r="L1223" s="354"/>
      <c r="M1223" s="352"/>
      <c r="AA1223" s="333"/>
      <c r="AB1223" s="135"/>
      <c r="AC1223" s="135"/>
      <c r="AD1223" s="135"/>
      <c r="AE1223" s="135"/>
      <c r="AF1223" s="127"/>
      <c r="AG1223" s="135"/>
      <c r="AH1223" s="135"/>
      <c r="AI1223" s="135"/>
      <c r="AJ1223" s="135"/>
    </row>
    <row r="1224" spans="11:36" s="3" customFormat="1" ht="15" customHeight="1" x14ac:dyDescent="0.25">
      <c r="K1224" s="11"/>
      <c r="L1224" s="354"/>
      <c r="M1224" s="352"/>
      <c r="AA1224" s="333"/>
      <c r="AB1224" s="135"/>
      <c r="AC1224" s="135"/>
      <c r="AD1224" s="135"/>
      <c r="AE1224" s="135"/>
      <c r="AF1224" s="127"/>
      <c r="AG1224" s="135"/>
      <c r="AH1224" s="135"/>
      <c r="AI1224" s="135"/>
      <c r="AJ1224" s="135"/>
    </row>
    <row r="1225" spans="11:36" s="3" customFormat="1" ht="15" customHeight="1" x14ac:dyDescent="0.25">
      <c r="K1225" s="11"/>
      <c r="L1225" s="354"/>
      <c r="M1225" s="352"/>
      <c r="AA1225" s="333"/>
      <c r="AB1225" s="135"/>
      <c r="AC1225" s="135"/>
      <c r="AD1225" s="135"/>
      <c r="AE1225" s="135"/>
      <c r="AF1225" s="127"/>
      <c r="AG1225" s="135"/>
      <c r="AH1225" s="135"/>
      <c r="AI1225" s="135"/>
      <c r="AJ1225" s="135"/>
    </row>
    <row r="1226" spans="11:36" s="3" customFormat="1" ht="15" customHeight="1" x14ac:dyDescent="0.25">
      <c r="K1226" s="11"/>
      <c r="L1226" s="354"/>
      <c r="M1226" s="352"/>
      <c r="AA1226" s="333"/>
      <c r="AB1226" s="135"/>
      <c r="AC1226" s="135"/>
      <c r="AD1226" s="135"/>
      <c r="AE1226" s="135"/>
      <c r="AF1226" s="127"/>
      <c r="AG1226" s="135"/>
      <c r="AH1226" s="135"/>
      <c r="AI1226" s="135"/>
      <c r="AJ1226" s="135"/>
    </row>
    <row r="1227" spans="11:36" s="3" customFormat="1" ht="15" customHeight="1" x14ac:dyDescent="0.25">
      <c r="K1227" s="11"/>
      <c r="L1227" s="354"/>
      <c r="M1227" s="352"/>
      <c r="AA1227" s="333"/>
      <c r="AB1227" s="135"/>
      <c r="AC1227" s="135"/>
      <c r="AD1227" s="135"/>
      <c r="AE1227" s="135"/>
      <c r="AF1227" s="127"/>
      <c r="AG1227" s="135"/>
      <c r="AH1227" s="135"/>
      <c r="AI1227" s="135"/>
      <c r="AJ1227" s="135"/>
    </row>
    <row r="1228" spans="11:36" s="3" customFormat="1" ht="15" customHeight="1" x14ac:dyDescent="0.25">
      <c r="K1228" s="11"/>
      <c r="L1228" s="354"/>
      <c r="M1228" s="352"/>
      <c r="AA1228" s="333"/>
      <c r="AB1228" s="135"/>
      <c r="AC1228" s="135"/>
      <c r="AD1228" s="135"/>
      <c r="AE1228" s="135"/>
      <c r="AF1228" s="127"/>
      <c r="AG1228" s="135"/>
      <c r="AH1228" s="135"/>
      <c r="AI1228" s="135"/>
      <c r="AJ1228" s="135"/>
    </row>
    <row r="1229" spans="11:36" s="3" customFormat="1" ht="15" customHeight="1" x14ac:dyDescent="0.25">
      <c r="K1229" s="11"/>
      <c r="L1229" s="354"/>
      <c r="M1229" s="352"/>
      <c r="AA1229" s="333"/>
      <c r="AB1229" s="135"/>
      <c r="AC1229" s="135"/>
      <c r="AD1229" s="135"/>
      <c r="AE1229" s="135"/>
      <c r="AF1229" s="127"/>
      <c r="AG1229" s="135"/>
      <c r="AH1229" s="135"/>
      <c r="AI1229" s="135"/>
      <c r="AJ1229" s="135"/>
    </row>
    <row r="1230" spans="11:36" s="3" customFormat="1" ht="15" customHeight="1" x14ac:dyDescent="0.25">
      <c r="K1230" s="11"/>
      <c r="L1230" s="354"/>
      <c r="M1230" s="352"/>
      <c r="AA1230" s="333"/>
      <c r="AB1230" s="135"/>
      <c r="AC1230" s="135"/>
      <c r="AD1230" s="135"/>
      <c r="AE1230" s="135"/>
      <c r="AF1230" s="127"/>
      <c r="AG1230" s="135"/>
      <c r="AH1230" s="135"/>
      <c r="AI1230" s="135"/>
      <c r="AJ1230" s="135"/>
    </row>
    <row r="1231" spans="11:36" s="3" customFormat="1" ht="15" customHeight="1" x14ac:dyDescent="0.25">
      <c r="K1231" s="11"/>
      <c r="L1231" s="354"/>
      <c r="M1231" s="352"/>
      <c r="AA1231" s="333"/>
      <c r="AB1231" s="135"/>
      <c r="AC1231" s="135"/>
      <c r="AD1231" s="135"/>
      <c r="AE1231" s="135"/>
      <c r="AF1231" s="127"/>
      <c r="AG1231" s="135"/>
      <c r="AH1231" s="135"/>
      <c r="AI1231" s="135"/>
      <c r="AJ1231" s="135"/>
    </row>
    <row r="1232" spans="11:36" s="3" customFormat="1" ht="15" customHeight="1" x14ac:dyDescent="0.25">
      <c r="K1232" s="11"/>
      <c r="L1232" s="354"/>
      <c r="M1232" s="352"/>
      <c r="AA1232" s="333"/>
      <c r="AB1232" s="135"/>
      <c r="AC1232" s="135"/>
      <c r="AD1232" s="135"/>
      <c r="AE1232" s="135"/>
      <c r="AF1232" s="127"/>
      <c r="AG1232" s="135"/>
      <c r="AH1232" s="135"/>
      <c r="AI1232" s="135"/>
      <c r="AJ1232" s="135"/>
    </row>
    <row r="1233" spans="11:36" s="3" customFormat="1" ht="15" customHeight="1" x14ac:dyDescent="0.25">
      <c r="K1233" s="11"/>
      <c r="L1233" s="354"/>
      <c r="M1233" s="352"/>
      <c r="AA1233" s="333"/>
      <c r="AB1233" s="135"/>
      <c r="AC1233" s="135"/>
      <c r="AD1233" s="135"/>
      <c r="AE1233" s="135"/>
      <c r="AF1233" s="127"/>
      <c r="AG1233" s="135"/>
      <c r="AH1233" s="135"/>
      <c r="AI1233" s="135"/>
      <c r="AJ1233" s="135"/>
    </row>
    <row r="1234" spans="11:36" s="3" customFormat="1" ht="15" customHeight="1" x14ac:dyDescent="0.25">
      <c r="K1234" s="11"/>
      <c r="L1234" s="354"/>
      <c r="M1234" s="352"/>
      <c r="AA1234" s="333"/>
      <c r="AB1234" s="135"/>
      <c r="AC1234" s="135"/>
      <c r="AD1234" s="135"/>
      <c r="AE1234" s="135"/>
      <c r="AF1234" s="127"/>
      <c r="AG1234" s="135"/>
      <c r="AH1234" s="135"/>
      <c r="AI1234" s="135"/>
      <c r="AJ1234" s="135"/>
    </row>
    <row r="1235" spans="11:36" s="3" customFormat="1" ht="15" customHeight="1" x14ac:dyDescent="0.25">
      <c r="K1235" s="11"/>
      <c r="L1235" s="354"/>
      <c r="M1235" s="352"/>
      <c r="AA1235" s="333"/>
      <c r="AB1235" s="135"/>
      <c r="AC1235" s="135"/>
      <c r="AD1235" s="135"/>
      <c r="AE1235" s="135"/>
      <c r="AF1235" s="127"/>
      <c r="AG1235" s="135"/>
      <c r="AH1235" s="135"/>
      <c r="AI1235" s="135"/>
      <c r="AJ1235" s="135"/>
    </row>
    <row r="1236" spans="11:36" s="3" customFormat="1" ht="15" customHeight="1" x14ac:dyDescent="0.25">
      <c r="K1236" s="11"/>
      <c r="L1236" s="354"/>
      <c r="M1236" s="352"/>
      <c r="AA1236" s="333"/>
      <c r="AB1236" s="135"/>
      <c r="AC1236" s="135"/>
      <c r="AD1236" s="135"/>
      <c r="AE1236" s="135"/>
      <c r="AF1236" s="127"/>
      <c r="AG1236" s="135"/>
      <c r="AH1236" s="135"/>
      <c r="AI1236" s="135"/>
      <c r="AJ1236" s="135"/>
    </row>
    <row r="1237" spans="11:36" s="3" customFormat="1" ht="15" customHeight="1" x14ac:dyDescent="0.25">
      <c r="K1237" s="11"/>
      <c r="L1237" s="354"/>
      <c r="M1237" s="352"/>
      <c r="AA1237" s="333"/>
      <c r="AB1237" s="135"/>
      <c r="AC1237" s="135"/>
      <c r="AD1237" s="135"/>
      <c r="AE1237" s="135"/>
      <c r="AF1237" s="127"/>
      <c r="AG1237" s="135"/>
      <c r="AH1237" s="135"/>
      <c r="AI1237" s="135"/>
      <c r="AJ1237" s="135"/>
    </row>
    <row r="1238" spans="11:36" s="3" customFormat="1" ht="15" customHeight="1" x14ac:dyDescent="0.25">
      <c r="K1238" s="11"/>
      <c r="L1238" s="354"/>
      <c r="M1238" s="352"/>
      <c r="AA1238" s="333"/>
      <c r="AB1238" s="135"/>
      <c r="AC1238" s="135"/>
      <c r="AD1238" s="135"/>
      <c r="AE1238" s="135"/>
      <c r="AF1238" s="127"/>
      <c r="AG1238" s="135"/>
      <c r="AH1238" s="135"/>
      <c r="AI1238" s="135"/>
      <c r="AJ1238" s="135"/>
    </row>
    <row r="1239" spans="11:36" s="3" customFormat="1" ht="15" customHeight="1" x14ac:dyDescent="0.25">
      <c r="K1239" s="11"/>
      <c r="L1239" s="354"/>
      <c r="M1239" s="352"/>
      <c r="AA1239" s="333"/>
      <c r="AB1239" s="135"/>
      <c r="AC1239" s="135"/>
      <c r="AD1239" s="135"/>
      <c r="AE1239" s="135"/>
      <c r="AF1239" s="127"/>
      <c r="AG1239" s="135"/>
      <c r="AH1239" s="135"/>
      <c r="AI1239" s="135"/>
      <c r="AJ1239" s="135"/>
    </row>
    <row r="1240" spans="11:36" s="3" customFormat="1" ht="15" customHeight="1" x14ac:dyDescent="0.25">
      <c r="K1240" s="11"/>
      <c r="L1240" s="354"/>
      <c r="M1240" s="352"/>
      <c r="AA1240" s="333"/>
      <c r="AB1240" s="135"/>
      <c r="AC1240" s="135"/>
      <c r="AD1240" s="135"/>
      <c r="AE1240" s="135"/>
      <c r="AF1240" s="127"/>
      <c r="AG1240" s="135"/>
      <c r="AH1240" s="135"/>
      <c r="AI1240" s="135"/>
      <c r="AJ1240" s="135"/>
    </row>
    <row r="1241" spans="11:36" s="3" customFormat="1" ht="15" customHeight="1" x14ac:dyDescent="0.25">
      <c r="K1241" s="11"/>
      <c r="L1241" s="354"/>
      <c r="M1241" s="352"/>
      <c r="AA1241" s="333"/>
      <c r="AB1241" s="135"/>
      <c r="AC1241" s="135"/>
      <c r="AD1241" s="135"/>
      <c r="AE1241" s="135"/>
      <c r="AF1241" s="127"/>
      <c r="AG1241" s="135"/>
      <c r="AH1241" s="135"/>
      <c r="AI1241" s="135"/>
      <c r="AJ1241" s="135"/>
    </row>
    <row r="1242" spans="11:36" s="3" customFormat="1" ht="15" customHeight="1" x14ac:dyDescent="0.25">
      <c r="K1242" s="11"/>
      <c r="L1242" s="354"/>
      <c r="M1242" s="352"/>
      <c r="AA1242" s="333"/>
      <c r="AB1242" s="135"/>
      <c r="AC1242" s="135"/>
      <c r="AD1242" s="135"/>
      <c r="AE1242" s="135"/>
      <c r="AF1242" s="127"/>
      <c r="AG1242" s="135"/>
      <c r="AH1242" s="135"/>
      <c r="AI1242" s="135"/>
      <c r="AJ1242" s="135"/>
    </row>
    <row r="1243" spans="11:36" s="3" customFormat="1" ht="15" customHeight="1" x14ac:dyDescent="0.25">
      <c r="K1243" s="11"/>
      <c r="L1243" s="354"/>
      <c r="M1243" s="352"/>
      <c r="AA1243" s="333"/>
      <c r="AB1243" s="135"/>
      <c r="AC1243" s="135"/>
      <c r="AD1243" s="135"/>
      <c r="AE1243" s="135"/>
      <c r="AF1243" s="127"/>
      <c r="AG1243" s="135"/>
      <c r="AH1243" s="135"/>
      <c r="AI1243" s="135"/>
      <c r="AJ1243" s="135"/>
    </row>
    <row r="1244" spans="11:36" s="3" customFormat="1" ht="15" customHeight="1" x14ac:dyDescent="0.25">
      <c r="K1244" s="11"/>
      <c r="L1244" s="354"/>
      <c r="M1244" s="352"/>
      <c r="AA1244" s="333"/>
      <c r="AB1244" s="135"/>
      <c r="AC1244" s="135"/>
      <c r="AD1244" s="135"/>
      <c r="AE1244" s="135"/>
      <c r="AF1244" s="127"/>
      <c r="AG1244" s="135"/>
      <c r="AH1244" s="135"/>
      <c r="AI1244" s="135"/>
      <c r="AJ1244" s="135"/>
    </row>
    <row r="1245" spans="11:36" s="3" customFormat="1" ht="15" customHeight="1" x14ac:dyDescent="0.25">
      <c r="K1245" s="11"/>
      <c r="L1245" s="354"/>
      <c r="M1245" s="352"/>
      <c r="AA1245" s="333"/>
      <c r="AB1245" s="135"/>
      <c r="AC1245" s="135"/>
      <c r="AD1245" s="135"/>
      <c r="AE1245" s="135"/>
      <c r="AF1245" s="127"/>
      <c r="AG1245" s="135"/>
      <c r="AH1245" s="135"/>
      <c r="AI1245" s="135"/>
      <c r="AJ1245" s="135"/>
    </row>
    <row r="1246" spans="11:36" s="3" customFormat="1" ht="15" customHeight="1" x14ac:dyDescent="0.25">
      <c r="K1246" s="11"/>
      <c r="L1246" s="354"/>
      <c r="M1246" s="352"/>
      <c r="AA1246" s="333"/>
      <c r="AB1246" s="135"/>
      <c r="AC1246" s="135"/>
      <c r="AD1246" s="135"/>
      <c r="AE1246" s="135"/>
      <c r="AF1246" s="127"/>
      <c r="AG1246" s="135"/>
      <c r="AH1246" s="135"/>
      <c r="AI1246" s="135"/>
      <c r="AJ1246" s="135"/>
    </row>
    <row r="1247" spans="11:36" s="3" customFormat="1" ht="15" customHeight="1" x14ac:dyDescent="0.25">
      <c r="K1247" s="11"/>
      <c r="L1247" s="354"/>
      <c r="M1247" s="352"/>
      <c r="AA1247" s="333"/>
      <c r="AB1247" s="135"/>
      <c r="AC1247" s="135"/>
      <c r="AD1247" s="135"/>
      <c r="AE1247" s="135"/>
      <c r="AF1247" s="127"/>
      <c r="AG1247" s="135"/>
      <c r="AH1247" s="135"/>
      <c r="AI1247" s="135"/>
      <c r="AJ1247" s="135"/>
    </row>
    <row r="1248" spans="11:36" s="3" customFormat="1" ht="15" customHeight="1" x14ac:dyDescent="0.25">
      <c r="K1248" s="11"/>
      <c r="L1248" s="354"/>
      <c r="M1248" s="352"/>
      <c r="AA1248" s="333"/>
      <c r="AB1248" s="135"/>
      <c r="AC1248" s="135"/>
      <c r="AD1248" s="135"/>
      <c r="AE1248" s="135"/>
      <c r="AF1248" s="127"/>
      <c r="AG1248" s="135"/>
      <c r="AH1248" s="135"/>
      <c r="AI1248" s="135"/>
      <c r="AJ1248" s="135"/>
    </row>
    <row r="1249" spans="11:36" s="3" customFormat="1" ht="15" customHeight="1" x14ac:dyDescent="0.25">
      <c r="K1249" s="11"/>
      <c r="L1249" s="354"/>
      <c r="M1249" s="352"/>
      <c r="AA1249" s="333"/>
      <c r="AB1249" s="135"/>
      <c r="AC1249" s="135"/>
      <c r="AD1249" s="135"/>
      <c r="AE1249" s="135"/>
      <c r="AF1249" s="127"/>
      <c r="AG1249" s="135"/>
      <c r="AH1249" s="135"/>
      <c r="AI1249" s="135"/>
      <c r="AJ1249" s="135"/>
    </row>
    <row r="1250" spans="11:36" s="3" customFormat="1" ht="15" customHeight="1" x14ac:dyDescent="0.25">
      <c r="K1250" s="11"/>
      <c r="L1250" s="354"/>
      <c r="M1250" s="352"/>
      <c r="AA1250" s="333"/>
      <c r="AB1250" s="135"/>
      <c r="AC1250" s="135"/>
      <c r="AD1250" s="135"/>
      <c r="AE1250" s="135"/>
      <c r="AF1250" s="127"/>
      <c r="AG1250" s="135"/>
      <c r="AH1250" s="135"/>
      <c r="AI1250" s="135"/>
      <c r="AJ1250" s="135"/>
    </row>
    <row r="1251" spans="11:36" s="3" customFormat="1" ht="15" customHeight="1" x14ac:dyDescent="0.25">
      <c r="K1251" s="11"/>
      <c r="L1251" s="354"/>
      <c r="M1251" s="352"/>
      <c r="AA1251" s="333"/>
      <c r="AB1251" s="135"/>
      <c r="AC1251" s="135"/>
      <c r="AD1251" s="135"/>
      <c r="AE1251" s="135"/>
      <c r="AF1251" s="127"/>
      <c r="AG1251" s="135"/>
      <c r="AH1251" s="135"/>
      <c r="AI1251" s="135"/>
      <c r="AJ1251" s="135"/>
    </row>
    <row r="1252" spans="11:36" s="3" customFormat="1" ht="15" customHeight="1" x14ac:dyDescent="0.25">
      <c r="K1252" s="11"/>
      <c r="L1252" s="354"/>
      <c r="M1252" s="352"/>
      <c r="AA1252" s="333"/>
      <c r="AB1252" s="135"/>
      <c r="AC1252" s="135"/>
      <c r="AD1252" s="135"/>
      <c r="AE1252" s="135"/>
      <c r="AF1252" s="127"/>
      <c r="AG1252" s="135"/>
      <c r="AH1252" s="135"/>
      <c r="AI1252" s="135"/>
      <c r="AJ1252" s="135"/>
    </row>
    <row r="1253" spans="11:36" s="3" customFormat="1" ht="15" customHeight="1" x14ac:dyDescent="0.25">
      <c r="K1253" s="11"/>
      <c r="L1253" s="354"/>
      <c r="M1253" s="352"/>
      <c r="AA1253" s="333"/>
      <c r="AB1253" s="135"/>
      <c r="AC1253" s="135"/>
      <c r="AD1253" s="135"/>
      <c r="AE1253" s="135"/>
      <c r="AF1253" s="127"/>
      <c r="AG1253" s="135"/>
      <c r="AH1253" s="135"/>
      <c r="AI1253" s="135"/>
      <c r="AJ1253" s="135"/>
    </row>
    <row r="1254" spans="11:36" s="3" customFormat="1" ht="15" customHeight="1" x14ac:dyDescent="0.25">
      <c r="K1254" s="11"/>
      <c r="L1254" s="354"/>
      <c r="M1254" s="352"/>
      <c r="AA1254" s="333"/>
      <c r="AB1254" s="135"/>
      <c r="AC1254" s="135"/>
      <c r="AD1254" s="135"/>
      <c r="AE1254" s="135"/>
      <c r="AF1254" s="127"/>
      <c r="AG1254" s="135"/>
      <c r="AH1254" s="135"/>
      <c r="AI1254" s="135"/>
      <c r="AJ1254" s="135"/>
    </row>
    <row r="1255" spans="11:36" s="3" customFormat="1" ht="15" customHeight="1" x14ac:dyDescent="0.25">
      <c r="K1255" s="11"/>
      <c r="L1255" s="354"/>
      <c r="M1255" s="352"/>
      <c r="AA1255" s="333"/>
      <c r="AB1255" s="135"/>
      <c r="AC1255" s="135"/>
      <c r="AD1255" s="135"/>
      <c r="AE1255" s="135"/>
      <c r="AF1255" s="127"/>
      <c r="AG1255" s="135"/>
      <c r="AH1255" s="135"/>
      <c r="AI1255" s="135"/>
      <c r="AJ1255" s="135"/>
    </row>
    <row r="1256" spans="11:36" s="3" customFormat="1" ht="15" customHeight="1" x14ac:dyDescent="0.25">
      <c r="K1256" s="11"/>
      <c r="L1256" s="354"/>
      <c r="M1256" s="352"/>
      <c r="AA1256" s="333"/>
      <c r="AB1256" s="135"/>
      <c r="AC1256" s="135"/>
      <c r="AD1256" s="135"/>
      <c r="AE1256" s="135"/>
      <c r="AF1256" s="127"/>
      <c r="AG1256" s="135"/>
      <c r="AH1256" s="135"/>
      <c r="AI1256" s="135"/>
      <c r="AJ1256" s="135"/>
    </row>
    <row r="1257" spans="11:36" s="3" customFormat="1" ht="15" customHeight="1" x14ac:dyDescent="0.25">
      <c r="K1257" s="11"/>
      <c r="L1257" s="354"/>
      <c r="M1257" s="352"/>
      <c r="AA1257" s="333"/>
      <c r="AB1257" s="135"/>
      <c r="AC1257" s="135"/>
      <c r="AD1257" s="135"/>
      <c r="AE1257" s="135"/>
      <c r="AF1257" s="127"/>
      <c r="AG1257" s="135"/>
      <c r="AH1257" s="135"/>
      <c r="AI1257" s="135"/>
      <c r="AJ1257" s="135"/>
    </row>
    <row r="1258" spans="11:36" s="3" customFormat="1" ht="15" customHeight="1" x14ac:dyDescent="0.25">
      <c r="K1258" s="11"/>
      <c r="L1258" s="354"/>
      <c r="M1258" s="352"/>
      <c r="AA1258" s="333"/>
      <c r="AB1258" s="135"/>
      <c r="AC1258" s="135"/>
      <c r="AD1258" s="135"/>
      <c r="AE1258" s="135"/>
      <c r="AF1258" s="127"/>
      <c r="AG1258" s="135"/>
      <c r="AH1258" s="135"/>
      <c r="AI1258" s="135"/>
      <c r="AJ1258" s="135"/>
    </row>
    <row r="1259" spans="11:36" s="3" customFormat="1" ht="15" customHeight="1" x14ac:dyDescent="0.25">
      <c r="K1259" s="11"/>
      <c r="L1259" s="354"/>
      <c r="M1259" s="352"/>
      <c r="AA1259" s="333"/>
      <c r="AB1259" s="135"/>
      <c r="AC1259" s="135"/>
      <c r="AD1259" s="135"/>
      <c r="AE1259" s="135"/>
      <c r="AF1259" s="127"/>
      <c r="AG1259" s="135"/>
      <c r="AH1259" s="135"/>
      <c r="AI1259" s="135"/>
      <c r="AJ1259" s="135"/>
    </row>
    <row r="1260" spans="11:36" s="3" customFormat="1" ht="15" customHeight="1" x14ac:dyDescent="0.25">
      <c r="K1260" s="11"/>
      <c r="L1260" s="354"/>
      <c r="M1260" s="352"/>
      <c r="AA1260" s="333"/>
      <c r="AB1260" s="135"/>
      <c r="AC1260" s="135"/>
      <c r="AD1260" s="135"/>
      <c r="AE1260" s="135"/>
      <c r="AF1260" s="127"/>
      <c r="AG1260" s="135"/>
      <c r="AH1260" s="135"/>
      <c r="AI1260" s="135"/>
      <c r="AJ1260" s="135"/>
    </row>
    <row r="1261" spans="11:36" s="3" customFormat="1" ht="15" customHeight="1" x14ac:dyDescent="0.25">
      <c r="K1261" s="11"/>
      <c r="L1261" s="354"/>
      <c r="M1261" s="352"/>
      <c r="AA1261" s="333"/>
      <c r="AB1261" s="135"/>
      <c r="AC1261" s="135"/>
      <c r="AD1261" s="135"/>
      <c r="AE1261" s="135"/>
      <c r="AF1261" s="127"/>
      <c r="AG1261" s="135"/>
      <c r="AH1261" s="135"/>
      <c r="AI1261" s="135"/>
      <c r="AJ1261" s="135"/>
    </row>
    <row r="1262" spans="11:36" s="3" customFormat="1" ht="15" customHeight="1" x14ac:dyDescent="0.25">
      <c r="K1262" s="11"/>
      <c r="L1262" s="354"/>
      <c r="M1262" s="352"/>
      <c r="AA1262" s="333"/>
      <c r="AB1262" s="135"/>
      <c r="AC1262" s="135"/>
      <c r="AD1262" s="135"/>
      <c r="AE1262" s="135"/>
      <c r="AF1262" s="127"/>
      <c r="AG1262" s="135"/>
      <c r="AH1262" s="135"/>
      <c r="AI1262" s="135"/>
      <c r="AJ1262" s="135"/>
    </row>
    <row r="1263" spans="11:36" s="3" customFormat="1" ht="15" customHeight="1" x14ac:dyDescent="0.25">
      <c r="K1263" s="11"/>
      <c r="L1263" s="354"/>
      <c r="M1263" s="352"/>
      <c r="AA1263" s="333"/>
      <c r="AB1263" s="135"/>
      <c r="AC1263" s="135"/>
      <c r="AD1263" s="135"/>
      <c r="AE1263" s="135"/>
      <c r="AF1263" s="127"/>
      <c r="AG1263" s="135"/>
      <c r="AH1263" s="135"/>
      <c r="AI1263" s="135"/>
      <c r="AJ1263" s="135"/>
    </row>
    <row r="1264" spans="11:36" s="3" customFormat="1" ht="15" customHeight="1" x14ac:dyDescent="0.25">
      <c r="K1264" s="11"/>
      <c r="L1264" s="354"/>
      <c r="M1264" s="352"/>
      <c r="AA1264" s="333"/>
      <c r="AB1264" s="135"/>
      <c r="AC1264" s="135"/>
      <c r="AD1264" s="135"/>
      <c r="AE1264" s="135"/>
      <c r="AF1264" s="127"/>
      <c r="AG1264" s="135"/>
      <c r="AH1264" s="135"/>
      <c r="AI1264" s="135"/>
      <c r="AJ1264" s="135"/>
    </row>
    <row r="1265" spans="11:36" s="3" customFormat="1" ht="15" customHeight="1" x14ac:dyDescent="0.25">
      <c r="K1265" s="11"/>
      <c r="L1265" s="354"/>
      <c r="M1265" s="352"/>
      <c r="AA1265" s="333"/>
      <c r="AB1265" s="135"/>
      <c r="AC1265" s="135"/>
      <c r="AD1265" s="135"/>
      <c r="AE1265" s="135"/>
      <c r="AF1265" s="127"/>
      <c r="AG1265" s="135"/>
      <c r="AH1265" s="135"/>
      <c r="AI1265" s="135"/>
      <c r="AJ1265" s="135"/>
    </row>
    <row r="1266" spans="11:36" s="3" customFormat="1" ht="15" customHeight="1" x14ac:dyDescent="0.25">
      <c r="K1266" s="11"/>
      <c r="L1266" s="354"/>
      <c r="M1266" s="352"/>
      <c r="AA1266" s="333"/>
      <c r="AB1266" s="135"/>
      <c r="AC1266" s="135"/>
      <c r="AD1266" s="135"/>
      <c r="AE1266" s="135"/>
      <c r="AF1266" s="127"/>
      <c r="AG1266" s="135"/>
      <c r="AH1266" s="135"/>
      <c r="AI1266" s="135"/>
      <c r="AJ1266" s="135"/>
    </row>
    <row r="1267" spans="11:36" s="3" customFormat="1" ht="15" customHeight="1" x14ac:dyDescent="0.25">
      <c r="K1267" s="11"/>
      <c r="L1267" s="354"/>
      <c r="M1267" s="352"/>
      <c r="AA1267" s="333"/>
      <c r="AB1267" s="135"/>
      <c r="AC1267" s="135"/>
      <c r="AD1267" s="135"/>
      <c r="AE1267" s="135"/>
      <c r="AF1267" s="127"/>
      <c r="AG1267" s="135"/>
      <c r="AH1267" s="135"/>
      <c r="AI1267" s="135"/>
      <c r="AJ1267" s="135"/>
    </row>
    <row r="1268" spans="11:36" s="3" customFormat="1" ht="15" customHeight="1" x14ac:dyDescent="0.25">
      <c r="K1268" s="11"/>
      <c r="L1268" s="354"/>
      <c r="M1268" s="352"/>
      <c r="AA1268" s="333"/>
      <c r="AB1268" s="135"/>
      <c r="AC1268" s="135"/>
      <c r="AD1268" s="135"/>
      <c r="AE1268" s="135"/>
      <c r="AF1268" s="127"/>
      <c r="AG1268" s="135"/>
      <c r="AH1268" s="135"/>
      <c r="AI1268" s="135"/>
      <c r="AJ1268" s="135"/>
    </row>
    <row r="1269" spans="11:36" s="3" customFormat="1" ht="15" customHeight="1" x14ac:dyDescent="0.25">
      <c r="K1269" s="11"/>
      <c r="L1269" s="354"/>
      <c r="M1269" s="352"/>
      <c r="AA1269" s="333"/>
      <c r="AB1269" s="135"/>
      <c r="AC1269" s="135"/>
      <c r="AD1269" s="135"/>
      <c r="AE1269" s="135"/>
      <c r="AF1269" s="127"/>
      <c r="AG1269" s="135"/>
      <c r="AH1269" s="135"/>
      <c r="AI1269" s="135"/>
      <c r="AJ1269" s="135"/>
    </row>
    <row r="1270" spans="11:36" s="3" customFormat="1" ht="15" customHeight="1" x14ac:dyDescent="0.25">
      <c r="K1270" s="11"/>
      <c r="L1270" s="354"/>
      <c r="M1270" s="352"/>
      <c r="AA1270" s="333"/>
      <c r="AB1270" s="135"/>
      <c r="AC1270" s="135"/>
      <c r="AD1270" s="135"/>
      <c r="AE1270" s="135"/>
      <c r="AF1270" s="127"/>
      <c r="AG1270" s="135"/>
      <c r="AH1270" s="135"/>
      <c r="AI1270" s="135"/>
      <c r="AJ1270" s="135"/>
    </row>
    <row r="1271" spans="11:36" s="3" customFormat="1" ht="15" customHeight="1" x14ac:dyDescent="0.25">
      <c r="K1271" s="11"/>
      <c r="L1271" s="354"/>
      <c r="M1271" s="352"/>
      <c r="AA1271" s="333"/>
      <c r="AB1271" s="135"/>
      <c r="AC1271" s="135"/>
      <c r="AD1271" s="135"/>
      <c r="AE1271" s="135"/>
      <c r="AF1271" s="127"/>
      <c r="AG1271" s="135"/>
      <c r="AH1271" s="135"/>
      <c r="AI1271" s="135"/>
      <c r="AJ1271" s="135"/>
    </row>
    <row r="1272" spans="11:36" s="3" customFormat="1" ht="15" customHeight="1" x14ac:dyDescent="0.25">
      <c r="K1272" s="11"/>
      <c r="L1272" s="354"/>
      <c r="M1272" s="352"/>
      <c r="AA1272" s="333"/>
      <c r="AB1272" s="135"/>
      <c r="AC1272" s="135"/>
      <c r="AD1272" s="135"/>
      <c r="AE1272" s="135"/>
      <c r="AF1272" s="127"/>
      <c r="AG1272" s="135"/>
      <c r="AH1272" s="135"/>
      <c r="AI1272" s="135"/>
      <c r="AJ1272" s="135"/>
    </row>
    <row r="1273" spans="11:36" s="3" customFormat="1" ht="15" customHeight="1" x14ac:dyDescent="0.25">
      <c r="K1273" s="11"/>
      <c r="L1273" s="354"/>
      <c r="M1273" s="352"/>
      <c r="AA1273" s="333"/>
      <c r="AB1273" s="135"/>
      <c r="AC1273" s="135"/>
      <c r="AD1273" s="135"/>
      <c r="AE1273" s="135"/>
      <c r="AF1273" s="127"/>
      <c r="AG1273" s="135"/>
      <c r="AH1273" s="135"/>
      <c r="AI1273" s="135"/>
      <c r="AJ1273" s="135"/>
    </row>
    <row r="1274" spans="11:36" s="3" customFormat="1" ht="15" customHeight="1" x14ac:dyDescent="0.25">
      <c r="K1274" s="11"/>
      <c r="L1274" s="354"/>
      <c r="M1274" s="352"/>
      <c r="AA1274" s="333"/>
      <c r="AB1274" s="135"/>
      <c r="AC1274" s="135"/>
      <c r="AD1274" s="135"/>
      <c r="AE1274" s="135"/>
      <c r="AF1274" s="127"/>
      <c r="AG1274" s="135"/>
      <c r="AH1274" s="135"/>
      <c r="AI1274" s="135"/>
      <c r="AJ1274" s="135"/>
    </row>
    <row r="1275" spans="11:36" s="3" customFormat="1" ht="15" customHeight="1" x14ac:dyDescent="0.25">
      <c r="K1275" s="11"/>
      <c r="L1275" s="354"/>
      <c r="M1275" s="352"/>
      <c r="AA1275" s="333"/>
      <c r="AB1275" s="135"/>
      <c r="AC1275" s="135"/>
      <c r="AD1275" s="135"/>
      <c r="AE1275" s="135"/>
      <c r="AF1275" s="127"/>
      <c r="AG1275" s="135"/>
      <c r="AH1275" s="135"/>
      <c r="AI1275" s="135"/>
      <c r="AJ1275" s="135"/>
    </row>
    <row r="1276" spans="11:36" s="3" customFormat="1" ht="15" customHeight="1" x14ac:dyDescent="0.25">
      <c r="K1276" s="11"/>
      <c r="L1276" s="354"/>
      <c r="M1276" s="352"/>
      <c r="AA1276" s="333"/>
      <c r="AB1276" s="135"/>
      <c r="AC1276" s="135"/>
      <c r="AD1276" s="135"/>
      <c r="AE1276" s="135"/>
      <c r="AF1276" s="127"/>
      <c r="AG1276" s="135"/>
      <c r="AH1276" s="135"/>
      <c r="AI1276" s="135"/>
      <c r="AJ1276" s="135"/>
    </row>
    <row r="1277" spans="11:36" s="3" customFormat="1" ht="15" customHeight="1" x14ac:dyDescent="0.25">
      <c r="K1277" s="11"/>
      <c r="L1277" s="354"/>
      <c r="M1277" s="352"/>
      <c r="AA1277" s="333"/>
      <c r="AB1277" s="135"/>
      <c r="AC1277" s="135"/>
      <c r="AD1277" s="135"/>
      <c r="AE1277" s="135"/>
      <c r="AF1277" s="127"/>
      <c r="AG1277" s="135"/>
      <c r="AH1277" s="135"/>
      <c r="AI1277" s="135"/>
      <c r="AJ1277" s="135"/>
    </row>
    <row r="1278" spans="11:36" s="3" customFormat="1" ht="15" customHeight="1" x14ac:dyDescent="0.25">
      <c r="K1278" s="11"/>
      <c r="L1278" s="354"/>
      <c r="M1278" s="352"/>
      <c r="AA1278" s="333"/>
      <c r="AB1278" s="135"/>
      <c r="AC1278" s="135"/>
      <c r="AD1278" s="135"/>
      <c r="AE1278" s="135"/>
      <c r="AF1278" s="127"/>
      <c r="AG1278" s="135"/>
      <c r="AH1278" s="135"/>
      <c r="AI1278" s="135"/>
      <c r="AJ1278" s="135"/>
    </row>
    <row r="1279" spans="11:36" s="3" customFormat="1" ht="15" customHeight="1" x14ac:dyDescent="0.25">
      <c r="K1279" s="11"/>
      <c r="L1279" s="354"/>
      <c r="M1279" s="352"/>
      <c r="AA1279" s="333"/>
      <c r="AB1279" s="135"/>
      <c r="AC1279" s="135"/>
      <c r="AD1279" s="135"/>
      <c r="AE1279" s="135"/>
      <c r="AF1279" s="127"/>
      <c r="AG1279" s="135"/>
      <c r="AH1279" s="135"/>
      <c r="AI1279" s="135"/>
      <c r="AJ1279" s="135"/>
    </row>
    <row r="1280" spans="11:36" s="3" customFormat="1" ht="15" customHeight="1" x14ac:dyDescent="0.25">
      <c r="K1280" s="11"/>
      <c r="L1280" s="354"/>
      <c r="M1280" s="352"/>
      <c r="AA1280" s="333"/>
      <c r="AB1280" s="135"/>
      <c r="AC1280" s="135"/>
      <c r="AD1280" s="135"/>
      <c r="AE1280" s="135"/>
      <c r="AF1280" s="127"/>
      <c r="AG1280" s="135"/>
      <c r="AH1280" s="135"/>
      <c r="AI1280" s="135"/>
      <c r="AJ1280" s="135"/>
    </row>
    <row r="1281" spans="11:36" s="3" customFormat="1" ht="15" customHeight="1" x14ac:dyDescent="0.25">
      <c r="K1281" s="11"/>
      <c r="L1281" s="354"/>
      <c r="M1281" s="352"/>
      <c r="AA1281" s="333"/>
      <c r="AB1281" s="135"/>
      <c r="AC1281" s="135"/>
      <c r="AD1281" s="135"/>
      <c r="AE1281" s="135"/>
      <c r="AF1281" s="127"/>
      <c r="AG1281" s="135"/>
      <c r="AH1281" s="135"/>
      <c r="AI1281" s="135"/>
      <c r="AJ1281" s="135"/>
    </row>
    <row r="1282" spans="11:36" s="3" customFormat="1" ht="15" customHeight="1" x14ac:dyDescent="0.25">
      <c r="K1282" s="11"/>
      <c r="L1282" s="354"/>
      <c r="M1282" s="352"/>
      <c r="AA1282" s="333"/>
      <c r="AB1282" s="135"/>
      <c r="AC1282" s="135"/>
      <c r="AD1282" s="135"/>
      <c r="AE1282" s="135"/>
      <c r="AF1282" s="127"/>
      <c r="AG1282" s="135"/>
      <c r="AH1282" s="135"/>
      <c r="AI1282" s="135"/>
      <c r="AJ1282" s="135"/>
    </row>
    <row r="1283" spans="11:36" s="3" customFormat="1" ht="15" customHeight="1" x14ac:dyDescent="0.25">
      <c r="K1283" s="11"/>
      <c r="L1283" s="354"/>
      <c r="M1283" s="352"/>
      <c r="AA1283" s="333"/>
      <c r="AB1283" s="135"/>
      <c r="AC1283" s="135"/>
      <c r="AD1283" s="135"/>
      <c r="AE1283" s="135"/>
      <c r="AF1283" s="127"/>
      <c r="AG1283" s="135"/>
      <c r="AH1283" s="135"/>
      <c r="AI1283" s="135"/>
      <c r="AJ1283" s="135"/>
    </row>
    <row r="1284" spans="11:36" s="3" customFormat="1" ht="15" customHeight="1" x14ac:dyDescent="0.25">
      <c r="K1284" s="11"/>
      <c r="L1284" s="354"/>
      <c r="M1284" s="352"/>
      <c r="AA1284" s="333"/>
      <c r="AB1284" s="135"/>
      <c r="AC1284" s="135"/>
      <c r="AD1284" s="135"/>
      <c r="AE1284" s="135"/>
      <c r="AF1284" s="127"/>
      <c r="AG1284" s="135"/>
      <c r="AH1284" s="135"/>
      <c r="AI1284" s="135"/>
      <c r="AJ1284" s="135"/>
    </row>
    <row r="1285" spans="11:36" s="3" customFormat="1" ht="15" customHeight="1" x14ac:dyDescent="0.25">
      <c r="K1285" s="11"/>
      <c r="L1285" s="354"/>
      <c r="M1285" s="352"/>
      <c r="AA1285" s="333"/>
      <c r="AB1285" s="135"/>
      <c r="AC1285" s="135"/>
      <c r="AD1285" s="135"/>
      <c r="AE1285" s="135"/>
      <c r="AF1285" s="127"/>
      <c r="AG1285" s="135"/>
      <c r="AH1285" s="135"/>
      <c r="AI1285" s="135"/>
      <c r="AJ1285" s="135"/>
    </row>
    <row r="1286" spans="11:36" s="3" customFormat="1" ht="15" customHeight="1" x14ac:dyDescent="0.25">
      <c r="K1286" s="11"/>
      <c r="L1286" s="354"/>
      <c r="M1286" s="352"/>
      <c r="AA1286" s="333"/>
      <c r="AB1286" s="135"/>
      <c r="AC1286" s="135"/>
      <c r="AD1286" s="135"/>
      <c r="AE1286" s="135"/>
      <c r="AF1286" s="127"/>
      <c r="AG1286" s="135"/>
      <c r="AH1286" s="135"/>
      <c r="AI1286" s="135"/>
      <c r="AJ1286" s="135"/>
    </row>
    <row r="1287" spans="11:36" s="3" customFormat="1" ht="15" customHeight="1" x14ac:dyDescent="0.25">
      <c r="K1287" s="11"/>
      <c r="L1287" s="354"/>
      <c r="M1287" s="352"/>
      <c r="AA1287" s="333"/>
      <c r="AB1287" s="135"/>
      <c r="AC1287" s="135"/>
      <c r="AD1287" s="135"/>
      <c r="AE1287" s="135"/>
      <c r="AF1287" s="127"/>
      <c r="AG1287" s="135"/>
      <c r="AH1287" s="135"/>
      <c r="AI1287" s="135"/>
      <c r="AJ1287" s="135"/>
    </row>
    <row r="1288" spans="11:36" s="3" customFormat="1" ht="15" customHeight="1" x14ac:dyDescent="0.25">
      <c r="K1288" s="11"/>
      <c r="L1288" s="354"/>
      <c r="M1288" s="352"/>
      <c r="AA1288" s="333"/>
      <c r="AB1288" s="135"/>
      <c r="AC1288" s="135"/>
      <c r="AD1288" s="135"/>
      <c r="AE1288" s="135"/>
      <c r="AF1288" s="127"/>
      <c r="AG1288" s="135"/>
      <c r="AH1288" s="135"/>
      <c r="AI1288" s="135"/>
      <c r="AJ1288" s="135"/>
    </row>
    <row r="1289" spans="11:36" s="3" customFormat="1" ht="15" customHeight="1" x14ac:dyDescent="0.25">
      <c r="K1289" s="11"/>
      <c r="L1289" s="354"/>
      <c r="M1289" s="352"/>
      <c r="AA1289" s="333"/>
      <c r="AB1289" s="135"/>
      <c r="AC1289" s="135"/>
      <c r="AD1289" s="135"/>
      <c r="AE1289" s="135"/>
      <c r="AF1289" s="127"/>
      <c r="AG1289" s="135"/>
      <c r="AH1289" s="135"/>
      <c r="AI1289" s="135"/>
      <c r="AJ1289" s="135"/>
    </row>
    <row r="1290" spans="11:36" s="3" customFormat="1" ht="15" customHeight="1" x14ac:dyDescent="0.25">
      <c r="K1290" s="11"/>
      <c r="L1290" s="354"/>
      <c r="M1290" s="352"/>
      <c r="AA1290" s="333"/>
      <c r="AB1290" s="135"/>
      <c r="AC1290" s="135"/>
      <c r="AD1290" s="135"/>
      <c r="AE1290" s="135"/>
      <c r="AF1290" s="127"/>
      <c r="AG1290" s="135"/>
      <c r="AH1290" s="135"/>
      <c r="AI1290" s="135"/>
      <c r="AJ1290" s="135"/>
    </row>
    <row r="1291" spans="11:36" s="3" customFormat="1" ht="15" customHeight="1" x14ac:dyDescent="0.25">
      <c r="K1291" s="11"/>
      <c r="L1291" s="354"/>
      <c r="M1291" s="352"/>
      <c r="AA1291" s="333"/>
      <c r="AB1291" s="135"/>
      <c r="AC1291" s="135"/>
      <c r="AD1291" s="135"/>
      <c r="AE1291" s="135"/>
      <c r="AF1291" s="127"/>
      <c r="AG1291" s="135"/>
      <c r="AH1291" s="135"/>
      <c r="AI1291" s="135"/>
      <c r="AJ1291" s="135"/>
    </row>
    <row r="1292" spans="11:36" s="3" customFormat="1" ht="15" customHeight="1" x14ac:dyDescent="0.25">
      <c r="K1292" s="11"/>
      <c r="L1292" s="354"/>
      <c r="M1292" s="352"/>
      <c r="AA1292" s="333"/>
      <c r="AB1292" s="135"/>
      <c r="AC1292" s="135"/>
      <c r="AD1292" s="135"/>
      <c r="AE1292" s="135"/>
      <c r="AF1292" s="127"/>
      <c r="AG1292" s="135"/>
      <c r="AH1292" s="135"/>
      <c r="AI1292" s="135"/>
      <c r="AJ1292" s="135"/>
    </row>
    <row r="1293" spans="11:36" s="3" customFormat="1" ht="15" customHeight="1" x14ac:dyDescent="0.25">
      <c r="K1293" s="11"/>
      <c r="L1293" s="354"/>
      <c r="M1293" s="352"/>
      <c r="AA1293" s="333"/>
      <c r="AB1293" s="135"/>
      <c r="AC1293" s="135"/>
      <c r="AD1293" s="135"/>
      <c r="AE1293" s="135"/>
      <c r="AF1293" s="127"/>
      <c r="AG1293" s="135"/>
      <c r="AH1293" s="135"/>
      <c r="AI1293" s="135"/>
      <c r="AJ1293" s="135"/>
    </row>
    <row r="1294" spans="11:36" s="3" customFormat="1" ht="15" customHeight="1" x14ac:dyDescent="0.25">
      <c r="K1294" s="11"/>
      <c r="L1294" s="354"/>
      <c r="M1294" s="352"/>
      <c r="AA1294" s="333"/>
      <c r="AB1294" s="135"/>
      <c r="AC1294" s="135"/>
      <c r="AD1294" s="135"/>
      <c r="AE1294" s="135"/>
      <c r="AF1294" s="127"/>
      <c r="AG1294" s="135"/>
      <c r="AH1294" s="135"/>
      <c r="AI1294" s="135"/>
      <c r="AJ1294" s="135"/>
    </row>
    <row r="1295" spans="11:36" s="3" customFormat="1" ht="15" customHeight="1" x14ac:dyDescent="0.25">
      <c r="K1295" s="11"/>
      <c r="L1295" s="354"/>
      <c r="M1295" s="352"/>
      <c r="AA1295" s="333"/>
      <c r="AB1295" s="135"/>
      <c r="AC1295" s="135"/>
      <c r="AD1295" s="135"/>
      <c r="AE1295" s="135"/>
      <c r="AF1295" s="127"/>
      <c r="AG1295" s="135"/>
      <c r="AH1295" s="135"/>
      <c r="AI1295" s="135"/>
      <c r="AJ1295" s="135"/>
    </row>
    <row r="1296" spans="11:36" s="3" customFormat="1" ht="15" customHeight="1" x14ac:dyDescent="0.25">
      <c r="K1296" s="11"/>
      <c r="L1296" s="354"/>
      <c r="M1296" s="352"/>
      <c r="AA1296" s="333"/>
      <c r="AB1296" s="135"/>
      <c r="AC1296" s="135"/>
      <c r="AD1296" s="135"/>
      <c r="AE1296" s="135"/>
      <c r="AF1296" s="127"/>
      <c r="AG1296" s="135"/>
      <c r="AH1296" s="135"/>
      <c r="AI1296" s="135"/>
      <c r="AJ1296" s="135"/>
    </row>
    <row r="1297" spans="11:36" s="3" customFormat="1" ht="15" customHeight="1" x14ac:dyDescent="0.25">
      <c r="K1297" s="11"/>
      <c r="L1297" s="354"/>
      <c r="M1297" s="352"/>
      <c r="AA1297" s="333"/>
      <c r="AB1297" s="135"/>
      <c r="AC1297" s="135"/>
      <c r="AD1297" s="135"/>
      <c r="AE1297" s="135"/>
      <c r="AF1297" s="127"/>
      <c r="AG1297" s="135"/>
      <c r="AH1297" s="135"/>
      <c r="AI1297" s="135"/>
      <c r="AJ1297" s="135"/>
    </row>
    <row r="1298" spans="11:36" s="3" customFormat="1" ht="15" customHeight="1" x14ac:dyDescent="0.25">
      <c r="K1298" s="11"/>
      <c r="L1298" s="354"/>
      <c r="M1298" s="352"/>
      <c r="AA1298" s="333"/>
      <c r="AB1298" s="135"/>
      <c r="AC1298" s="135"/>
      <c r="AD1298" s="135"/>
      <c r="AE1298" s="135"/>
      <c r="AF1298" s="127"/>
      <c r="AG1298" s="135"/>
      <c r="AH1298" s="135"/>
      <c r="AI1298" s="135"/>
      <c r="AJ1298" s="135"/>
    </row>
    <row r="1299" spans="11:36" s="3" customFormat="1" ht="15" customHeight="1" x14ac:dyDescent="0.25">
      <c r="K1299" s="11"/>
      <c r="L1299" s="354"/>
      <c r="M1299" s="352"/>
      <c r="AA1299" s="333"/>
      <c r="AB1299" s="135"/>
      <c r="AC1299" s="135"/>
      <c r="AD1299" s="135"/>
      <c r="AE1299" s="135"/>
      <c r="AF1299" s="127"/>
      <c r="AG1299" s="135"/>
      <c r="AH1299" s="135"/>
      <c r="AI1299" s="135"/>
      <c r="AJ1299" s="135"/>
    </row>
    <row r="1300" spans="11:36" s="3" customFormat="1" ht="15" customHeight="1" x14ac:dyDescent="0.25">
      <c r="K1300" s="11"/>
      <c r="L1300" s="354"/>
      <c r="M1300" s="352"/>
      <c r="AA1300" s="333"/>
      <c r="AB1300" s="135"/>
      <c r="AC1300" s="135"/>
      <c r="AD1300" s="135"/>
      <c r="AE1300" s="135"/>
      <c r="AF1300" s="127"/>
      <c r="AG1300" s="135"/>
      <c r="AH1300" s="135"/>
      <c r="AI1300" s="135"/>
      <c r="AJ1300" s="135"/>
    </row>
    <row r="1301" spans="11:36" s="3" customFormat="1" ht="15" customHeight="1" x14ac:dyDescent="0.25">
      <c r="K1301" s="11"/>
      <c r="L1301" s="354"/>
      <c r="M1301" s="352"/>
      <c r="AA1301" s="333"/>
      <c r="AB1301" s="135"/>
      <c r="AC1301" s="135"/>
      <c r="AD1301" s="135"/>
      <c r="AE1301" s="135"/>
      <c r="AF1301" s="127"/>
      <c r="AG1301" s="135"/>
      <c r="AH1301" s="135"/>
      <c r="AI1301" s="135"/>
      <c r="AJ1301" s="135"/>
    </row>
    <row r="1302" spans="11:36" s="3" customFormat="1" ht="15" customHeight="1" x14ac:dyDescent="0.25">
      <c r="K1302" s="11"/>
      <c r="L1302" s="354"/>
      <c r="M1302" s="352"/>
      <c r="AA1302" s="333"/>
      <c r="AB1302" s="135"/>
      <c r="AC1302" s="135"/>
      <c r="AD1302" s="135"/>
      <c r="AE1302" s="135"/>
      <c r="AF1302" s="127"/>
      <c r="AG1302" s="135"/>
      <c r="AH1302" s="135"/>
      <c r="AI1302" s="135"/>
      <c r="AJ1302" s="135"/>
    </row>
    <row r="1303" spans="11:36" s="3" customFormat="1" ht="15" customHeight="1" x14ac:dyDescent="0.25">
      <c r="K1303" s="11"/>
      <c r="L1303" s="354"/>
      <c r="M1303" s="352"/>
      <c r="AA1303" s="333"/>
      <c r="AB1303" s="135"/>
      <c r="AC1303" s="135"/>
      <c r="AD1303" s="135"/>
      <c r="AE1303" s="135"/>
      <c r="AF1303" s="127"/>
      <c r="AG1303" s="135"/>
      <c r="AH1303" s="135"/>
      <c r="AI1303" s="135"/>
      <c r="AJ1303" s="135"/>
    </row>
    <row r="1304" spans="11:36" s="3" customFormat="1" ht="15" customHeight="1" x14ac:dyDescent="0.25">
      <c r="K1304" s="11"/>
      <c r="L1304" s="354"/>
      <c r="M1304" s="352"/>
      <c r="AA1304" s="333"/>
      <c r="AB1304" s="135"/>
      <c r="AC1304" s="135"/>
      <c r="AD1304" s="135"/>
      <c r="AE1304" s="135"/>
      <c r="AF1304" s="127"/>
      <c r="AG1304" s="135"/>
      <c r="AH1304" s="135"/>
      <c r="AI1304" s="135"/>
      <c r="AJ1304" s="135"/>
    </row>
    <row r="1305" spans="11:36" s="3" customFormat="1" ht="15" customHeight="1" x14ac:dyDescent="0.25">
      <c r="K1305" s="11"/>
      <c r="L1305" s="354"/>
      <c r="M1305" s="352"/>
      <c r="AA1305" s="333"/>
      <c r="AB1305" s="135"/>
      <c r="AC1305" s="135"/>
      <c r="AD1305" s="135"/>
      <c r="AE1305" s="135"/>
      <c r="AF1305" s="127"/>
      <c r="AG1305" s="135"/>
      <c r="AH1305" s="135"/>
      <c r="AI1305" s="135"/>
      <c r="AJ1305" s="135"/>
    </row>
    <row r="1306" spans="11:36" s="3" customFormat="1" ht="15" customHeight="1" x14ac:dyDescent="0.25">
      <c r="K1306" s="11"/>
      <c r="L1306" s="354"/>
      <c r="M1306" s="352"/>
      <c r="AA1306" s="333"/>
      <c r="AB1306" s="135"/>
      <c r="AC1306" s="135"/>
      <c r="AD1306" s="135"/>
      <c r="AE1306" s="135"/>
      <c r="AF1306" s="127"/>
      <c r="AG1306" s="135"/>
      <c r="AH1306" s="135"/>
      <c r="AI1306" s="135"/>
      <c r="AJ1306" s="135"/>
    </row>
    <row r="1307" spans="11:36" s="3" customFormat="1" ht="15" customHeight="1" x14ac:dyDescent="0.25">
      <c r="K1307" s="11"/>
      <c r="L1307" s="354"/>
      <c r="M1307" s="352"/>
      <c r="AA1307" s="333"/>
      <c r="AB1307" s="135"/>
      <c r="AC1307" s="135"/>
      <c r="AD1307" s="135"/>
      <c r="AE1307" s="135"/>
      <c r="AF1307" s="127"/>
      <c r="AG1307" s="135"/>
      <c r="AH1307" s="135"/>
      <c r="AI1307" s="135"/>
      <c r="AJ1307" s="135"/>
    </row>
    <row r="1308" spans="11:36" s="3" customFormat="1" ht="15" customHeight="1" x14ac:dyDescent="0.25">
      <c r="K1308" s="11"/>
      <c r="L1308" s="354"/>
      <c r="M1308" s="352"/>
      <c r="AA1308" s="333"/>
      <c r="AB1308" s="135"/>
      <c r="AC1308" s="135"/>
      <c r="AD1308" s="135"/>
      <c r="AE1308" s="135"/>
      <c r="AF1308" s="127"/>
      <c r="AG1308" s="135"/>
      <c r="AH1308" s="135"/>
      <c r="AI1308" s="135"/>
      <c r="AJ1308" s="135"/>
    </row>
    <row r="1309" spans="11:36" s="3" customFormat="1" ht="15" customHeight="1" x14ac:dyDescent="0.25">
      <c r="K1309" s="11"/>
      <c r="L1309" s="354"/>
      <c r="M1309" s="352"/>
      <c r="AA1309" s="333"/>
      <c r="AB1309" s="135"/>
      <c r="AC1309" s="135"/>
      <c r="AD1309" s="135"/>
      <c r="AE1309" s="135"/>
      <c r="AF1309" s="127"/>
      <c r="AG1309" s="135"/>
      <c r="AH1309" s="135"/>
      <c r="AI1309" s="135"/>
      <c r="AJ1309" s="135"/>
    </row>
    <row r="1310" spans="11:36" s="3" customFormat="1" ht="15" customHeight="1" x14ac:dyDescent="0.25">
      <c r="K1310" s="11"/>
      <c r="L1310" s="354"/>
      <c r="M1310" s="352"/>
      <c r="AA1310" s="333"/>
      <c r="AB1310" s="135"/>
      <c r="AC1310" s="135"/>
      <c r="AD1310" s="135"/>
      <c r="AE1310" s="135"/>
      <c r="AF1310" s="127"/>
      <c r="AG1310" s="135"/>
      <c r="AH1310" s="135"/>
      <c r="AI1310" s="135"/>
      <c r="AJ1310" s="135"/>
    </row>
    <row r="1311" spans="11:36" s="3" customFormat="1" ht="15" customHeight="1" x14ac:dyDescent="0.25">
      <c r="K1311" s="11"/>
      <c r="L1311" s="354"/>
      <c r="M1311" s="352"/>
      <c r="AA1311" s="333"/>
      <c r="AB1311" s="135"/>
      <c r="AC1311" s="135"/>
      <c r="AD1311" s="135"/>
      <c r="AE1311" s="135"/>
      <c r="AF1311" s="127"/>
      <c r="AG1311" s="135"/>
      <c r="AH1311" s="135"/>
      <c r="AI1311" s="135"/>
      <c r="AJ1311" s="135"/>
    </row>
    <row r="1312" spans="11:36" s="3" customFormat="1" ht="15" customHeight="1" x14ac:dyDescent="0.25">
      <c r="K1312" s="11"/>
      <c r="L1312" s="354"/>
      <c r="M1312" s="352"/>
      <c r="AA1312" s="333"/>
      <c r="AB1312" s="135"/>
      <c r="AC1312" s="135"/>
      <c r="AD1312" s="135"/>
      <c r="AE1312" s="135"/>
      <c r="AF1312" s="127"/>
      <c r="AG1312" s="135"/>
      <c r="AH1312" s="135"/>
      <c r="AI1312" s="135"/>
      <c r="AJ1312" s="135"/>
    </row>
    <row r="1313" spans="11:36" s="3" customFormat="1" ht="15" customHeight="1" x14ac:dyDescent="0.25">
      <c r="K1313" s="11"/>
      <c r="L1313" s="354"/>
      <c r="M1313" s="352"/>
      <c r="AA1313" s="333"/>
      <c r="AB1313" s="135"/>
      <c r="AC1313" s="135"/>
      <c r="AD1313" s="135"/>
      <c r="AE1313" s="135"/>
      <c r="AF1313" s="127"/>
      <c r="AG1313" s="135"/>
      <c r="AH1313" s="135"/>
      <c r="AI1313" s="135"/>
      <c r="AJ1313" s="135"/>
    </row>
    <row r="1314" spans="11:36" s="3" customFormat="1" ht="15" customHeight="1" x14ac:dyDescent="0.25">
      <c r="K1314" s="11"/>
      <c r="L1314" s="354"/>
      <c r="M1314" s="352"/>
      <c r="AA1314" s="333"/>
      <c r="AB1314" s="135"/>
      <c r="AC1314" s="135"/>
      <c r="AD1314" s="135"/>
      <c r="AE1314" s="135"/>
      <c r="AF1314" s="127"/>
      <c r="AG1314" s="135"/>
      <c r="AH1314" s="135"/>
      <c r="AI1314" s="135"/>
      <c r="AJ1314" s="135"/>
    </row>
    <row r="1315" spans="11:36" s="3" customFormat="1" ht="15" customHeight="1" x14ac:dyDescent="0.25">
      <c r="K1315" s="11"/>
      <c r="L1315" s="354"/>
      <c r="M1315" s="352"/>
      <c r="AA1315" s="333"/>
      <c r="AB1315" s="135"/>
      <c r="AC1315" s="135"/>
      <c r="AD1315" s="135"/>
      <c r="AE1315" s="135"/>
      <c r="AF1315" s="127"/>
      <c r="AG1315" s="135"/>
      <c r="AH1315" s="135"/>
      <c r="AI1315" s="135"/>
      <c r="AJ1315" s="135"/>
    </row>
    <row r="1316" spans="11:36" s="3" customFormat="1" ht="15" customHeight="1" x14ac:dyDescent="0.25">
      <c r="K1316" s="11"/>
      <c r="L1316" s="354"/>
      <c r="M1316" s="352"/>
      <c r="AA1316" s="333"/>
      <c r="AB1316" s="135"/>
      <c r="AC1316" s="135"/>
      <c r="AD1316" s="135"/>
      <c r="AE1316" s="135"/>
      <c r="AF1316" s="127"/>
      <c r="AG1316" s="135"/>
      <c r="AH1316" s="135"/>
      <c r="AI1316" s="135"/>
      <c r="AJ1316" s="135"/>
    </row>
    <row r="1317" spans="11:36" s="3" customFormat="1" ht="15" customHeight="1" x14ac:dyDescent="0.25">
      <c r="K1317" s="11"/>
      <c r="L1317" s="354"/>
      <c r="M1317" s="352"/>
      <c r="AA1317" s="333"/>
      <c r="AB1317" s="135"/>
      <c r="AC1317" s="135"/>
      <c r="AD1317" s="135"/>
      <c r="AE1317" s="135"/>
      <c r="AF1317" s="127"/>
      <c r="AG1317" s="135"/>
      <c r="AH1317" s="135"/>
      <c r="AI1317" s="135"/>
      <c r="AJ1317" s="135"/>
    </row>
    <row r="1318" spans="11:36" s="3" customFormat="1" ht="15" customHeight="1" x14ac:dyDescent="0.25">
      <c r="K1318" s="11"/>
      <c r="L1318" s="354"/>
      <c r="M1318" s="352"/>
      <c r="AA1318" s="333"/>
      <c r="AB1318" s="135"/>
      <c r="AC1318" s="135"/>
      <c r="AD1318" s="135"/>
      <c r="AE1318" s="135"/>
      <c r="AF1318" s="127"/>
      <c r="AG1318" s="135"/>
      <c r="AH1318" s="135"/>
      <c r="AI1318" s="135"/>
      <c r="AJ1318" s="135"/>
    </row>
    <row r="1319" spans="11:36" s="3" customFormat="1" ht="15" customHeight="1" x14ac:dyDescent="0.25">
      <c r="K1319" s="11"/>
      <c r="L1319" s="354"/>
      <c r="M1319" s="352"/>
      <c r="AA1319" s="333"/>
      <c r="AB1319" s="135"/>
      <c r="AC1319" s="135"/>
      <c r="AD1319" s="135"/>
      <c r="AE1319" s="135"/>
      <c r="AF1319" s="127"/>
      <c r="AG1319" s="135"/>
      <c r="AH1319" s="135"/>
      <c r="AI1319" s="135"/>
      <c r="AJ1319" s="135"/>
    </row>
    <row r="1320" spans="11:36" s="3" customFormat="1" ht="15" customHeight="1" x14ac:dyDescent="0.25">
      <c r="K1320" s="11"/>
      <c r="L1320" s="354"/>
      <c r="M1320" s="352"/>
      <c r="AA1320" s="333"/>
      <c r="AB1320" s="135"/>
      <c r="AC1320" s="135"/>
      <c r="AD1320" s="135"/>
      <c r="AE1320" s="135"/>
      <c r="AF1320" s="127"/>
      <c r="AG1320" s="135"/>
      <c r="AH1320" s="135"/>
      <c r="AI1320" s="135"/>
      <c r="AJ1320" s="135"/>
    </row>
    <row r="1321" spans="11:36" s="3" customFormat="1" ht="15" customHeight="1" x14ac:dyDescent="0.25">
      <c r="K1321" s="11"/>
      <c r="L1321" s="354"/>
      <c r="M1321" s="352"/>
      <c r="AA1321" s="333"/>
      <c r="AB1321" s="135"/>
      <c r="AC1321" s="135"/>
      <c r="AD1321" s="135"/>
      <c r="AE1321" s="135"/>
      <c r="AF1321" s="127"/>
      <c r="AG1321" s="135"/>
      <c r="AH1321" s="135"/>
      <c r="AI1321" s="135"/>
      <c r="AJ1321" s="135"/>
    </row>
    <row r="1322" spans="11:36" s="3" customFormat="1" ht="15" customHeight="1" x14ac:dyDescent="0.25">
      <c r="K1322" s="11"/>
      <c r="L1322" s="354"/>
      <c r="M1322" s="352"/>
      <c r="AA1322" s="333"/>
      <c r="AB1322" s="135"/>
      <c r="AC1322" s="135"/>
      <c r="AD1322" s="135"/>
      <c r="AE1322" s="135"/>
      <c r="AF1322" s="127"/>
      <c r="AG1322" s="135"/>
      <c r="AH1322" s="135"/>
      <c r="AI1322" s="135"/>
      <c r="AJ1322" s="135"/>
    </row>
    <row r="1323" spans="11:36" s="3" customFormat="1" ht="15" customHeight="1" x14ac:dyDescent="0.25">
      <c r="K1323" s="11"/>
      <c r="L1323" s="354"/>
      <c r="M1323" s="352"/>
      <c r="AA1323" s="333"/>
      <c r="AB1323" s="135"/>
      <c r="AC1323" s="135"/>
      <c r="AD1323" s="135"/>
      <c r="AE1323" s="135"/>
      <c r="AF1323" s="127"/>
      <c r="AG1323" s="135"/>
      <c r="AH1323" s="135"/>
      <c r="AI1323" s="135"/>
      <c r="AJ1323" s="135"/>
    </row>
    <row r="1324" spans="11:36" s="3" customFormat="1" ht="15" customHeight="1" x14ac:dyDescent="0.25">
      <c r="K1324" s="11"/>
      <c r="L1324" s="354"/>
      <c r="M1324" s="352"/>
      <c r="AA1324" s="333"/>
      <c r="AB1324" s="135"/>
      <c r="AC1324" s="135"/>
      <c r="AD1324" s="135"/>
      <c r="AE1324" s="135"/>
      <c r="AF1324" s="127"/>
      <c r="AG1324" s="135"/>
      <c r="AH1324" s="135"/>
      <c r="AI1324" s="135"/>
      <c r="AJ1324" s="135"/>
    </row>
    <row r="1325" spans="11:36" s="3" customFormat="1" ht="15" customHeight="1" x14ac:dyDescent="0.25">
      <c r="K1325" s="11"/>
      <c r="L1325" s="354"/>
      <c r="M1325" s="352"/>
      <c r="AA1325" s="333"/>
      <c r="AB1325" s="135"/>
      <c r="AC1325" s="135"/>
      <c r="AD1325" s="135"/>
      <c r="AE1325" s="135"/>
      <c r="AF1325" s="127"/>
      <c r="AG1325" s="135"/>
      <c r="AH1325" s="135"/>
      <c r="AI1325" s="135"/>
      <c r="AJ1325" s="135"/>
    </row>
    <row r="1326" spans="11:36" s="3" customFormat="1" ht="15" customHeight="1" x14ac:dyDescent="0.25">
      <c r="K1326" s="11"/>
      <c r="L1326" s="354"/>
      <c r="M1326" s="352"/>
      <c r="AA1326" s="333"/>
      <c r="AB1326" s="135"/>
      <c r="AC1326" s="135"/>
      <c r="AD1326" s="135"/>
      <c r="AE1326" s="135"/>
      <c r="AF1326" s="127"/>
      <c r="AG1326" s="135"/>
      <c r="AH1326" s="135"/>
      <c r="AI1326" s="135"/>
      <c r="AJ1326" s="135"/>
    </row>
    <row r="1327" spans="11:36" s="3" customFormat="1" ht="15" customHeight="1" x14ac:dyDescent="0.25">
      <c r="K1327" s="11"/>
      <c r="L1327" s="354"/>
      <c r="M1327" s="352"/>
      <c r="AA1327" s="333"/>
      <c r="AB1327" s="135"/>
      <c r="AC1327" s="135"/>
      <c r="AD1327" s="135"/>
      <c r="AE1327" s="135"/>
      <c r="AF1327" s="127"/>
      <c r="AG1327" s="135"/>
      <c r="AH1327" s="135"/>
      <c r="AI1327" s="135"/>
      <c r="AJ1327" s="135"/>
    </row>
    <row r="1328" spans="11:36" s="3" customFormat="1" ht="15" customHeight="1" x14ac:dyDescent="0.25">
      <c r="K1328" s="11"/>
      <c r="L1328" s="354"/>
      <c r="M1328" s="352"/>
      <c r="AA1328" s="333"/>
      <c r="AB1328" s="135"/>
      <c r="AC1328" s="135"/>
      <c r="AD1328" s="135"/>
      <c r="AE1328" s="135"/>
      <c r="AF1328" s="127"/>
      <c r="AG1328" s="135"/>
      <c r="AH1328" s="135"/>
      <c r="AI1328" s="135"/>
      <c r="AJ1328" s="135"/>
    </row>
    <row r="1329" spans="11:36" s="3" customFormat="1" ht="15" customHeight="1" x14ac:dyDescent="0.25">
      <c r="K1329" s="11"/>
      <c r="L1329" s="354"/>
      <c r="M1329" s="352"/>
      <c r="AA1329" s="333"/>
      <c r="AB1329" s="135"/>
      <c r="AC1329" s="135"/>
      <c r="AD1329" s="135"/>
      <c r="AE1329" s="135"/>
      <c r="AF1329" s="127"/>
      <c r="AG1329" s="135"/>
      <c r="AH1329" s="135"/>
      <c r="AI1329" s="135"/>
      <c r="AJ1329" s="135"/>
    </row>
    <row r="1330" spans="11:36" s="3" customFormat="1" ht="15" customHeight="1" x14ac:dyDescent="0.25">
      <c r="K1330" s="11"/>
      <c r="L1330" s="354"/>
      <c r="M1330" s="352"/>
      <c r="AA1330" s="333"/>
      <c r="AB1330" s="135"/>
      <c r="AC1330" s="135"/>
      <c r="AD1330" s="135"/>
      <c r="AE1330" s="135"/>
      <c r="AF1330" s="127"/>
      <c r="AG1330" s="135"/>
      <c r="AH1330" s="135"/>
      <c r="AI1330" s="135"/>
      <c r="AJ1330" s="135"/>
    </row>
    <row r="1331" spans="11:36" s="3" customFormat="1" ht="15" customHeight="1" x14ac:dyDescent="0.25">
      <c r="K1331" s="11"/>
      <c r="L1331" s="354"/>
      <c r="M1331" s="352"/>
      <c r="AA1331" s="333"/>
      <c r="AB1331" s="135"/>
      <c r="AC1331" s="135"/>
      <c r="AD1331" s="135"/>
      <c r="AE1331" s="135"/>
      <c r="AF1331" s="127"/>
      <c r="AG1331" s="135"/>
      <c r="AH1331" s="135"/>
      <c r="AI1331" s="135"/>
      <c r="AJ1331" s="135"/>
    </row>
    <row r="1332" spans="11:36" s="3" customFormat="1" ht="15" customHeight="1" x14ac:dyDescent="0.25">
      <c r="K1332" s="11"/>
      <c r="L1332" s="354"/>
      <c r="M1332" s="352"/>
      <c r="AA1332" s="333"/>
      <c r="AB1332" s="135"/>
      <c r="AC1332" s="135"/>
      <c r="AD1332" s="135"/>
      <c r="AE1332" s="135"/>
      <c r="AF1332" s="127"/>
      <c r="AG1332" s="135"/>
      <c r="AH1332" s="135"/>
      <c r="AI1332" s="135"/>
      <c r="AJ1332" s="135"/>
    </row>
    <row r="1333" spans="11:36" s="3" customFormat="1" ht="15" customHeight="1" x14ac:dyDescent="0.25">
      <c r="K1333" s="11"/>
      <c r="L1333" s="354"/>
      <c r="M1333" s="352"/>
      <c r="AA1333" s="333"/>
      <c r="AB1333" s="135"/>
      <c r="AC1333" s="135"/>
      <c r="AD1333" s="135"/>
      <c r="AE1333" s="135"/>
      <c r="AF1333" s="127"/>
      <c r="AG1333" s="135"/>
      <c r="AH1333" s="135"/>
      <c r="AI1333" s="135"/>
      <c r="AJ1333" s="135"/>
    </row>
    <row r="1334" spans="11:36" s="3" customFormat="1" ht="15" customHeight="1" x14ac:dyDescent="0.25">
      <c r="K1334" s="11"/>
      <c r="L1334" s="354"/>
      <c r="M1334" s="352"/>
      <c r="AA1334" s="333"/>
      <c r="AB1334" s="135"/>
      <c r="AC1334" s="135"/>
      <c r="AD1334" s="135"/>
      <c r="AE1334" s="135"/>
      <c r="AF1334" s="127"/>
      <c r="AG1334" s="135"/>
      <c r="AH1334" s="135"/>
      <c r="AI1334" s="135"/>
      <c r="AJ1334" s="135"/>
    </row>
    <row r="1335" spans="11:36" s="3" customFormat="1" ht="15" customHeight="1" x14ac:dyDescent="0.25">
      <c r="K1335" s="11"/>
      <c r="L1335" s="354"/>
      <c r="M1335" s="352"/>
      <c r="AA1335" s="333"/>
      <c r="AB1335" s="135"/>
      <c r="AC1335" s="135"/>
      <c r="AD1335" s="135"/>
      <c r="AE1335" s="135"/>
      <c r="AF1335" s="127"/>
      <c r="AG1335" s="135"/>
      <c r="AH1335" s="135"/>
      <c r="AI1335" s="135"/>
      <c r="AJ1335" s="135"/>
    </row>
    <row r="1336" spans="11:36" s="3" customFormat="1" ht="15" customHeight="1" x14ac:dyDescent="0.25">
      <c r="K1336" s="11"/>
      <c r="L1336" s="354"/>
      <c r="M1336" s="352"/>
      <c r="AA1336" s="333"/>
      <c r="AB1336" s="135"/>
      <c r="AC1336" s="135"/>
      <c r="AD1336" s="135"/>
      <c r="AE1336" s="135"/>
      <c r="AF1336" s="127"/>
      <c r="AG1336" s="135"/>
      <c r="AH1336" s="135"/>
      <c r="AI1336" s="135"/>
      <c r="AJ1336" s="135"/>
    </row>
    <row r="1337" spans="11:36" s="3" customFormat="1" ht="15" customHeight="1" x14ac:dyDescent="0.25">
      <c r="K1337" s="11"/>
      <c r="L1337" s="354"/>
      <c r="M1337" s="352"/>
      <c r="AA1337" s="333"/>
      <c r="AB1337" s="135"/>
      <c r="AC1337" s="135"/>
      <c r="AD1337" s="135"/>
      <c r="AE1337" s="135"/>
      <c r="AF1337" s="127"/>
      <c r="AG1337" s="135"/>
      <c r="AH1337" s="135"/>
      <c r="AI1337" s="135"/>
      <c r="AJ1337" s="135"/>
    </row>
    <row r="1338" spans="11:36" s="3" customFormat="1" ht="15" customHeight="1" x14ac:dyDescent="0.25">
      <c r="K1338" s="11"/>
      <c r="L1338" s="354"/>
      <c r="M1338" s="352"/>
      <c r="AA1338" s="333"/>
      <c r="AB1338" s="135"/>
      <c r="AC1338" s="135"/>
      <c r="AD1338" s="135"/>
      <c r="AE1338" s="135"/>
      <c r="AF1338" s="127"/>
      <c r="AG1338" s="135"/>
      <c r="AH1338" s="135"/>
      <c r="AI1338" s="135"/>
      <c r="AJ1338" s="135"/>
    </row>
    <row r="1339" spans="11:36" s="3" customFormat="1" ht="15" customHeight="1" x14ac:dyDescent="0.25">
      <c r="K1339" s="11"/>
      <c r="L1339" s="354"/>
      <c r="M1339" s="352"/>
      <c r="AA1339" s="333"/>
      <c r="AB1339" s="135"/>
      <c r="AC1339" s="135"/>
      <c r="AD1339" s="135"/>
      <c r="AE1339" s="135"/>
      <c r="AF1339" s="127"/>
      <c r="AG1339" s="135"/>
      <c r="AH1339" s="135"/>
      <c r="AI1339" s="135"/>
      <c r="AJ1339" s="135"/>
    </row>
    <row r="1340" spans="11:36" s="3" customFormat="1" ht="15" customHeight="1" x14ac:dyDescent="0.25">
      <c r="K1340" s="11"/>
      <c r="L1340" s="354"/>
      <c r="M1340" s="352"/>
      <c r="AA1340" s="333"/>
      <c r="AB1340" s="135"/>
      <c r="AC1340" s="135"/>
      <c r="AD1340" s="135"/>
      <c r="AE1340" s="135"/>
      <c r="AF1340" s="127"/>
      <c r="AG1340" s="135"/>
      <c r="AH1340" s="135"/>
      <c r="AI1340" s="135"/>
      <c r="AJ1340" s="135"/>
    </row>
    <row r="1341" spans="11:36" s="3" customFormat="1" ht="15" customHeight="1" x14ac:dyDescent="0.25">
      <c r="K1341" s="11"/>
      <c r="L1341" s="354"/>
      <c r="M1341" s="352"/>
      <c r="AA1341" s="333"/>
      <c r="AB1341" s="135"/>
      <c r="AC1341" s="135"/>
      <c r="AD1341" s="135"/>
      <c r="AE1341" s="135"/>
      <c r="AF1341" s="127"/>
      <c r="AG1341" s="135"/>
      <c r="AH1341" s="135"/>
      <c r="AI1341" s="135"/>
      <c r="AJ1341" s="135"/>
    </row>
    <row r="1342" spans="11:36" s="3" customFormat="1" ht="15" customHeight="1" x14ac:dyDescent="0.25">
      <c r="K1342" s="11"/>
      <c r="L1342" s="354"/>
      <c r="M1342" s="352"/>
      <c r="AA1342" s="333"/>
      <c r="AB1342" s="135"/>
      <c r="AC1342" s="135"/>
      <c r="AD1342" s="135"/>
      <c r="AE1342" s="135"/>
      <c r="AF1342" s="127"/>
      <c r="AG1342" s="135"/>
      <c r="AH1342" s="135"/>
      <c r="AI1342" s="135"/>
      <c r="AJ1342" s="135"/>
    </row>
    <row r="1343" spans="11:36" s="3" customFormat="1" ht="15" customHeight="1" x14ac:dyDescent="0.25">
      <c r="K1343" s="11"/>
      <c r="L1343" s="354"/>
      <c r="M1343" s="352"/>
      <c r="AA1343" s="333"/>
      <c r="AB1343" s="135"/>
      <c r="AC1343" s="135"/>
      <c r="AD1343" s="135"/>
      <c r="AE1343" s="135"/>
      <c r="AF1343" s="127"/>
      <c r="AG1343" s="135"/>
      <c r="AH1343" s="135"/>
      <c r="AI1343" s="135"/>
      <c r="AJ1343" s="135"/>
    </row>
    <row r="1344" spans="11:36" s="3" customFormat="1" ht="15" customHeight="1" x14ac:dyDescent="0.25">
      <c r="K1344" s="11"/>
      <c r="L1344" s="354"/>
      <c r="M1344" s="352"/>
      <c r="AA1344" s="333"/>
      <c r="AB1344" s="135"/>
      <c r="AC1344" s="135"/>
      <c r="AD1344" s="135"/>
      <c r="AE1344" s="135"/>
      <c r="AF1344" s="127"/>
      <c r="AG1344" s="135"/>
      <c r="AH1344" s="135"/>
      <c r="AI1344" s="135"/>
      <c r="AJ1344" s="135"/>
    </row>
    <row r="1345" spans="11:36" s="3" customFormat="1" ht="15" customHeight="1" x14ac:dyDescent="0.25">
      <c r="K1345" s="11"/>
      <c r="L1345" s="354"/>
      <c r="M1345" s="352"/>
      <c r="AA1345" s="333"/>
      <c r="AB1345" s="135"/>
      <c r="AC1345" s="135"/>
      <c r="AD1345" s="135"/>
      <c r="AE1345" s="135"/>
      <c r="AF1345" s="127"/>
      <c r="AG1345" s="135"/>
      <c r="AH1345" s="135"/>
      <c r="AI1345" s="135"/>
      <c r="AJ1345" s="135"/>
    </row>
    <row r="1346" spans="11:36" s="3" customFormat="1" ht="15" customHeight="1" x14ac:dyDescent="0.25">
      <c r="K1346" s="11"/>
      <c r="L1346" s="354"/>
      <c r="M1346" s="352"/>
      <c r="AA1346" s="333"/>
      <c r="AB1346" s="135"/>
      <c r="AC1346" s="135"/>
      <c r="AD1346" s="135"/>
      <c r="AE1346" s="135"/>
      <c r="AF1346" s="127"/>
      <c r="AG1346" s="135"/>
      <c r="AH1346" s="135"/>
      <c r="AI1346" s="135"/>
      <c r="AJ1346" s="135"/>
    </row>
    <row r="1347" spans="11:36" s="3" customFormat="1" ht="15" customHeight="1" x14ac:dyDescent="0.25">
      <c r="K1347" s="11"/>
      <c r="L1347" s="354"/>
      <c r="M1347" s="352"/>
      <c r="AA1347" s="333"/>
      <c r="AB1347" s="135"/>
      <c r="AC1347" s="135"/>
      <c r="AD1347" s="135"/>
      <c r="AE1347" s="135"/>
      <c r="AF1347" s="127"/>
      <c r="AG1347" s="135"/>
      <c r="AH1347" s="135"/>
      <c r="AI1347" s="135"/>
      <c r="AJ1347" s="135"/>
    </row>
    <row r="1348" spans="11:36" s="3" customFormat="1" ht="15" customHeight="1" x14ac:dyDescent="0.25">
      <c r="K1348" s="11"/>
      <c r="L1348" s="354"/>
      <c r="M1348" s="352"/>
      <c r="AA1348" s="333"/>
      <c r="AB1348" s="135"/>
      <c r="AC1348" s="135"/>
      <c r="AD1348" s="135"/>
      <c r="AE1348" s="135"/>
      <c r="AF1348" s="127"/>
      <c r="AG1348" s="135"/>
      <c r="AH1348" s="135"/>
      <c r="AI1348" s="135"/>
      <c r="AJ1348" s="135"/>
    </row>
    <row r="1349" spans="11:36" s="3" customFormat="1" ht="15" customHeight="1" x14ac:dyDescent="0.25">
      <c r="K1349" s="11"/>
      <c r="L1349" s="354"/>
      <c r="M1349" s="352"/>
      <c r="AA1349" s="333"/>
      <c r="AB1349" s="135"/>
      <c r="AC1349" s="135"/>
      <c r="AD1349" s="135"/>
      <c r="AE1349" s="135"/>
      <c r="AF1349" s="127"/>
      <c r="AG1349" s="135"/>
      <c r="AH1349" s="135"/>
      <c r="AI1349" s="135"/>
      <c r="AJ1349" s="135"/>
    </row>
    <row r="1350" spans="11:36" s="3" customFormat="1" ht="15" customHeight="1" x14ac:dyDescent="0.25">
      <c r="K1350" s="11"/>
      <c r="L1350" s="354"/>
      <c r="M1350" s="352"/>
      <c r="AA1350" s="333"/>
      <c r="AB1350" s="135"/>
      <c r="AC1350" s="135"/>
      <c r="AD1350" s="135"/>
      <c r="AE1350" s="135"/>
      <c r="AF1350" s="127"/>
      <c r="AG1350" s="135"/>
      <c r="AH1350" s="135"/>
      <c r="AI1350" s="135"/>
      <c r="AJ1350" s="135"/>
    </row>
    <row r="1351" spans="11:36" s="3" customFormat="1" ht="15" customHeight="1" x14ac:dyDescent="0.25">
      <c r="K1351" s="11"/>
      <c r="L1351" s="354"/>
      <c r="M1351" s="352"/>
      <c r="AA1351" s="333"/>
      <c r="AB1351" s="135"/>
      <c r="AC1351" s="135"/>
      <c r="AD1351" s="135"/>
      <c r="AE1351" s="135"/>
      <c r="AF1351" s="127"/>
      <c r="AG1351" s="135"/>
      <c r="AH1351" s="135"/>
      <c r="AI1351" s="135"/>
      <c r="AJ1351" s="135"/>
    </row>
    <row r="1352" spans="11:36" s="3" customFormat="1" ht="15" customHeight="1" x14ac:dyDescent="0.25">
      <c r="K1352" s="11"/>
      <c r="L1352" s="354"/>
      <c r="M1352" s="352"/>
      <c r="AA1352" s="333"/>
      <c r="AB1352" s="135"/>
      <c r="AC1352" s="135"/>
      <c r="AD1352" s="135"/>
      <c r="AE1352" s="135"/>
      <c r="AF1352" s="127"/>
      <c r="AG1352" s="135"/>
      <c r="AH1352" s="135"/>
      <c r="AI1352" s="135"/>
      <c r="AJ1352" s="135"/>
    </row>
    <row r="1353" spans="11:36" s="3" customFormat="1" ht="15" customHeight="1" x14ac:dyDescent="0.25">
      <c r="K1353" s="11"/>
      <c r="L1353" s="354"/>
      <c r="M1353" s="352"/>
      <c r="AA1353" s="333"/>
      <c r="AB1353" s="135"/>
      <c r="AC1353" s="135"/>
      <c r="AD1353" s="135"/>
      <c r="AE1353" s="135"/>
      <c r="AF1353" s="127"/>
      <c r="AG1353" s="135"/>
      <c r="AH1353" s="135"/>
      <c r="AI1353" s="135"/>
      <c r="AJ1353" s="135"/>
    </row>
    <row r="1354" spans="11:36" s="3" customFormat="1" ht="15" customHeight="1" x14ac:dyDescent="0.25">
      <c r="K1354" s="11"/>
      <c r="L1354" s="354"/>
      <c r="M1354" s="352"/>
      <c r="AA1354" s="333"/>
      <c r="AB1354" s="135"/>
      <c r="AC1354" s="135"/>
      <c r="AD1354" s="135"/>
      <c r="AE1354" s="135"/>
      <c r="AF1354" s="127"/>
      <c r="AG1354" s="135"/>
      <c r="AH1354" s="135"/>
      <c r="AI1354" s="135"/>
      <c r="AJ1354" s="135"/>
    </row>
    <row r="1355" spans="11:36" s="3" customFormat="1" ht="15" customHeight="1" x14ac:dyDescent="0.25">
      <c r="K1355" s="11"/>
      <c r="L1355" s="354"/>
      <c r="M1355" s="352"/>
      <c r="AA1355" s="333"/>
      <c r="AB1355" s="135"/>
      <c r="AC1355" s="135"/>
      <c r="AD1355" s="135"/>
      <c r="AE1355" s="135"/>
      <c r="AF1355" s="127"/>
      <c r="AG1355" s="135"/>
      <c r="AH1355" s="135"/>
      <c r="AI1355" s="135"/>
      <c r="AJ1355" s="135"/>
    </row>
    <row r="1356" spans="11:36" s="3" customFormat="1" ht="15" customHeight="1" x14ac:dyDescent="0.25">
      <c r="K1356" s="11"/>
      <c r="L1356" s="354"/>
      <c r="M1356" s="352"/>
      <c r="AA1356" s="333"/>
      <c r="AB1356" s="135"/>
      <c r="AC1356" s="135"/>
      <c r="AD1356" s="135"/>
      <c r="AE1356" s="135"/>
      <c r="AF1356" s="127"/>
      <c r="AG1356" s="135"/>
      <c r="AH1356" s="135"/>
      <c r="AI1356" s="135"/>
      <c r="AJ1356" s="135"/>
    </row>
    <row r="1357" spans="11:36" s="3" customFormat="1" ht="15" customHeight="1" x14ac:dyDescent="0.25">
      <c r="K1357" s="11"/>
      <c r="L1357" s="354"/>
      <c r="M1357" s="352"/>
      <c r="AA1357" s="333"/>
      <c r="AB1357" s="135"/>
      <c r="AC1357" s="135"/>
      <c r="AD1357" s="135"/>
      <c r="AE1357" s="135"/>
      <c r="AF1357" s="127"/>
      <c r="AG1357" s="135"/>
      <c r="AH1357" s="135"/>
      <c r="AI1357" s="135"/>
      <c r="AJ1357" s="135"/>
    </row>
    <row r="1358" spans="11:36" s="3" customFormat="1" ht="15" customHeight="1" x14ac:dyDescent="0.25">
      <c r="K1358" s="11"/>
      <c r="L1358" s="354"/>
      <c r="M1358" s="352"/>
      <c r="AA1358" s="333"/>
      <c r="AB1358" s="135"/>
      <c r="AC1358" s="135"/>
      <c r="AD1358" s="135"/>
      <c r="AE1358" s="135"/>
      <c r="AF1358" s="127"/>
      <c r="AG1358" s="135"/>
      <c r="AH1358" s="135"/>
      <c r="AI1358" s="135"/>
      <c r="AJ1358" s="135"/>
    </row>
    <row r="1359" spans="11:36" s="3" customFormat="1" ht="15" customHeight="1" x14ac:dyDescent="0.25">
      <c r="K1359" s="11"/>
      <c r="L1359" s="354"/>
      <c r="M1359" s="352"/>
      <c r="AA1359" s="333"/>
      <c r="AB1359" s="135"/>
      <c r="AC1359" s="135"/>
      <c r="AD1359" s="135"/>
      <c r="AE1359" s="135"/>
      <c r="AF1359" s="127"/>
      <c r="AG1359" s="135"/>
      <c r="AH1359" s="135"/>
      <c r="AI1359" s="135"/>
      <c r="AJ1359" s="135"/>
    </row>
    <row r="1360" spans="11:36" s="3" customFormat="1" ht="15" customHeight="1" x14ac:dyDescent="0.25">
      <c r="K1360" s="11"/>
      <c r="L1360" s="354"/>
      <c r="M1360" s="352"/>
      <c r="AA1360" s="333"/>
      <c r="AB1360" s="135"/>
      <c r="AC1360" s="135"/>
      <c r="AD1360" s="135"/>
      <c r="AE1360" s="135"/>
      <c r="AF1360" s="127"/>
      <c r="AG1360" s="135"/>
      <c r="AH1360" s="135"/>
      <c r="AI1360" s="135"/>
      <c r="AJ1360" s="135"/>
    </row>
    <row r="1361" spans="11:36" s="3" customFormat="1" ht="15" customHeight="1" x14ac:dyDescent="0.25">
      <c r="K1361" s="11"/>
      <c r="L1361" s="354"/>
      <c r="M1361" s="352"/>
      <c r="AA1361" s="333"/>
      <c r="AB1361" s="135"/>
      <c r="AC1361" s="135"/>
      <c r="AD1361" s="135"/>
      <c r="AE1361" s="135"/>
      <c r="AF1361" s="127"/>
      <c r="AG1361" s="135"/>
      <c r="AH1361" s="135"/>
      <c r="AI1361" s="135"/>
      <c r="AJ1361" s="135"/>
    </row>
    <row r="1362" spans="11:36" s="3" customFormat="1" ht="15" customHeight="1" x14ac:dyDescent="0.25">
      <c r="K1362" s="11"/>
      <c r="L1362" s="354"/>
      <c r="M1362" s="352"/>
      <c r="AA1362" s="333"/>
      <c r="AB1362" s="135"/>
      <c r="AC1362" s="135"/>
      <c r="AD1362" s="135"/>
      <c r="AE1362" s="135"/>
      <c r="AF1362" s="127"/>
      <c r="AG1362" s="135"/>
      <c r="AH1362" s="135"/>
      <c r="AI1362" s="135"/>
      <c r="AJ1362" s="135"/>
    </row>
    <row r="1363" spans="11:36" s="3" customFormat="1" ht="15" customHeight="1" x14ac:dyDescent="0.25">
      <c r="K1363" s="11"/>
      <c r="L1363" s="354"/>
      <c r="M1363" s="352"/>
      <c r="AA1363" s="333"/>
      <c r="AB1363" s="135"/>
      <c r="AC1363" s="135"/>
      <c r="AD1363" s="135"/>
      <c r="AE1363" s="135"/>
      <c r="AF1363" s="127"/>
      <c r="AG1363" s="135"/>
      <c r="AH1363" s="135"/>
      <c r="AI1363" s="135"/>
      <c r="AJ1363" s="135"/>
    </row>
    <row r="1364" spans="11:36" s="3" customFormat="1" ht="15" customHeight="1" x14ac:dyDescent="0.25">
      <c r="K1364" s="11"/>
      <c r="L1364" s="354"/>
      <c r="M1364" s="352"/>
      <c r="AA1364" s="333"/>
      <c r="AB1364" s="135"/>
      <c r="AC1364" s="135"/>
      <c r="AD1364" s="135"/>
      <c r="AE1364" s="135"/>
      <c r="AF1364" s="127"/>
      <c r="AG1364" s="135"/>
      <c r="AH1364" s="135"/>
      <c r="AI1364" s="135"/>
      <c r="AJ1364" s="135"/>
    </row>
    <row r="1365" spans="11:36" s="3" customFormat="1" ht="15" customHeight="1" x14ac:dyDescent="0.25">
      <c r="K1365" s="11"/>
      <c r="L1365" s="354"/>
      <c r="M1365" s="352"/>
      <c r="AA1365" s="333"/>
      <c r="AB1365" s="135"/>
      <c r="AC1365" s="135"/>
      <c r="AD1365" s="135"/>
      <c r="AE1365" s="135"/>
      <c r="AF1365" s="127"/>
      <c r="AG1365" s="135"/>
      <c r="AH1365" s="135"/>
      <c r="AI1365" s="135"/>
      <c r="AJ1365" s="135"/>
    </row>
    <row r="1366" spans="11:36" s="3" customFormat="1" ht="15" customHeight="1" x14ac:dyDescent="0.25">
      <c r="K1366" s="11"/>
      <c r="L1366" s="354"/>
      <c r="M1366" s="352"/>
      <c r="AA1366" s="333"/>
      <c r="AB1366" s="135"/>
      <c r="AC1366" s="135"/>
      <c r="AD1366" s="135"/>
      <c r="AE1366" s="135"/>
      <c r="AF1366" s="127"/>
      <c r="AG1366" s="135"/>
      <c r="AH1366" s="135"/>
      <c r="AI1366" s="135"/>
      <c r="AJ1366" s="135"/>
    </row>
    <row r="1367" spans="11:36" s="3" customFormat="1" ht="15" customHeight="1" x14ac:dyDescent="0.25">
      <c r="K1367" s="11"/>
      <c r="L1367" s="354"/>
      <c r="M1367" s="352"/>
      <c r="AA1367" s="333"/>
      <c r="AB1367" s="135"/>
      <c r="AC1367" s="135"/>
      <c r="AD1367" s="135"/>
      <c r="AE1367" s="135"/>
      <c r="AF1367" s="127"/>
      <c r="AG1367" s="135"/>
      <c r="AH1367" s="135"/>
      <c r="AI1367" s="135"/>
      <c r="AJ1367" s="135"/>
    </row>
    <row r="1368" spans="11:36" s="3" customFormat="1" ht="15" customHeight="1" x14ac:dyDescent="0.25">
      <c r="K1368" s="11"/>
      <c r="L1368" s="354"/>
      <c r="M1368" s="352"/>
      <c r="AA1368" s="333"/>
      <c r="AB1368" s="135"/>
      <c r="AC1368" s="135"/>
      <c r="AD1368" s="135"/>
      <c r="AE1368" s="135"/>
      <c r="AF1368" s="127"/>
      <c r="AG1368" s="135"/>
      <c r="AH1368" s="135"/>
      <c r="AI1368" s="135"/>
      <c r="AJ1368" s="135"/>
    </row>
    <row r="1369" spans="11:36" s="3" customFormat="1" ht="15" customHeight="1" x14ac:dyDescent="0.25">
      <c r="K1369" s="11"/>
      <c r="L1369" s="354"/>
      <c r="M1369" s="352"/>
      <c r="AA1369" s="333"/>
      <c r="AB1369" s="135"/>
      <c r="AC1369" s="135"/>
      <c r="AD1369" s="135"/>
      <c r="AE1369" s="135"/>
      <c r="AF1369" s="127"/>
      <c r="AG1369" s="135"/>
      <c r="AH1369" s="135"/>
      <c r="AI1369" s="135"/>
      <c r="AJ1369" s="135"/>
    </row>
    <row r="1370" spans="11:36" s="3" customFormat="1" ht="15" customHeight="1" x14ac:dyDescent="0.25">
      <c r="K1370" s="11"/>
      <c r="L1370" s="354"/>
      <c r="M1370" s="352"/>
      <c r="AA1370" s="333"/>
      <c r="AB1370" s="135"/>
      <c r="AC1370" s="135"/>
      <c r="AD1370" s="135"/>
      <c r="AE1370" s="135"/>
      <c r="AF1370" s="127"/>
      <c r="AG1370" s="135"/>
      <c r="AH1370" s="135"/>
      <c r="AI1370" s="135"/>
      <c r="AJ1370" s="135"/>
    </row>
    <row r="1371" spans="11:36" s="3" customFormat="1" ht="15" customHeight="1" x14ac:dyDescent="0.25">
      <c r="K1371" s="11"/>
      <c r="L1371" s="354"/>
      <c r="M1371" s="352"/>
      <c r="AA1371" s="333"/>
      <c r="AB1371" s="135"/>
      <c r="AC1371" s="135"/>
      <c r="AD1371" s="135"/>
      <c r="AE1371" s="135"/>
      <c r="AF1371" s="127"/>
      <c r="AG1371" s="135"/>
      <c r="AH1371" s="135"/>
      <c r="AI1371" s="135"/>
      <c r="AJ1371" s="135"/>
    </row>
    <row r="1372" spans="11:36" s="3" customFormat="1" ht="15" customHeight="1" x14ac:dyDescent="0.25">
      <c r="K1372" s="11"/>
      <c r="L1372" s="354"/>
      <c r="M1372" s="352"/>
      <c r="AA1372" s="333"/>
      <c r="AB1372" s="135"/>
      <c r="AC1372" s="135"/>
      <c r="AD1372" s="135"/>
      <c r="AE1372" s="135"/>
      <c r="AF1372" s="127"/>
      <c r="AG1372" s="135"/>
      <c r="AH1372" s="135"/>
      <c r="AI1372" s="135"/>
      <c r="AJ1372" s="135"/>
    </row>
    <row r="1373" spans="11:36" s="3" customFormat="1" ht="15" customHeight="1" x14ac:dyDescent="0.25">
      <c r="K1373" s="11"/>
      <c r="L1373" s="354"/>
      <c r="M1373" s="352"/>
      <c r="AA1373" s="333"/>
      <c r="AB1373" s="135"/>
      <c r="AC1373" s="135"/>
      <c r="AD1373" s="135"/>
      <c r="AE1373" s="135"/>
      <c r="AF1373" s="127"/>
      <c r="AG1373" s="135"/>
      <c r="AH1373" s="135"/>
      <c r="AI1373" s="135"/>
      <c r="AJ1373" s="135"/>
    </row>
    <row r="1374" spans="11:36" s="3" customFormat="1" ht="15" customHeight="1" x14ac:dyDescent="0.25">
      <c r="K1374" s="11"/>
      <c r="L1374" s="354"/>
      <c r="M1374" s="352"/>
      <c r="AA1374" s="333"/>
      <c r="AB1374" s="135"/>
      <c r="AC1374" s="135"/>
      <c r="AD1374" s="135"/>
      <c r="AE1374" s="135"/>
      <c r="AF1374" s="127"/>
      <c r="AG1374" s="135"/>
      <c r="AH1374" s="135"/>
      <c r="AI1374" s="135"/>
      <c r="AJ1374" s="135"/>
    </row>
    <row r="1375" spans="11:36" s="3" customFormat="1" ht="15" customHeight="1" x14ac:dyDescent="0.25">
      <c r="K1375" s="11"/>
      <c r="L1375" s="354"/>
      <c r="M1375" s="352"/>
      <c r="AA1375" s="333"/>
      <c r="AB1375" s="135"/>
      <c r="AC1375" s="135"/>
      <c r="AD1375" s="135"/>
      <c r="AE1375" s="135"/>
      <c r="AF1375" s="127"/>
      <c r="AG1375" s="135"/>
      <c r="AH1375" s="135"/>
      <c r="AI1375" s="135"/>
      <c r="AJ1375" s="135"/>
    </row>
    <row r="1376" spans="11:36" s="3" customFormat="1" ht="15" customHeight="1" x14ac:dyDescent="0.25">
      <c r="K1376" s="11"/>
      <c r="L1376" s="354"/>
      <c r="M1376" s="352"/>
      <c r="AA1376" s="333"/>
      <c r="AB1376" s="135"/>
      <c r="AC1376" s="135"/>
      <c r="AD1376" s="135"/>
      <c r="AE1376" s="135"/>
      <c r="AF1376" s="127"/>
      <c r="AG1376" s="135"/>
      <c r="AH1376" s="135"/>
      <c r="AI1376" s="135"/>
      <c r="AJ1376" s="135"/>
    </row>
    <row r="1377" spans="11:36" s="3" customFormat="1" ht="15" customHeight="1" x14ac:dyDescent="0.25">
      <c r="K1377" s="11"/>
      <c r="L1377" s="354"/>
      <c r="M1377" s="352"/>
      <c r="AA1377" s="333"/>
      <c r="AB1377" s="135"/>
      <c r="AC1377" s="135"/>
      <c r="AD1377" s="135"/>
      <c r="AE1377" s="135"/>
      <c r="AF1377" s="127"/>
      <c r="AG1377" s="135"/>
      <c r="AH1377" s="135"/>
      <c r="AI1377" s="135"/>
      <c r="AJ1377" s="135"/>
    </row>
    <row r="1378" spans="11:36" s="3" customFormat="1" ht="15" customHeight="1" x14ac:dyDescent="0.25">
      <c r="K1378" s="11"/>
      <c r="L1378" s="354"/>
      <c r="M1378" s="352"/>
      <c r="AA1378" s="333"/>
      <c r="AB1378" s="135"/>
      <c r="AC1378" s="135"/>
      <c r="AD1378" s="135"/>
      <c r="AE1378" s="135"/>
      <c r="AF1378" s="127"/>
      <c r="AG1378" s="135"/>
      <c r="AH1378" s="135"/>
      <c r="AI1378" s="135"/>
      <c r="AJ1378" s="135"/>
    </row>
    <row r="1379" spans="11:36" s="3" customFormat="1" ht="15" customHeight="1" x14ac:dyDescent="0.25">
      <c r="K1379" s="11"/>
      <c r="L1379" s="354"/>
      <c r="M1379" s="352"/>
      <c r="AA1379" s="333"/>
      <c r="AB1379" s="135"/>
      <c r="AC1379" s="135"/>
      <c r="AD1379" s="135"/>
      <c r="AE1379" s="135"/>
      <c r="AF1379" s="127"/>
      <c r="AG1379" s="135"/>
      <c r="AH1379" s="135"/>
      <c r="AI1379" s="135"/>
      <c r="AJ1379" s="135"/>
    </row>
    <row r="1380" spans="11:36" s="3" customFormat="1" ht="15" customHeight="1" x14ac:dyDescent="0.25">
      <c r="K1380" s="11"/>
      <c r="L1380" s="354"/>
      <c r="M1380" s="352"/>
      <c r="AA1380" s="333"/>
      <c r="AB1380" s="135"/>
      <c r="AC1380" s="135"/>
      <c r="AD1380" s="135"/>
      <c r="AE1380" s="135"/>
      <c r="AF1380" s="127"/>
      <c r="AG1380" s="135"/>
      <c r="AH1380" s="135"/>
      <c r="AI1380" s="135"/>
      <c r="AJ1380" s="135"/>
    </row>
    <row r="1381" spans="11:36" s="3" customFormat="1" ht="15" customHeight="1" x14ac:dyDescent="0.25">
      <c r="K1381" s="11"/>
      <c r="L1381" s="354"/>
      <c r="M1381" s="352"/>
      <c r="AA1381" s="333"/>
      <c r="AB1381" s="135"/>
      <c r="AC1381" s="135"/>
      <c r="AD1381" s="135"/>
      <c r="AE1381" s="135"/>
      <c r="AF1381" s="127"/>
      <c r="AG1381" s="135"/>
      <c r="AH1381" s="135"/>
      <c r="AI1381" s="135"/>
      <c r="AJ1381" s="135"/>
    </row>
    <row r="1382" spans="11:36" s="3" customFormat="1" ht="15" customHeight="1" x14ac:dyDescent="0.25">
      <c r="K1382" s="11"/>
      <c r="L1382" s="354"/>
      <c r="M1382" s="352"/>
      <c r="AA1382" s="333"/>
      <c r="AB1382" s="135"/>
      <c r="AC1382" s="135"/>
      <c r="AD1382" s="135"/>
      <c r="AE1382" s="135"/>
      <c r="AF1382" s="127"/>
      <c r="AG1382" s="135"/>
      <c r="AH1382" s="135"/>
      <c r="AI1382" s="135"/>
      <c r="AJ1382" s="135"/>
    </row>
    <row r="1383" spans="11:36" s="3" customFormat="1" ht="15" customHeight="1" x14ac:dyDescent="0.25">
      <c r="K1383" s="11"/>
      <c r="L1383" s="354"/>
      <c r="M1383" s="352"/>
      <c r="AA1383" s="333"/>
      <c r="AB1383" s="135"/>
      <c r="AC1383" s="135"/>
      <c r="AD1383" s="135"/>
      <c r="AE1383" s="135"/>
      <c r="AF1383" s="127"/>
      <c r="AG1383" s="135"/>
      <c r="AH1383" s="135"/>
      <c r="AI1383" s="135"/>
      <c r="AJ1383" s="135"/>
    </row>
    <row r="1384" spans="11:36" s="3" customFormat="1" ht="15" customHeight="1" x14ac:dyDescent="0.25">
      <c r="K1384" s="11"/>
      <c r="L1384" s="354"/>
      <c r="M1384" s="352"/>
      <c r="AA1384" s="333"/>
      <c r="AB1384" s="135"/>
      <c r="AC1384" s="135"/>
      <c r="AD1384" s="135"/>
      <c r="AE1384" s="135"/>
      <c r="AF1384" s="127"/>
      <c r="AG1384" s="135"/>
      <c r="AH1384" s="135"/>
      <c r="AI1384" s="135"/>
      <c r="AJ1384" s="135"/>
    </row>
    <row r="1385" spans="11:36" s="3" customFormat="1" ht="15" customHeight="1" x14ac:dyDescent="0.25">
      <c r="K1385" s="11"/>
      <c r="L1385" s="354"/>
      <c r="M1385" s="352"/>
      <c r="AA1385" s="333"/>
      <c r="AB1385" s="135"/>
      <c r="AC1385" s="135"/>
      <c r="AD1385" s="135"/>
      <c r="AE1385" s="135"/>
      <c r="AF1385" s="127"/>
      <c r="AG1385" s="135"/>
      <c r="AH1385" s="135"/>
      <c r="AI1385" s="135"/>
      <c r="AJ1385" s="135"/>
    </row>
    <row r="1386" spans="11:36" s="3" customFormat="1" ht="15" customHeight="1" x14ac:dyDescent="0.25">
      <c r="K1386" s="11"/>
      <c r="L1386" s="354"/>
      <c r="M1386" s="352"/>
      <c r="AA1386" s="333"/>
      <c r="AB1386" s="135"/>
      <c r="AC1386" s="135"/>
      <c r="AD1386" s="135"/>
      <c r="AE1386" s="135"/>
      <c r="AF1386" s="127"/>
      <c r="AG1386" s="135"/>
      <c r="AH1386" s="135"/>
      <c r="AI1386" s="135"/>
      <c r="AJ1386" s="135"/>
    </row>
    <row r="1387" spans="11:36" s="3" customFormat="1" ht="15" customHeight="1" x14ac:dyDescent="0.25">
      <c r="K1387" s="11"/>
      <c r="L1387" s="354"/>
      <c r="M1387" s="352"/>
      <c r="AA1387" s="333"/>
      <c r="AB1387" s="135"/>
      <c r="AC1387" s="135"/>
      <c r="AD1387" s="135"/>
      <c r="AE1387" s="135"/>
      <c r="AF1387" s="127"/>
      <c r="AG1387" s="135"/>
      <c r="AH1387" s="135"/>
      <c r="AI1387" s="135"/>
      <c r="AJ1387" s="135"/>
    </row>
    <row r="1388" spans="11:36" s="3" customFormat="1" ht="15" customHeight="1" x14ac:dyDescent="0.25">
      <c r="K1388" s="11"/>
      <c r="L1388" s="354"/>
      <c r="M1388" s="352"/>
      <c r="AA1388" s="333"/>
      <c r="AB1388" s="135"/>
      <c r="AC1388" s="135"/>
      <c r="AD1388" s="135"/>
      <c r="AE1388" s="135"/>
      <c r="AF1388" s="127"/>
      <c r="AG1388" s="135"/>
      <c r="AH1388" s="135"/>
      <c r="AI1388" s="135"/>
      <c r="AJ1388" s="135"/>
    </row>
    <row r="1389" spans="11:36" s="3" customFormat="1" ht="15" customHeight="1" x14ac:dyDescent="0.25">
      <c r="K1389" s="11"/>
      <c r="L1389" s="354"/>
      <c r="M1389" s="352"/>
      <c r="AA1389" s="333"/>
      <c r="AB1389" s="135"/>
      <c r="AC1389" s="135"/>
      <c r="AD1389" s="135"/>
      <c r="AE1389" s="135"/>
      <c r="AF1389" s="127"/>
      <c r="AG1389" s="135"/>
      <c r="AH1389" s="135"/>
      <c r="AI1389" s="135"/>
      <c r="AJ1389" s="135"/>
    </row>
    <row r="1390" spans="11:36" s="3" customFormat="1" ht="15" customHeight="1" x14ac:dyDescent="0.25">
      <c r="K1390" s="11"/>
      <c r="L1390" s="354"/>
      <c r="M1390" s="352"/>
      <c r="AA1390" s="333"/>
      <c r="AB1390" s="135"/>
      <c r="AC1390" s="135"/>
      <c r="AD1390" s="135"/>
      <c r="AE1390" s="135"/>
      <c r="AF1390" s="127"/>
      <c r="AG1390" s="135"/>
      <c r="AH1390" s="135"/>
      <c r="AI1390" s="135"/>
      <c r="AJ1390" s="135"/>
    </row>
    <row r="1391" spans="11:36" s="3" customFormat="1" ht="15" customHeight="1" x14ac:dyDescent="0.25">
      <c r="K1391" s="11"/>
      <c r="L1391" s="354"/>
      <c r="M1391" s="352"/>
      <c r="AA1391" s="333"/>
      <c r="AB1391" s="135"/>
      <c r="AC1391" s="135"/>
      <c r="AD1391" s="135"/>
      <c r="AE1391" s="135"/>
      <c r="AF1391" s="127"/>
      <c r="AG1391" s="135"/>
      <c r="AH1391" s="135"/>
      <c r="AI1391" s="135"/>
      <c r="AJ1391" s="135"/>
    </row>
    <row r="1392" spans="11:36" s="3" customFormat="1" ht="15" customHeight="1" x14ac:dyDescent="0.25">
      <c r="K1392" s="11"/>
      <c r="L1392" s="354"/>
      <c r="M1392" s="352"/>
      <c r="AA1392" s="333"/>
      <c r="AB1392" s="135"/>
      <c r="AC1392" s="135"/>
      <c r="AD1392" s="135"/>
      <c r="AE1392" s="135"/>
      <c r="AF1392" s="127"/>
      <c r="AG1392" s="135"/>
      <c r="AH1392" s="135"/>
      <c r="AI1392" s="135"/>
      <c r="AJ1392" s="135"/>
    </row>
    <row r="1393" spans="11:36" s="3" customFormat="1" ht="15" customHeight="1" x14ac:dyDescent="0.25">
      <c r="K1393" s="11"/>
      <c r="L1393" s="354"/>
      <c r="M1393" s="352"/>
      <c r="AA1393" s="333"/>
      <c r="AB1393" s="135"/>
      <c r="AC1393" s="135"/>
      <c r="AD1393" s="135"/>
      <c r="AE1393" s="135"/>
      <c r="AF1393" s="127"/>
      <c r="AG1393" s="135"/>
      <c r="AH1393" s="135"/>
      <c r="AI1393" s="135"/>
      <c r="AJ1393" s="135"/>
    </row>
    <row r="1394" spans="11:36" s="3" customFormat="1" ht="15" customHeight="1" x14ac:dyDescent="0.25">
      <c r="K1394" s="11"/>
      <c r="L1394" s="354"/>
      <c r="M1394" s="352"/>
      <c r="AA1394" s="333"/>
      <c r="AB1394" s="135"/>
      <c r="AC1394" s="135"/>
      <c r="AD1394" s="135"/>
      <c r="AE1394" s="135"/>
      <c r="AF1394" s="127"/>
      <c r="AG1394" s="135"/>
      <c r="AH1394" s="135"/>
      <c r="AI1394" s="135"/>
      <c r="AJ1394" s="135"/>
    </row>
    <row r="1395" spans="11:36" s="3" customFormat="1" ht="15" customHeight="1" x14ac:dyDescent="0.25">
      <c r="K1395" s="11"/>
      <c r="L1395" s="354"/>
      <c r="M1395" s="352"/>
      <c r="AA1395" s="333"/>
      <c r="AB1395" s="135"/>
      <c r="AC1395" s="135"/>
      <c r="AD1395" s="135"/>
      <c r="AE1395" s="135"/>
      <c r="AF1395" s="127"/>
      <c r="AG1395" s="135"/>
      <c r="AH1395" s="135"/>
      <c r="AI1395" s="135"/>
      <c r="AJ1395" s="135"/>
    </row>
    <row r="1396" spans="11:36" s="3" customFormat="1" ht="15" customHeight="1" x14ac:dyDescent="0.25">
      <c r="K1396" s="11"/>
      <c r="L1396" s="354"/>
      <c r="M1396" s="352"/>
      <c r="AA1396" s="333"/>
      <c r="AB1396" s="135"/>
      <c r="AC1396" s="135"/>
      <c r="AD1396" s="135"/>
      <c r="AE1396" s="135"/>
      <c r="AF1396" s="127"/>
      <c r="AG1396" s="135"/>
      <c r="AH1396" s="135"/>
      <c r="AI1396" s="135"/>
      <c r="AJ1396" s="135"/>
    </row>
    <row r="1397" spans="11:36" s="3" customFormat="1" ht="15" customHeight="1" x14ac:dyDescent="0.25">
      <c r="K1397" s="11"/>
      <c r="L1397" s="354"/>
      <c r="M1397" s="352"/>
      <c r="AA1397" s="333"/>
      <c r="AB1397" s="135"/>
      <c r="AC1397" s="135"/>
      <c r="AD1397" s="135"/>
      <c r="AE1397" s="135"/>
      <c r="AF1397" s="127"/>
      <c r="AG1397" s="135"/>
      <c r="AH1397" s="135"/>
      <c r="AI1397" s="135"/>
      <c r="AJ1397" s="135"/>
    </row>
    <row r="1398" spans="11:36" s="3" customFormat="1" ht="15" customHeight="1" x14ac:dyDescent="0.25">
      <c r="K1398" s="11"/>
      <c r="L1398" s="354"/>
      <c r="M1398" s="352"/>
      <c r="AA1398" s="333"/>
      <c r="AB1398" s="135"/>
      <c r="AC1398" s="135"/>
      <c r="AD1398" s="135"/>
      <c r="AE1398" s="135"/>
      <c r="AF1398" s="127"/>
      <c r="AG1398" s="135"/>
      <c r="AH1398" s="135"/>
      <c r="AI1398" s="135"/>
      <c r="AJ1398" s="135"/>
    </row>
    <row r="1399" spans="11:36" s="3" customFormat="1" ht="15" customHeight="1" x14ac:dyDescent="0.25">
      <c r="K1399" s="11"/>
      <c r="L1399" s="354"/>
      <c r="M1399" s="352"/>
      <c r="AA1399" s="333"/>
      <c r="AB1399" s="135"/>
      <c r="AC1399" s="135"/>
      <c r="AD1399" s="135"/>
      <c r="AE1399" s="135"/>
      <c r="AF1399" s="127"/>
      <c r="AG1399" s="135"/>
      <c r="AH1399" s="135"/>
      <c r="AI1399" s="135"/>
      <c r="AJ1399" s="135"/>
    </row>
    <row r="1400" spans="11:36" s="3" customFormat="1" ht="15" customHeight="1" x14ac:dyDescent="0.25">
      <c r="K1400" s="11"/>
      <c r="L1400" s="354"/>
      <c r="M1400" s="352"/>
      <c r="AA1400" s="333"/>
      <c r="AB1400" s="135"/>
      <c r="AC1400" s="135"/>
      <c r="AD1400" s="135"/>
      <c r="AE1400" s="135"/>
      <c r="AF1400" s="127"/>
      <c r="AG1400" s="135"/>
      <c r="AH1400" s="135"/>
      <c r="AI1400" s="135"/>
      <c r="AJ1400" s="135"/>
    </row>
    <row r="1401" spans="11:36" s="3" customFormat="1" ht="15" customHeight="1" x14ac:dyDescent="0.25">
      <c r="K1401" s="11"/>
      <c r="L1401" s="354"/>
      <c r="M1401" s="352"/>
      <c r="AA1401" s="333"/>
      <c r="AB1401" s="135"/>
      <c r="AC1401" s="135"/>
      <c r="AD1401" s="135"/>
      <c r="AE1401" s="135"/>
      <c r="AF1401" s="127"/>
      <c r="AG1401" s="135"/>
      <c r="AH1401" s="135"/>
      <c r="AI1401" s="135"/>
      <c r="AJ1401" s="135"/>
    </row>
    <row r="1402" spans="11:36" s="3" customFormat="1" ht="15" customHeight="1" x14ac:dyDescent="0.25">
      <c r="K1402" s="11"/>
      <c r="L1402" s="354"/>
      <c r="M1402" s="352"/>
      <c r="AA1402" s="333"/>
      <c r="AB1402" s="135"/>
      <c r="AC1402" s="135"/>
      <c r="AD1402" s="135"/>
      <c r="AE1402" s="135"/>
      <c r="AF1402" s="127"/>
      <c r="AG1402" s="135"/>
      <c r="AH1402" s="135"/>
      <c r="AI1402" s="135"/>
      <c r="AJ1402" s="135"/>
    </row>
    <row r="1403" spans="11:36" s="3" customFormat="1" ht="15" customHeight="1" x14ac:dyDescent="0.25">
      <c r="K1403" s="11"/>
      <c r="L1403" s="354"/>
      <c r="M1403" s="352"/>
      <c r="AA1403" s="333"/>
      <c r="AB1403" s="135"/>
      <c r="AC1403" s="135"/>
      <c r="AD1403" s="135"/>
      <c r="AE1403" s="135"/>
      <c r="AF1403" s="127"/>
      <c r="AG1403" s="135"/>
      <c r="AH1403" s="135"/>
      <c r="AI1403" s="135"/>
      <c r="AJ1403" s="135"/>
    </row>
    <row r="1404" spans="11:36" s="3" customFormat="1" ht="15" customHeight="1" x14ac:dyDescent="0.25">
      <c r="K1404" s="11"/>
      <c r="L1404" s="354"/>
      <c r="M1404" s="352"/>
      <c r="AA1404" s="333"/>
      <c r="AB1404" s="135"/>
      <c r="AC1404" s="135"/>
      <c r="AD1404" s="135"/>
      <c r="AE1404" s="135"/>
      <c r="AF1404" s="127"/>
      <c r="AG1404" s="135"/>
      <c r="AH1404" s="135"/>
      <c r="AI1404" s="135"/>
      <c r="AJ1404" s="135"/>
    </row>
    <row r="1405" spans="11:36" s="3" customFormat="1" ht="15" customHeight="1" x14ac:dyDescent="0.25">
      <c r="K1405" s="11"/>
      <c r="L1405" s="354"/>
      <c r="M1405" s="352"/>
      <c r="AA1405" s="333"/>
      <c r="AB1405" s="135"/>
      <c r="AC1405" s="135"/>
      <c r="AD1405" s="135"/>
      <c r="AE1405" s="135"/>
      <c r="AF1405" s="127"/>
      <c r="AG1405" s="135"/>
      <c r="AH1405" s="135"/>
      <c r="AI1405" s="135"/>
      <c r="AJ1405" s="135"/>
    </row>
    <row r="1406" spans="11:36" s="3" customFormat="1" ht="15" customHeight="1" x14ac:dyDescent="0.25">
      <c r="K1406" s="11"/>
      <c r="L1406" s="354"/>
      <c r="M1406" s="352"/>
      <c r="AA1406" s="333"/>
      <c r="AB1406" s="135"/>
      <c r="AC1406" s="135"/>
      <c r="AD1406" s="135"/>
      <c r="AE1406" s="135"/>
      <c r="AF1406" s="127"/>
      <c r="AG1406" s="135"/>
      <c r="AH1406" s="135"/>
      <c r="AI1406" s="135"/>
      <c r="AJ1406" s="135"/>
    </row>
    <row r="1407" spans="11:36" s="3" customFormat="1" ht="15" customHeight="1" x14ac:dyDescent="0.25">
      <c r="K1407" s="11"/>
      <c r="L1407" s="354"/>
      <c r="M1407" s="352"/>
      <c r="AA1407" s="333"/>
      <c r="AB1407" s="135"/>
      <c r="AC1407" s="135"/>
      <c r="AD1407" s="135"/>
      <c r="AE1407" s="135"/>
      <c r="AF1407" s="127"/>
      <c r="AG1407" s="135"/>
      <c r="AH1407" s="135"/>
      <c r="AI1407" s="135"/>
      <c r="AJ1407" s="135"/>
    </row>
    <row r="1408" spans="11:36" s="3" customFormat="1" ht="15" customHeight="1" x14ac:dyDescent="0.25">
      <c r="K1408" s="11"/>
      <c r="L1408" s="354"/>
      <c r="M1408" s="352"/>
      <c r="AA1408" s="333"/>
      <c r="AB1408" s="135"/>
      <c r="AC1408" s="135"/>
      <c r="AD1408" s="135"/>
      <c r="AE1408" s="135"/>
      <c r="AF1408" s="127"/>
      <c r="AG1408" s="135"/>
      <c r="AH1408" s="135"/>
      <c r="AI1408" s="135"/>
      <c r="AJ1408" s="135"/>
    </row>
    <row r="1409" spans="11:36" s="3" customFormat="1" ht="15" customHeight="1" x14ac:dyDescent="0.25">
      <c r="K1409" s="11"/>
      <c r="L1409" s="354"/>
      <c r="M1409" s="352"/>
      <c r="AA1409" s="333"/>
      <c r="AB1409" s="135"/>
      <c r="AC1409" s="135"/>
      <c r="AD1409" s="135"/>
      <c r="AE1409" s="135"/>
      <c r="AF1409" s="127"/>
      <c r="AG1409" s="135"/>
      <c r="AH1409" s="135"/>
      <c r="AI1409" s="135"/>
      <c r="AJ1409" s="135"/>
    </row>
    <row r="1410" spans="11:36" s="3" customFormat="1" ht="15" customHeight="1" x14ac:dyDescent="0.25">
      <c r="K1410" s="11"/>
      <c r="L1410" s="354"/>
      <c r="M1410" s="352"/>
      <c r="AA1410" s="333"/>
      <c r="AB1410" s="135"/>
      <c r="AC1410" s="135"/>
      <c r="AD1410" s="135"/>
      <c r="AE1410" s="135"/>
      <c r="AF1410" s="127"/>
      <c r="AG1410" s="135"/>
      <c r="AH1410" s="135"/>
      <c r="AI1410" s="135"/>
      <c r="AJ1410" s="135"/>
    </row>
    <row r="1411" spans="11:36" s="3" customFormat="1" ht="15" customHeight="1" x14ac:dyDescent="0.25">
      <c r="K1411" s="11"/>
      <c r="L1411" s="354"/>
      <c r="M1411" s="352"/>
      <c r="AA1411" s="333"/>
      <c r="AB1411" s="135"/>
      <c r="AC1411" s="135"/>
      <c r="AD1411" s="135"/>
      <c r="AE1411" s="135"/>
      <c r="AF1411" s="127"/>
      <c r="AG1411" s="135"/>
      <c r="AH1411" s="135"/>
      <c r="AI1411" s="135"/>
      <c r="AJ1411" s="135"/>
    </row>
    <row r="1412" spans="11:36" s="3" customFormat="1" ht="15" customHeight="1" x14ac:dyDescent="0.25">
      <c r="K1412" s="11"/>
      <c r="L1412" s="354"/>
      <c r="M1412" s="352"/>
      <c r="AA1412" s="333"/>
      <c r="AB1412" s="135"/>
      <c r="AC1412" s="135"/>
      <c r="AD1412" s="135"/>
      <c r="AE1412" s="135"/>
      <c r="AF1412" s="127"/>
      <c r="AG1412" s="135"/>
      <c r="AH1412" s="135"/>
      <c r="AI1412" s="135"/>
      <c r="AJ1412" s="135"/>
    </row>
    <row r="1413" spans="11:36" s="3" customFormat="1" ht="15" customHeight="1" x14ac:dyDescent="0.25">
      <c r="K1413" s="11"/>
      <c r="L1413" s="354"/>
      <c r="M1413" s="352"/>
      <c r="AA1413" s="333"/>
      <c r="AB1413" s="135"/>
      <c r="AC1413" s="135"/>
      <c r="AD1413" s="135"/>
      <c r="AE1413" s="135"/>
      <c r="AF1413" s="127"/>
      <c r="AG1413" s="135"/>
      <c r="AH1413" s="135"/>
      <c r="AI1413" s="135"/>
      <c r="AJ1413" s="135"/>
    </row>
    <row r="1414" spans="11:36" s="3" customFormat="1" ht="15" customHeight="1" x14ac:dyDescent="0.25">
      <c r="K1414" s="11"/>
      <c r="L1414" s="354"/>
      <c r="M1414" s="352"/>
      <c r="AA1414" s="333"/>
      <c r="AB1414" s="135"/>
      <c r="AC1414" s="135"/>
      <c r="AD1414" s="135"/>
      <c r="AE1414" s="135"/>
      <c r="AF1414" s="127"/>
      <c r="AG1414" s="135"/>
      <c r="AH1414" s="135"/>
      <c r="AI1414" s="135"/>
      <c r="AJ1414" s="135"/>
    </row>
    <row r="1415" spans="11:36" s="3" customFormat="1" ht="15" customHeight="1" x14ac:dyDescent="0.25">
      <c r="K1415" s="11"/>
      <c r="L1415" s="354"/>
      <c r="M1415" s="352"/>
      <c r="AA1415" s="333"/>
      <c r="AB1415" s="135"/>
      <c r="AC1415" s="135"/>
      <c r="AD1415" s="135"/>
      <c r="AE1415" s="135"/>
      <c r="AF1415" s="127"/>
      <c r="AG1415" s="135"/>
      <c r="AH1415" s="135"/>
      <c r="AI1415" s="135"/>
      <c r="AJ1415" s="135"/>
    </row>
    <row r="1416" spans="11:36" s="3" customFormat="1" ht="15" customHeight="1" x14ac:dyDescent="0.25">
      <c r="K1416" s="11"/>
      <c r="L1416" s="354"/>
      <c r="M1416" s="352"/>
      <c r="AA1416" s="333"/>
      <c r="AB1416" s="135"/>
      <c r="AC1416" s="135"/>
      <c r="AD1416" s="135"/>
      <c r="AE1416" s="135"/>
      <c r="AF1416" s="127"/>
      <c r="AG1416" s="135"/>
      <c r="AH1416" s="135"/>
      <c r="AI1416" s="135"/>
      <c r="AJ1416" s="135"/>
    </row>
    <row r="1417" spans="11:36" s="3" customFormat="1" ht="15" customHeight="1" x14ac:dyDescent="0.25">
      <c r="K1417" s="11"/>
      <c r="L1417" s="354"/>
      <c r="M1417" s="352"/>
      <c r="AA1417" s="333"/>
      <c r="AB1417" s="135"/>
      <c r="AC1417" s="135"/>
      <c r="AD1417" s="135"/>
      <c r="AE1417" s="135"/>
      <c r="AF1417" s="127"/>
      <c r="AG1417" s="135"/>
      <c r="AH1417" s="135"/>
      <c r="AI1417" s="135"/>
      <c r="AJ1417" s="135"/>
    </row>
    <row r="1418" spans="11:36" s="3" customFormat="1" ht="15" customHeight="1" x14ac:dyDescent="0.25">
      <c r="K1418" s="11"/>
      <c r="L1418" s="354"/>
      <c r="M1418" s="352"/>
      <c r="AA1418" s="333"/>
      <c r="AB1418" s="135"/>
      <c r="AC1418" s="135"/>
      <c r="AD1418" s="135"/>
      <c r="AE1418" s="135"/>
      <c r="AF1418" s="127"/>
      <c r="AG1418" s="135"/>
      <c r="AH1418" s="135"/>
      <c r="AI1418" s="135"/>
      <c r="AJ1418" s="135"/>
    </row>
    <row r="1419" spans="11:36" s="3" customFormat="1" ht="15" customHeight="1" x14ac:dyDescent="0.25">
      <c r="K1419" s="11"/>
      <c r="L1419" s="354"/>
      <c r="M1419" s="352"/>
      <c r="AA1419" s="333"/>
      <c r="AB1419" s="135"/>
      <c r="AC1419" s="135"/>
      <c r="AD1419" s="135"/>
      <c r="AE1419" s="135"/>
      <c r="AF1419" s="127"/>
      <c r="AG1419" s="135"/>
      <c r="AH1419" s="135"/>
      <c r="AI1419" s="135"/>
      <c r="AJ1419" s="135"/>
    </row>
    <row r="1420" spans="11:36" s="3" customFormat="1" ht="15" customHeight="1" x14ac:dyDescent="0.25">
      <c r="K1420" s="11"/>
      <c r="L1420" s="354"/>
      <c r="M1420" s="352"/>
      <c r="AA1420" s="333"/>
      <c r="AB1420" s="135"/>
      <c r="AC1420" s="135"/>
      <c r="AD1420" s="135"/>
      <c r="AE1420" s="135"/>
      <c r="AF1420" s="127"/>
      <c r="AG1420" s="135"/>
      <c r="AH1420" s="135"/>
      <c r="AI1420" s="135"/>
      <c r="AJ1420" s="135"/>
    </row>
    <row r="1421" spans="11:36" s="3" customFormat="1" ht="15" customHeight="1" x14ac:dyDescent="0.25">
      <c r="K1421" s="11"/>
      <c r="L1421" s="354"/>
      <c r="M1421" s="352"/>
      <c r="AA1421" s="333"/>
      <c r="AB1421" s="135"/>
      <c r="AC1421" s="135"/>
      <c r="AD1421" s="135"/>
      <c r="AE1421" s="135"/>
      <c r="AF1421" s="127"/>
      <c r="AG1421" s="135"/>
      <c r="AH1421" s="135"/>
      <c r="AI1421" s="135"/>
      <c r="AJ1421" s="135"/>
    </row>
    <row r="1422" spans="11:36" s="3" customFormat="1" ht="15" customHeight="1" x14ac:dyDescent="0.25">
      <c r="K1422" s="11"/>
      <c r="L1422" s="354"/>
      <c r="M1422" s="352"/>
      <c r="AA1422" s="333"/>
      <c r="AB1422" s="135"/>
      <c r="AC1422" s="135"/>
      <c r="AD1422" s="135"/>
      <c r="AE1422" s="135"/>
      <c r="AF1422" s="127"/>
      <c r="AG1422" s="135"/>
      <c r="AH1422" s="135"/>
      <c r="AI1422" s="135"/>
      <c r="AJ1422" s="135"/>
    </row>
    <row r="1423" spans="11:36" s="3" customFormat="1" ht="15" customHeight="1" x14ac:dyDescent="0.25">
      <c r="K1423" s="11"/>
      <c r="L1423" s="354"/>
      <c r="M1423" s="352"/>
      <c r="AA1423" s="333"/>
      <c r="AB1423" s="135"/>
      <c r="AC1423" s="135"/>
      <c r="AD1423" s="135"/>
      <c r="AE1423" s="135"/>
      <c r="AF1423" s="127"/>
      <c r="AG1423" s="135"/>
      <c r="AH1423" s="135"/>
      <c r="AI1423" s="135"/>
      <c r="AJ1423" s="135"/>
    </row>
    <row r="1424" spans="11:36" s="3" customFormat="1" ht="15" customHeight="1" x14ac:dyDescent="0.25">
      <c r="K1424" s="11"/>
      <c r="L1424" s="354"/>
      <c r="M1424" s="352"/>
      <c r="AA1424" s="333"/>
      <c r="AB1424" s="135"/>
      <c r="AC1424" s="135"/>
      <c r="AD1424" s="135"/>
      <c r="AE1424" s="135"/>
      <c r="AF1424" s="127"/>
      <c r="AG1424" s="135"/>
      <c r="AH1424" s="135"/>
      <c r="AI1424" s="135"/>
      <c r="AJ1424" s="135"/>
    </row>
    <row r="1425" spans="11:36" s="3" customFormat="1" ht="15" customHeight="1" x14ac:dyDescent="0.25">
      <c r="K1425" s="11"/>
      <c r="L1425" s="354"/>
      <c r="M1425" s="352"/>
      <c r="AA1425" s="333"/>
      <c r="AB1425" s="135"/>
      <c r="AC1425" s="135"/>
      <c r="AD1425" s="135"/>
      <c r="AE1425" s="135"/>
      <c r="AF1425" s="127"/>
      <c r="AG1425" s="135"/>
      <c r="AH1425" s="135"/>
      <c r="AI1425" s="135"/>
      <c r="AJ1425" s="135"/>
    </row>
    <row r="1426" spans="11:36" s="3" customFormat="1" ht="15" customHeight="1" x14ac:dyDescent="0.25">
      <c r="K1426" s="11"/>
      <c r="L1426" s="354"/>
      <c r="M1426" s="352"/>
      <c r="AA1426" s="333"/>
      <c r="AB1426" s="135"/>
      <c r="AC1426" s="135"/>
      <c r="AD1426" s="135"/>
      <c r="AE1426" s="135"/>
      <c r="AF1426" s="127"/>
      <c r="AG1426" s="135"/>
      <c r="AH1426" s="135"/>
      <c r="AI1426" s="135"/>
      <c r="AJ1426" s="135"/>
    </row>
    <row r="1427" spans="11:36" s="3" customFormat="1" ht="15" customHeight="1" x14ac:dyDescent="0.25">
      <c r="K1427" s="11"/>
      <c r="L1427" s="354"/>
      <c r="M1427" s="352"/>
      <c r="AA1427" s="333"/>
      <c r="AB1427" s="135"/>
      <c r="AC1427" s="135"/>
      <c r="AD1427" s="135"/>
      <c r="AE1427" s="135"/>
      <c r="AF1427" s="127"/>
      <c r="AG1427" s="135"/>
      <c r="AH1427" s="135"/>
      <c r="AI1427" s="135"/>
      <c r="AJ1427" s="135"/>
    </row>
    <row r="1428" spans="11:36" s="3" customFormat="1" ht="15" customHeight="1" x14ac:dyDescent="0.25">
      <c r="K1428" s="11"/>
      <c r="L1428" s="354"/>
      <c r="M1428" s="352"/>
      <c r="AA1428" s="333"/>
      <c r="AB1428" s="135"/>
      <c r="AC1428" s="135"/>
      <c r="AD1428" s="135"/>
      <c r="AE1428" s="135"/>
      <c r="AF1428" s="127"/>
      <c r="AG1428" s="135"/>
      <c r="AH1428" s="135"/>
      <c r="AI1428" s="135"/>
      <c r="AJ1428" s="135"/>
    </row>
    <row r="1429" spans="11:36" s="3" customFormat="1" ht="15" customHeight="1" x14ac:dyDescent="0.25">
      <c r="K1429" s="11"/>
      <c r="L1429" s="354"/>
      <c r="M1429" s="352"/>
      <c r="AA1429" s="333"/>
      <c r="AB1429" s="135"/>
      <c r="AC1429" s="135"/>
      <c r="AD1429" s="135"/>
      <c r="AE1429" s="135"/>
      <c r="AF1429" s="127"/>
      <c r="AG1429" s="135"/>
      <c r="AH1429" s="135"/>
      <c r="AI1429" s="135"/>
      <c r="AJ1429" s="135"/>
    </row>
    <row r="1430" spans="11:36" s="3" customFormat="1" ht="15" customHeight="1" x14ac:dyDescent="0.25">
      <c r="K1430" s="11"/>
      <c r="L1430" s="354"/>
      <c r="M1430" s="352"/>
      <c r="AA1430" s="333"/>
      <c r="AB1430" s="135"/>
      <c r="AC1430" s="135"/>
      <c r="AD1430" s="135"/>
      <c r="AE1430" s="135"/>
      <c r="AF1430" s="127"/>
      <c r="AG1430" s="135"/>
      <c r="AH1430" s="135"/>
      <c r="AI1430" s="135"/>
      <c r="AJ1430" s="135"/>
    </row>
    <row r="1431" spans="11:36" s="3" customFormat="1" ht="15" customHeight="1" x14ac:dyDescent="0.25">
      <c r="K1431" s="11"/>
      <c r="L1431" s="354"/>
      <c r="M1431" s="352"/>
      <c r="AA1431" s="333"/>
      <c r="AB1431" s="135"/>
      <c r="AC1431" s="135"/>
      <c r="AD1431" s="135"/>
      <c r="AE1431" s="135"/>
      <c r="AF1431" s="127"/>
      <c r="AG1431" s="135"/>
      <c r="AH1431" s="135"/>
      <c r="AI1431" s="135"/>
      <c r="AJ1431" s="135"/>
    </row>
    <row r="1432" spans="11:36" s="3" customFormat="1" ht="15" customHeight="1" x14ac:dyDescent="0.25">
      <c r="K1432" s="11"/>
      <c r="L1432" s="354"/>
      <c r="M1432" s="352"/>
      <c r="AA1432" s="333"/>
      <c r="AB1432" s="135"/>
      <c r="AC1432" s="135"/>
      <c r="AD1432" s="135"/>
      <c r="AE1432" s="135"/>
      <c r="AF1432" s="127"/>
      <c r="AG1432" s="135"/>
      <c r="AH1432" s="135"/>
      <c r="AI1432" s="135"/>
      <c r="AJ1432" s="135"/>
    </row>
    <row r="1433" spans="11:36" s="3" customFormat="1" ht="15" customHeight="1" x14ac:dyDescent="0.25">
      <c r="K1433" s="11"/>
      <c r="L1433" s="354"/>
      <c r="M1433" s="352"/>
      <c r="AA1433" s="333"/>
      <c r="AB1433" s="135"/>
      <c r="AC1433" s="135"/>
      <c r="AD1433" s="135"/>
      <c r="AE1433" s="135"/>
      <c r="AF1433" s="127"/>
      <c r="AG1433" s="135"/>
      <c r="AH1433" s="135"/>
      <c r="AI1433" s="135"/>
      <c r="AJ1433" s="135"/>
    </row>
    <row r="1434" spans="11:36" s="3" customFormat="1" ht="15" customHeight="1" x14ac:dyDescent="0.25">
      <c r="K1434" s="11"/>
      <c r="L1434" s="354"/>
      <c r="M1434" s="352"/>
      <c r="AA1434" s="333"/>
      <c r="AB1434" s="135"/>
      <c r="AC1434" s="135"/>
      <c r="AD1434" s="135"/>
      <c r="AE1434" s="135"/>
      <c r="AF1434" s="127"/>
      <c r="AG1434" s="135"/>
      <c r="AH1434" s="135"/>
      <c r="AI1434" s="135"/>
      <c r="AJ1434" s="135"/>
    </row>
    <row r="1435" spans="11:36" s="3" customFormat="1" ht="15" customHeight="1" x14ac:dyDescent="0.25">
      <c r="K1435" s="11"/>
      <c r="L1435" s="354"/>
      <c r="M1435" s="352"/>
      <c r="AA1435" s="333"/>
      <c r="AB1435" s="135"/>
      <c r="AC1435" s="135"/>
      <c r="AD1435" s="135"/>
      <c r="AE1435" s="135"/>
      <c r="AF1435" s="127"/>
      <c r="AG1435" s="135"/>
      <c r="AH1435" s="135"/>
      <c r="AI1435" s="135"/>
      <c r="AJ1435" s="135"/>
    </row>
    <row r="1436" spans="11:36" s="3" customFormat="1" ht="15" customHeight="1" x14ac:dyDescent="0.25">
      <c r="K1436" s="11"/>
      <c r="L1436" s="354"/>
      <c r="M1436" s="352"/>
      <c r="AA1436" s="333"/>
      <c r="AB1436" s="135"/>
      <c r="AC1436" s="135"/>
      <c r="AD1436" s="135"/>
      <c r="AE1436" s="135"/>
      <c r="AF1436" s="127"/>
      <c r="AG1436" s="135"/>
      <c r="AH1436" s="135"/>
      <c r="AI1436" s="135"/>
      <c r="AJ1436" s="135"/>
    </row>
    <row r="1437" spans="11:36" s="3" customFormat="1" ht="15" customHeight="1" x14ac:dyDescent="0.25">
      <c r="K1437" s="11"/>
      <c r="L1437" s="354"/>
      <c r="M1437" s="352"/>
      <c r="AA1437" s="333"/>
      <c r="AB1437" s="135"/>
      <c r="AC1437" s="135"/>
      <c r="AD1437" s="135"/>
      <c r="AE1437" s="135"/>
      <c r="AF1437" s="127"/>
      <c r="AG1437" s="135"/>
      <c r="AH1437" s="135"/>
      <c r="AI1437" s="135"/>
      <c r="AJ1437" s="135"/>
    </row>
    <row r="1438" spans="11:36" s="3" customFormat="1" ht="15" customHeight="1" x14ac:dyDescent="0.25">
      <c r="K1438" s="11"/>
      <c r="L1438" s="354"/>
      <c r="M1438" s="352"/>
      <c r="AA1438" s="333"/>
      <c r="AB1438" s="135"/>
      <c r="AC1438" s="135"/>
      <c r="AD1438" s="135"/>
      <c r="AE1438" s="135"/>
      <c r="AF1438" s="127"/>
      <c r="AG1438" s="135"/>
      <c r="AH1438" s="135"/>
      <c r="AI1438" s="135"/>
      <c r="AJ1438" s="135"/>
    </row>
    <row r="1439" spans="11:36" s="3" customFormat="1" ht="15" customHeight="1" x14ac:dyDescent="0.25">
      <c r="K1439" s="11"/>
      <c r="L1439" s="354"/>
      <c r="M1439" s="352"/>
      <c r="AA1439" s="333"/>
      <c r="AB1439" s="135"/>
      <c r="AC1439" s="135"/>
      <c r="AD1439" s="135"/>
      <c r="AE1439" s="135"/>
      <c r="AF1439" s="127"/>
      <c r="AG1439" s="135"/>
      <c r="AH1439" s="135"/>
      <c r="AI1439" s="135"/>
      <c r="AJ1439" s="135"/>
    </row>
    <row r="1440" spans="11:36" s="3" customFormat="1" ht="15" customHeight="1" x14ac:dyDescent="0.25">
      <c r="K1440" s="11"/>
      <c r="L1440" s="354"/>
      <c r="M1440" s="352"/>
      <c r="AA1440" s="333"/>
      <c r="AB1440" s="135"/>
      <c r="AC1440" s="135"/>
      <c r="AD1440" s="135"/>
      <c r="AE1440" s="135"/>
      <c r="AF1440" s="127"/>
      <c r="AG1440" s="135"/>
      <c r="AH1440" s="135"/>
      <c r="AI1440" s="135"/>
      <c r="AJ1440" s="135"/>
    </row>
    <row r="1441" spans="11:36" s="3" customFormat="1" ht="15" customHeight="1" x14ac:dyDescent="0.25">
      <c r="K1441" s="11"/>
      <c r="L1441" s="354"/>
      <c r="M1441" s="352"/>
      <c r="AA1441" s="333"/>
      <c r="AB1441" s="135"/>
      <c r="AC1441" s="135"/>
      <c r="AD1441" s="135"/>
      <c r="AE1441" s="135"/>
      <c r="AF1441" s="127"/>
      <c r="AG1441" s="135"/>
      <c r="AH1441" s="135"/>
      <c r="AI1441" s="135"/>
      <c r="AJ1441" s="135"/>
    </row>
    <row r="1442" spans="11:36" s="3" customFormat="1" ht="15" customHeight="1" x14ac:dyDescent="0.25">
      <c r="K1442" s="11"/>
      <c r="L1442" s="354"/>
      <c r="M1442" s="352"/>
      <c r="AA1442" s="333"/>
      <c r="AB1442" s="135"/>
      <c r="AC1442" s="135"/>
      <c r="AD1442" s="135"/>
      <c r="AE1442" s="135"/>
      <c r="AF1442" s="127"/>
      <c r="AG1442" s="135"/>
      <c r="AH1442" s="135"/>
      <c r="AI1442" s="135"/>
      <c r="AJ1442" s="135"/>
    </row>
    <row r="1443" spans="11:36" s="3" customFormat="1" ht="15" customHeight="1" x14ac:dyDescent="0.25">
      <c r="K1443" s="11"/>
      <c r="L1443" s="354"/>
      <c r="M1443" s="352"/>
      <c r="AA1443" s="333"/>
      <c r="AB1443" s="135"/>
      <c r="AC1443" s="135"/>
      <c r="AD1443" s="135"/>
      <c r="AE1443" s="135"/>
      <c r="AF1443" s="127"/>
      <c r="AG1443" s="135"/>
      <c r="AH1443" s="135"/>
      <c r="AI1443" s="135"/>
      <c r="AJ1443" s="135"/>
    </row>
    <row r="1444" spans="11:36" s="3" customFormat="1" ht="15" customHeight="1" x14ac:dyDescent="0.25">
      <c r="K1444" s="11"/>
      <c r="L1444" s="354"/>
      <c r="M1444" s="352"/>
      <c r="AA1444" s="333"/>
      <c r="AB1444" s="135"/>
      <c r="AC1444" s="135"/>
      <c r="AD1444" s="135"/>
      <c r="AE1444" s="135"/>
      <c r="AF1444" s="127"/>
      <c r="AG1444" s="135"/>
      <c r="AH1444" s="135"/>
      <c r="AI1444" s="135"/>
      <c r="AJ1444" s="135"/>
    </row>
    <row r="1445" spans="11:36" s="3" customFormat="1" ht="15" customHeight="1" x14ac:dyDescent="0.25">
      <c r="K1445" s="11"/>
      <c r="L1445" s="354"/>
      <c r="M1445" s="352"/>
      <c r="AA1445" s="333"/>
      <c r="AB1445" s="135"/>
      <c r="AC1445" s="135"/>
      <c r="AD1445" s="135"/>
      <c r="AE1445" s="135"/>
      <c r="AF1445" s="127"/>
      <c r="AG1445" s="135"/>
      <c r="AH1445" s="135"/>
      <c r="AI1445" s="135"/>
      <c r="AJ1445" s="135"/>
    </row>
    <row r="1446" spans="11:36" s="3" customFormat="1" ht="15" customHeight="1" x14ac:dyDescent="0.25">
      <c r="K1446" s="11"/>
      <c r="L1446" s="354"/>
      <c r="M1446" s="352"/>
      <c r="AA1446" s="333"/>
      <c r="AB1446" s="135"/>
      <c r="AC1446" s="135"/>
      <c r="AD1446" s="135"/>
      <c r="AE1446" s="135"/>
      <c r="AF1446" s="127"/>
      <c r="AG1446" s="135"/>
      <c r="AH1446" s="135"/>
      <c r="AI1446" s="135"/>
      <c r="AJ1446" s="135"/>
    </row>
    <row r="1447" spans="11:36" s="3" customFormat="1" ht="15" customHeight="1" x14ac:dyDescent="0.25">
      <c r="K1447" s="11"/>
      <c r="L1447" s="354"/>
      <c r="M1447" s="352"/>
      <c r="AA1447" s="333"/>
      <c r="AB1447" s="135"/>
      <c r="AC1447" s="135"/>
      <c r="AD1447" s="135"/>
      <c r="AE1447" s="135"/>
      <c r="AF1447" s="127"/>
      <c r="AG1447" s="135"/>
      <c r="AH1447" s="135"/>
      <c r="AI1447" s="135"/>
      <c r="AJ1447" s="135"/>
    </row>
    <row r="1448" spans="11:36" s="3" customFormat="1" ht="15" customHeight="1" x14ac:dyDescent="0.25">
      <c r="K1448" s="11"/>
      <c r="L1448" s="354"/>
      <c r="M1448" s="352"/>
      <c r="AA1448" s="333"/>
      <c r="AB1448" s="135"/>
      <c r="AC1448" s="135"/>
      <c r="AD1448" s="135"/>
      <c r="AE1448" s="135"/>
      <c r="AF1448" s="127"/>
      <c r="AG1448" s="135"/>
      <c r="AH1448" s="135"/>
      <c r="AI1448" s="135"/>
      <c r="AJ1448" s="135"/>
    </row>
    <row r="1449" spans="11:36" s="3" customFormat="1" ht="15" customHeight="1" x14ac:dyDescent="0.25">
      <c r="K1449" s="11"/>
      <c r="L1449" s="354"/>
      <c r="M1449" s="352"/>
      <c r="AA1449" s="333"/>
      <c r="AB1449" s="135"/>
      <c r="AC1449" s="135"/>
      <c r="AD1449" s="135"/>
      <c r="AE1449" s="135"/>
      <c r="AF1449" s="127"/>
      <c r="AG1449" s="135"/>
      <c r="AH1449" s="135"/>
      <c r="AI1449" s="135"/>
      <c r="AJ1449" s="135"/>
    </row>
    <row r="1450" spans="11:36" s="3" customFormat="1" ht="15" customHeight="1" x14ac:dyDescent="0.25">
      <c r="K1450" s="11"/>
      <c r="L1450" s="354"/>
      <c r="M1450" s="352"/>
      <c r="AA1450" s="333"/>
      <c r="AB1450" s="135"/>
      <c r="AC1450" s="135"/>
      <c r="AD1450" s="135"/>
      <c r="AE1450" s="135"/>
      <c r="AF1450" s="127"/>
      <c r="AG1450" s="135"/>
      <c r="AH1450" s="135"/>
      <c r="AI1450" s="135"/>
      <c r="AJ1450" s="135"/>
    </row>
    <row r="1451" spans="11:36" s="3" customFormat="1" ht="15" customHeight="1" x14ac:dyDescent="0.25">
      <c r="K1451" s="11"/>
      <c r="L1451" s="354"/>
      <c r="M1451" s="352"/>
      <c r="AA1451" s="333"/>
      <c r="AB1451" s="135"/>
      <c r="AC1451" s="135"/>
      <c r="AD1451" s="135"/>
      <c r="AE1451" s="135"/>
      <c r="AF1451" s="127"/>
      <c r="AG1451" s="135"/>
      <c r="AH1451" s="135"/>
      <c r="AI1451" s="135"/>
      <c r="AJ1451" s="135"/>
    </row>
    <row r="1452" spans="11:36" s="3" customFormat="1" ht="15" customHeight="1" x14ac:dyDescent="0.25">
      <c r="K1452" s="11"/>
      <c r="L1452" s="354"/>
      <c r="M1452" s="352"/>
      <c r="AA1452" s="333"/>
      <c r="AB1452" s="135"/>
      <c r="AC1452" s="135"/>
      <c r="AD1452" s="135"/>
      <c r="AE1452" s="135"/>
      <c r="AF1452" s="127"/>
      <c r="AG1452" s="135"/>
      <c r="AH1452" s="135"/>
      <c r="AI1452" s="135"/>
      <c r="AJ1452" s="135"/>
    </row>
    <row r="1453" spans="11:36" s="3" customFormat="1" ht="15" customHeight="1" x14ac:dyDescent="0.25">
      <c r="K1453" s="11"/>
      <c r="L1453" s="354"/>
      <c r="M1453" s="352"/>
      <c r="AA1453" s="333"/>
      <c r="AB1453" s="135"/>
      <c r="AC1453" s="135"/>
      <c r="AD1453" s="135"/>
      <c r="AE1453" s="135"/>
      <c r="AF1453" s="127"/>
      <c r="AG1453" s="135"/>
      <c r="AH1453" s="135"/>
      <c r="AI1453" s="135"/>
      <c r="AJ1453" s="135"/>
    </row>
    <row r="1454" spans="11:36" s="3" customFormat="1" ht="15" customHeight="1" x14ac:dyDescent="0.25">
      <c r="K1454" s="11"/>
      <c r="L1454" s="354"/>
      <c r="M1454" s="352"/>
      <c r="AA1454" s="333"/>
      <c r="AB1454" s="135"/>
      <c r="AC1454" s="135"/>
      <c r="AD1454" s="135"/>
      <c r="AE1454" s="135"/>
      <c r="AF1454" s="127"/>
      <c r="AG1454" s="135"/>
      <c r="AH1454" s="135"/>
      <c r="AI1454" s="135"/>
      <c r="AJ1454" s="135"/>
    </row>
    <row r="1455" spans="11:36" s="3" customFormat="1" ht="15" customHeight="1" x14ac:dyDescent="0.25">
      <c r="K1455" s="11"/>
      <c r="L1455" s="354"/>
      <c r="M1455" s="352"/>
      <c r="AA1455" s="333"/>
      <c r="AB1455" s="135"/>
      <c r="AC1455" s="135"/>
      <c r="AD1455" s="135"/>
      <c r="AE1455" s="135"/>
      <c r="AF1455" s="127"/>
      <c r="AG1455" s="135"/>
      <c r="AH1455" s="135"/>
      <c r="AI1455" s="135"/>
      <c r="AJ1455" s="135"/>
    </row>
    <row r="1456" spans="11:36" s="3" customFormat="1" ht="15" customHeight="1" x14ac:dyDescent="0.25">
      <c r="K1456" s="11"/>
      <c r="L1456" s="354"/>
      <c r="M1456" s="352"/>
      <c r="AA1456" s="333"/>
      <c r="AB1456" s="135"/>
      <c r="AC1456" s="135"/>
      <c r="AD1456" s="135"/>
      <c r="AE1456" s="135"/>
      <c r="AF1456" s="127"/>
      <c r="AG1456" s="135"/>
      <c r="AH1456" s="135"/>
      <c r="AI1456" s="135"/>
      <c r="AJ1456" s="135"/>
    </row>
    <row r="1457" spans="11:36" s="3" customFormat="1" ht="15" customHeight="1" x14ac:dyDescent="0.25">
      <c r="K1457" s="11"/>
      <c r="L1457" s="354"/>
      <c r="M1457" s="352"/>
      <c r="AA1457" s="333"/>
      <c r="AB1457" s="135"/>
      <c r="AC1457" s="135"/>
      <c r="AD1457" s="135"/>
      <c r="AE1457" s="135"/>
      <c r="AF1457" s="127"/>
      <c r="AG1457" s="135"/>
      <c r="AH1457" s="135"/>
      <c r="AI1457" s="135"/>
      <c r="AJ1457" s="135"/>
    </row>
    <row r="1458" spans="11:36" s="3" customFormat="1" ht="15" customHeight="1" x14ac:dyDescent="0.25">
      <c r="K1458" s="11"/>
      <c r="L1458" s="354"/>
      <c r="M1458" s="352"/>
      <c r="AA1458" s="333"/>
      <c r="AB1458" s="135"/>
      <c r="AC1458" s="135"/>
      <c r="AD1458" s="135"/>
      <c r="AE1458" s="135"/>
      <c r="AF1458" s="127"/>
      <c r="AG1458" s="135"/>
      <c r="AH1458" s="135"/>
      <c r="AI1458" s="135"/>
      <c r="AJ1458" s="135"/>
    </row>
    <row r="1459" spans="11:36" s="3" customFormat="1" ht="15" customHeight="1" x14ac:dyDescent="0.25">
      <c r="K1459" s="11"/>
      <c r="L1459" s="354"/>
      <c r="M1459" s="352"/>
      <c r="AA1459" s="333"/>
      <c r="AB1459" s="135"/>
      <c r="AC1459" s="135"/>
      <c r="AD1459" s="135"/>
      <c r="AE1459" s="135"/>
      <c r="AF1459" s="127"/>
      <c r="AG1459" s="135"/>
      <c r="AH1459" s="135"/>
      <c r="AI1459" s="135"/>
      <c r="AJ1459" s="135"/>
    </row>
    <row r="1460" spans="11:36" s="3" customFormat="1" ht="15" customHeight="1" x14ac:dyDescent="0.25">
      <c r="K1460" s="11"/>
      <c r="L1460" s="354"/>
      <c r="M1460" s="352"/>
      <c r="AA1460" s="333"/>
      <c r="AB1460" s="135"/>
      <c r="AC1460" s="135"/>
      <c r="AD1460" s="135"/>
      <c r="AE1460" s="135"/>
      <c r="AF1460" s="127"/>
      <c r="AG1460" s="135"/>
      <c r="AH1460" s="135"/>
      <c r="AI1460" s="135"/>
      <c r="AJ1460" s="135"/>
    </row>
    <row r="1461" spans="11:36" s="3" customFormat="1" ht="15" customHeight="1" x14ac:dyDescent="0.25">
      <c r="K1461" s="11"/>
      <c r="L1461" s="354"/>
      <c r="M1461" s="352"/>
      <c r="AA1461" s="333"/>
      <c r="AB1461" s="135"/>
      <c r="AC1461" s="135"/>
      <c r="AD1461" s="135"/>
      <c r="AE1461" s="135"/>
      <c r="AF1461" s="127"/>
      <c r="AG1461" s="135"/>
      <c r="AH1461" s="135"/>
      <c r="AI1461" s="135"/>
      <c r="AJ1461" s="135"/>
    </row>
    <row r="1462" spans="11:36" s="3" customFormat="1" ht="15" customHeight="1" x14ac:dyDescent="0.25">
      <c r="K1462" s="11"/>
      <c r="L1462" s="354"/>
      <c r="M1462" s="352"/>
      <c r="AA1462" s="333"/>
      <c r="AB1462" s="135"/>
      <c r="AC1462" s="135"/>
      <c r="AD1462" s="135"/>
      <c r="AE1462" s="135"/>
      <c r="AF1462" s="127"/>
      <c r="AG1462" s="135"/>
      <c r="AH1462" s="135"/>
      <c r="AI1462" s="135"/>
      <c r="AJ1462" s="135"/>
    </row>
    <row r="1463" spans="11:36" s="3" customFormat="1" ht="15" customHeight="1" x14ac:dyDescent="0.25">
      <c r="K1463" s="11"/>
      <c r="L1463" s="354"/>
      <c r="M1463" s="352"/>
      <c r="AA1463" s="333"/>
      <c r="AB1463" s="135"/>
      <c r="AC1463" s="135"/>
      <c r="AD1463" s="135"/>
      <c r="AE1463" s="135"/>
      <c r="AF1463" s="127"/>
      <c r="AG1463" s="135"/>
      <c r="AH1463" s="135"/>
      <c r="AI1463" s="135"/>
      <c r="AJ1463" s="135"/>
    </row>
    <row r="1464" spans="11:36" s="3" customFormat="1" ht="15" customHeight="1" x14ac:dyDescent="0.25">
      <c r="K1464" s="11"/>
      <c r="L1464" s="354"/>
      <c r="M1464" s="352"/>
      <c r="AA1464" s="333"/>
      <c r="AB1464" s="135"/>
      <c r="AC1464" s="135"/>
      <c r="AD1464" s="135"/>
      <c r="AE1464" s="135"/>
      <c r="AF1464" s="127"/>
      <c r="AG1464" s="135"/>
      <c r="AH1464" s="135"/>
      <c r="AI1464" s="135"/>
      <c r="AJ1464" s="135"/>
    </row>
    <row r="1465" spans="11:36" s="3" customFormat="1" ht="15" customHeight="1" x14ac:dyDescent="0.25">
      <c r="K1465" s="11"/>
      <c r="L1465" s="354"/>
      <c r="M1465" s="352"/>
      <c r="AA1465" s="333"/>
      <c r="AB1465" s="135"/>
      <c r="AC1465" s="135"/>
      <c r="AD1465" s="135"/>
      <c r="AE1465" s="135"/>
      <c r="AF1465" s="127"/>
      <c r="AG1465" s="135"/>
      <c r="AH1465" s="135"/>
      <c r="AI1465" s="135"/>
      <c r="AJ1465" s="135"/>
    </row>
    <row r="1466" spans="11:36" s="3" customFormat="1" ht="15" customHeight="1" x14ac:dyDescent="0.25">
      <c r="K1466" s="11"/>
      <c r="L1466" s="354"/>
      <c r="M1466" s="352"/>
      <c r="AA1466" s="333"/>
      <c r="AB1466" s="135"/>
      <c r="AC1466" s="135"/>
      <c r="AD1466" s="135"/>
      <c r="AE1466" s="135"/>
      <c r="AF1466" s="127"/>
      <c r="AG1466" s="135"/>
      <c r="AH1466" s="135"/>
      <c r="AI1466" s="135"/>
      <c r="AJ1466" s="135"/>
    </row>
    <row r="1467" spans="11:36" s="3" customFormat="1" ht="15" customHeight="1" x14ac:dyDescent="0.25">
      <c r="K1467" s="11"/>
      <c r="L1467" s="354"/>
      <c r="M1467" s="352"/>
      <c r="AA1467" s="333"/>
      <c r="AB1467" s="135"/>
      <c r="AC1467" s="135"/>
      <c r="AD1467" s="135"/>
      <c r="AE1467" s="135"/>
      <c r="AF1467" s="127"/>
      <c r="AG1467" s="135"/>
      <c r="AH1467" s="135"/>
      <c r="AI1467" s="135"/>
      <c r="AJ1467" s="135"/>
    </row>
    <row r="1468" spans="11:36" s="3" customFormat="1" ht="15" customHeight="1" x14ac:dyDescent="0.25">
      <c r="K1468" s="11"/>
      <c r="L1468" s="354"/>
      <c r="M1468" s="352"/>
      <c r="AA1468" s="333"/>
      <c r="AB1468" s="135"/>
      <c r="AC1468" s="135"/>
      <c r="AD1468" s="135"/>
      <c r="AE1468" s="135"/>
      <c r="AF1468" s="127"/>
      <c r="AG1468" s="135"/>
      <c r="AH1468" s="135"/>
      <c r="AI1468" s="135"/>
      <c r="AJ1468" s="135"/>
    </row>
    <row r="1469" spans="11:36" s="3" customFormat="1" ht="15" customHeight="1" x14ac:dyDescent="0.25">
      <c r="K1469" s="11"/>
      <c r="L1469" s="354"/>
      <c r="M1469" s="352"/>
      <c r="AA1469" s="333"/>
      <c r="AB1469" s="135"/>
      <c r="AC1469" s="135"/>
      <c r="AD1469" s="135"/>
      <c r="AE1469" s="135"/>
      <c r="AF1469" s="127"/>
      <c r="AG1469" s="135"/>
      <c r="AH1469" s="135"/>
      <c r="AI1469" s="135"/>
      <c r="AJ1469" s="135"/>
    </row>
    <row r="1470" spans="11:36" s="3" customFormat="1" ht="15" customHeight="1" x14ac:dyDescent="0.25">
      <c r="K1470" s="11"/>
      <c r="L1470" s="354"/>
      <c r="M1470" s="352"/>
      <c r="AA1470" s="333"/>
      <c r="AB1470" s="135"/>
      <c r="AC1470" s="135"/>
      <c r="AD1470" s="135"/>
      <c r="AE1470" s="135"/>
      <c r="AF1470" s="127"/>
      <c r="AG1470" s="135"/>
      <c r="AH1470" s="135"/>
      <c r="AI1470" s="135"/>
      <c r="AJ1470" s="135"/>
    </row>
    <row r="1471" spans="11:36" s="3" customFormat="1" ht="15" customHeight="1" x14ac:dyDescent="0.25">
      <c r="K1471" s="11"/>
      <c r="L1471" s="354"/>
      <c r="M1471" s="352"/>
      <c r="AA1471" s="333"/>
      <c r="AB1471" s="135"/>
      <c r="AC1471" s="135"/>
      <c r="AD1471" s="135"/>
      <c r="AE1471" s="135"/>
      <c r="AF1471" s="127"/>
      <c r="AG1471" s="135"/>
      <c r="AH1471" s="135"/>
      <c r="AI1471" s="135"/>
      <c r="AJ1471" s="135"/>
    </row>
    <row r="1472" spans="11:36" s="3" customFormat="1" ht="15" customHeight="1" x14ac:dyDescent="0.25">
      <c r="K1472" s="11"/>
      <c r="L1472" s="354"/>
      <c r="M1472" s="352"/>
      <c r="AA1472" s="333"/>
      <c r="AB1472" s="135"/>
      <c r="AC1472" s="135"/>
      <c r="AD1472" s="135"/>
      <c r="AE1472" s="135"/>
      <c r="AF1472" s="127"/>
      <c r="AG1472" s="135"/>
      <c r="AH1472" s="135"/>
      <c r="AI1472" s="135"/>
      <c r="AJ1472" s="135"/>
    </row>
    <row r="1473" spans="11:36" s="3" customFormat="1" ht="15" customHeight="1" x14ac:dyDescent="0.25">
      <c r="K1473" s="11"/>
      <c r="L1473" s="354"/>
      <c r="M1473" s="352"/>
      <c r="AA1473" s="333"/>
      <c r="AB1473" s="135"/>
      <c r="AC1473" s="135"/>
      <c r="AD1473" s="135"/>
      <c r="AE1473" s="135"/>
      <c r="AF1473" s="127"/>
      <c r="AG1473" s="135"/>
      <c r="AH1473" s="135"/>
      <c r="AI1473" s="135"/>
      <c r="AJ1473" s="135"/>
    </row>
    <row r="1474" spans="11:36" s="3" customFormat="1" ht="15" customHeight="1" x14ac:dyDescent="0.25">
      <c r="K1474" s="11"/>
      <c r="L1474" s="354"/>
      <c r="M1474" s="352"/>
      <c r="AA1474" s="333"/>
      <c r="AB1474" s="135"/>
      <c r="AC1474" s="135"/>
      <c r="AD1474" s="135"/>
      <c r="AE1474" s="135"/>
      <c r="AF1474" s="127"/>
      <c r="AG1474" s="135"/>
      <c r="AH1474" s="135"/>
      <c r="AI1474" s="135"/>
      <c r="AJ1474" s="135"/>
    </row>
    <row r="1475" spans="11:36" s="3" customFormat="1" ht="15" customHeight="1" x14ac:dyDescent="0.25">
      <c r="K1475" s="11"/>
      <c r="L1475" s="354"/>
      <c r="M1475" s="352"/>
      <c r="AA1475" s="333"/>
      <c r="AB1475" s="135"/>
      <c r="AC1475" s="135"/>
      <c r="AD1475" s="135"/>
      <c r="AE1475" s="135"/>
      <c r="AF1475" s="127"/>
      <c r="AG1475" s="135"/>
      <c r="AH1475" s="135"/>
      <c r="AI1475" s="135"/>
      <c r="AJ1475" s="135"/>
    </row>
    <row r="1476" spans="11:36" s="3" customFormat="1" ht="15" customHeight="1" x14ac:dyDescent="0.25">
      <c r="K1476" s="11"/>
      <c r="L1476" s="354"/>
      <c r="M1476" s="352"/>
      <c r="AA1476" s="333"/>
      <c r="AB1476" s="135"/>
      <c r="AC1476" s="135"/>
      <c r="AD1476" s="135"/>
      <c r="AE1476" s="135"/>
      <c r="AF1476" s="127"/>
      <c r="AG1476" s="135"/>
      <c r="AH1476" s="135"/>
      <c r="AI1476" s="135"/>
      <c r="AJ1476" s="135"/>
    </row>
    <row r="1477" spans="11:36" s="3" customFormat="1" ht="15" customHeight="1" x14ac:dyDescent="0.25">
      <c r="K1477" s="11"/>
      <c r="L1477" s="354"/>
      <c r="M1477" s="352"/>
      <c r="AA1477" s="333"/>
      <c r="AB1477" s="135"/>
      <c r="AC1477" s="135"/>
      <c r="AD1477" s="135"/>
      <c r="AE1477" s="135"/>
      <c r="AF1477" s="127"/>
      <c r="AG1477" s="135"/>
      <c r="AH1477" s="135"/>
      <c r="AI1477" s="135"/>
      <c r="AJ1477" s="135"/>
    </row>
    <row r="1478" spans="11:36" s="3" customFormat="1" ht="15" customHeight="1" x14ac:dyDescent="0.25">
      <c r="K1478" s="11"/>
      <c r="L1478" s="354"/>
      <c r="M1478" s="352"/>
      <c r="AA1478" s="333"/>
      <c r="AB1478" s="135"/>
      <c r="AC1478" s="135"/>
      <c r="AD1478" s="135"/>
      <c r="AE1478" s="135"/>
      <c r="AF1478" s="127"/>
      <c r="AG1478" s="135"/>
      <c r="AH1478" s="135"/>
      <c r="AI1478" s="135"/>
      <c r="AJ1478" s="135"/>
    </row>
    <row r="1479" spans="11:36" s="3" customFormat="1" ht="15" customHeight="1" x14ac:dyDescent="0.25">
      <c r="K1479" s="11"/>
      <c r="L1479" s="354"/>
      <c r="M1479" s="352"/>
      <c r="AA1479" s="333"/>
      <c r="AB1479" s="135"/>
      <c r="AC1479" s="135"/>
      <c r="AD1479" s="135"/>
      <c r="AE1479" s="135"/>
      <c r="AF1479" s="127"/>
      <c r="AG1479" s="135"/>
      <c r="AH1479" s="135"/>
      <c r="AI1479" s="135"/>
      <c r="AJ1479" s="135"/>
    </row>
    <row r="1480" spans="11:36" s="3" customFormat="1" ht="15" customHeight="1" x14ac:dyDescent="0.25">
      <c r="K1480" s="11"/>
      <c r="L1480" s="354"/>
      <c r="M1480" s="352"/>
      <c r="AA1480" s="333"/>
      <c r="AB1480" s="135"/>
      <c r="AC1480" s="135"/>
      <c r="AD1480" s="135"/>
      <c r="AE1480" s="135"/>
      <c r="AF1480" s="127"/>
      <c r="AG1480" s="135"/>
      <c r="AH1480" s="135"/>
      <c r="AI1480" s="135"/>
      <c r="AJ1480" s="135"/>
    </row>
    <row r="1481" spans="11:36" s="3" customFormat="1" ht="15" customHeight="1" x14ac:dyDescent="0.25">
      <c r="K1481" s="11"/>
      <c r="L1481" s="354"/>
      <c r="M1481" s="352"/>
      <c r="AA1481" s="333"/>
      <c r="AB1481" s="135"/>
      <c r="AC1481" s="135"/>
      <c r="AD1481" s="135"/>
      <c r="AE1481" s="135"/>
      <c r="AF1481" s="127"/>
      <c r="AG1481" s="135"/>
      <c r="AH1481" s="135"/>
      <c r="AI1481" s="135"/>
      <c r="AJ1481" s="135"/>
    </row>
    <row r="1482" spans="11:36" s="3" customFormat="1" ht="15" customHeight="1" x14ac:dyDescent="0.25">
      <c r="K1482" s="11"/>
      <c r="L1482" s="354"/>
      <c r="M1482" s="352"/>
      <c r="AA1482" s="333"/>
      <c r="AB1482" s="135"/>
      <c r="AC1482" s="135"/>
      <c r="AD1482" s="135"/>
      <c r="AE1482" s="135"/>
      <c r="AF1482" s="127"/>
      <c r="AG1482" s="135"/>
      <c r="AH1482" s="135"/>
      <c r="AI1482" s="135"/>
      <c r="AJ1482" s="135"/>
    </row>
    <row r="1483" spans="11:36" s="3" customFormat="1" ht="15" customHeight="1" x14ac:dyDescent="0.25">
      <c r="K1483" s="11"/>
      <c r="L1483" s="354"/>
      <c r="M1483" s="352"/>
      <c r="AA1483" s="333"/>
      <c r="AB1483" s="135"/>
      <c r="AC1483" s="135"/>
      <c r="AD1483" s="135"/>
      <c r="AE1483" s="135"/>
      <c r="AF1483" s="127"/>
      <c r="AG1483" s="135"/>
      <c r="AH1483" s="135"/>
      <c r="AI1483" s="135"/>
      <c r="AJ1483" s="135"/>
    </row>
    <row r="1484" spans="11:36" s="3" customFormat="1" ht="15" customHeight="1" x14ac:dyDescent="0.25">
      <c r="K1484" s="11"/>
      <c r="L1484" s="354"/>
      <c r="M1484" s="352"/>
      <c r="AA1484" s="333"/>
      <c r="AB1484" s="135"/>
      <c r="AC1484" s="135"/>
      <c r="AD1484" s="135"/>
      <c r="AE1484" s="135"/>
      <c r="AF1484" s="127"/>
      <c r="AG1484" s="135"/>
      <c r="AH1484" s="135"/>
      <c r="AI1484" s="135"/>
      <c r="AJ1484" s="135"/>
    </row>
    <row r="1485" spans="11:36" s="3" customFormat="1" ht="15" customHeight="1" x14ac:dyDescent="0.25">
      <c r="K1485" s="11"/>
      <c r="L1485" s="354"/>
      <c r="M1485" s="352"/>
      <c r="AA1485" s="333"/>
      <c r="AB1485" s="135"/>
      <c r="AC1485" s="135"/>
      <c r="AD1485" s="135"/>
      <c r="AE1485" s="135"/>
      <c r="AF1485" s="127"/>
      <c r="AG1485" s="135"/>
      <c r="AH1485" s="135"/>
      <c r="AI1485" s="135"/>
      <c r="AJ1485" s="135"/>
    </row>
    <row r="1486" spans="11:36" s="3" customFormat="1" ht="15" customHeight="1" x14ac:dyDescent="0.25">
      <c r="K1486" s="11"/>
      <c r="L1486" s="354"/>
      <c r="M1486" s="352"/>
      <c r="AA1486" s="333"/>
      <c r="AB1486" s="135"/>
      <c r="AC1486" s="135"/>
      <c r="AD1486" s="135"/>
      <c r="AE1486" s="135"/>
      <c r="AF1486" s="127"/>
      <c r="AG1486" s="135"/>
      <c r="AH1486" s="135"/>
      <c r="AI1486" s="135"/>
      <c r="AJ1486" s="135"/>
    </row>
    <row r="1487" spans="11:36" s="3" customFormat="1" ht="15" customHeight="1" x14ac:dyDescent="0.25">
      <c r="K1487" s="11"/>
      <c r="L1487" s="354"/>
      <c r="M1487" s="352"/>
      <c r="AA1487" s="333"/>
      <c r="AB1487" s="135"/>
      <c r="AC1487" s="135"/>
      <c r="AD1487" s="135"/>
      <c r="AE1487" s="135"/>
      <c r="AF1487" s="127"/>
      <c r="AG1487" s="135"/>
      <c r="AH1487" s="135"/>
      <c r="AI1487" s="135"/>
      <c r="AJ1487" s="135"/>
    </row>
    <row r="1488" spans="11:36" s="3" customFormat="1" ht="15" customHeight="1" x14ac:dyDescent="0.25">
      <c r="K1488" s="11"/>
      <c r="L1488" s="354"/>
      <c r="M1488" s="352"/>
      <c r="AA1488" s="333"/>
      <c r="AB1488" s="135"/>
      <c r="AC1488" s="135"/>
      <c r="AD1488" s="135"/>
      <c r="AE1488" s="135"/>
      <c r="AF1488" s="127"/>
      <c r="AG1488" s="135"/>
      <c r="AH1488" s="135"/>
      <c r="AI1488" s="135"/>
      <c r="AJ1488" s="135"/>
    </row>
    <row r="1489" spans="11:36" s="3" customFormat="1" ht="15" customHeight="1" x14ac:dyDescent="0.25">
      <c r="K1489" s="11"/>
      <c r="L1489" s="354"/>
      <c r="M1489" s="352"/>
      <c r="AA1489" s="333"/>
      <c r="AB1489" s="135"/>
      <c r="AC1489" s="135"/>
      <c r="AD1489" s="135"/>
      <c r="AE1489" s="135"/>
      <c r="AF1489" s="127"/>
      <c r="AG1489" s="135"/>
      <c r="AH1489" s="135"/>
      <c r="AI1489" s="135"/>
      <c r="AJ1489" s="135"/>
    </row>
    <row r="1490" spans="11:36" s="3" customFormat="1" ht="15" customHeight="1" x14ac:dyDescent="0.25">
      <c r="K1490" s="11"/>
      <c r="L1490" s="354"/>
      <c r="M1490" s="352"/>
      <c r="AA1490" s="333"/>
      <c r="AB1490" s="135"/>
      <c r="AC1490" s="135"/>
      <c r="AD1490" s="135"/>
      <c r="AE1490" s="135"/>
      <c r="AF1490" s="127"/>
      <c r="AG1490" s="135"/>
      <c r="AH1490" s="135"/>
      <c r="AI1490" s="135"/>
      <c r="AJ1490" s="135"/>
    </row>
    <row r="1491" spans="11:36" s="3" customFormat="1" ht="15" customHeight="1" x14ac:dyDescent="0.25">
      <c r="K1491" s="11"/>
      <c r="L1491" s="354"/>
      <c r="M1491" s="352"/>
      <c r="AA1491" s="333"/>
      <c r="AB1491" s="135"/>
      <c r="AC1491" s="135"/>
      <c r="AD1491" s="135"/>
      <c r="AE1491" s="135"/>
      <c r="AF1491" s="127"/>
      <c r="AG1491" s="135"/>
      <c r="AH1491" s="135"/>
      <c r="AI1491" s="135"/>
      <c r="AJ1491" s="135"/>
    </row>
    <row r="1492" spans="11:36" s="3" customFormat="1" ht="15" customHeight="1" x14ac:dyDescent="0.25">
      <c r="K1492" s="11"/>
      <c r="L1492" s="354"/>
      <c r="M1492" s="352"/>
      <c r="AA1492" s="333"/>
      <c r="AB1492" s="135"/>
      <c r="AC1492" s="135"/>
      <c r="AD1492" s="135"/>
      <c r="AE1492" s="135"/>
      <c r="AF1492" s="127"/>
      <c r="AG1492" s="135"/>
      <c r="AH1492" s="135"/>
      <c r="AI1492" s="135"/>
      <c r="AJ1492" s="135"/>
    </row>
    <row r="1493" spans="11:36" s="3" customFormat="1" ht="15" customHeight="1" x14ac:dyDescent="0.25">
      <c r="K1493" s="11"/>
      <c r="L1493" s="354"/>
      <c r="M1493" s="352"/>
      <c r="AA1493" s="333"/>
      <c r="AB1493" s="135"/>
      <c r="AC1493" s="135"/>
      <c r="AD1493" s="135"/>
      <c r="AE1493" s="135"/>
      <c r="AF1493" s="127"/>
      <c r="AG1493" s="135"/>
      <c r="AH1493" s="135"/>
      <c r="AI1493" s="135"/>
      <c r="AJ1493" s="135"/>
    </row>
    <row r="1494" spans="11:36" s="3" customFormat="1" ht="15" customHeight="1" x14ac:dyDescent="0.25">
      <c r="K1494" s="11"/>
      <c r="L1494" s="354"/>
      <c r="M1494" s="352"/>
      <c r="AA1494" s="333"/>
      <c r="AB1494" s="135"/>
      <c r="AC1494" s="135"/>
      <c r="AD1494" s="135"/>
      <c r="AE1494" s="135"/>
      <c r="AF1494" s="127"/>
      <c r="AG1494" s="135"/>
      <c r="AH1494" s="135"/>
      <c r="AI1494" s="135"/>
      <c r="AJ1494" s="135"/>
    </row>
    <row r="1495" spans="11:36" s="3" customFormat="1" ht="15" customHeight="1" x14ac:dyDescent="0.25">
      <c r="K1495" s="11"/>
      <c r="L1495" s="354"/>
      <c r="M1495" s="352"/>
      <c r="AA1495" s="333"/>
      <c r="AB1495" s="135"/>
      <c r="AC1495" s="135"/>
      <c r="AD1495" s="135"/>
      <c r="AE1495" s="135"/>
      <c r="AF1495" s="127"/>
      <c r="AG1495" s="135"/>
      <c r="AH1495" s="135"/>
      <c r="AI1495" s="135"/>
      <c r="AJ1495" s="135"/>
    </row>
    <row r="1496" spans="11:36" s="3" customFormat="1" ht="15" customHeight="1" x14ac:dyDescent="0.25">
      <c r="K1496" s="11"/>
      <c r="L1496" s="354"/>
      <c r="M1496" s="352"/>
      <c r="AA1496" s="333"/>
      <c r="AB1496" s="135"/>
      <c r="AC1496" s="135"/>
      <c r="AD1496" s="135"/>
      <c r="AE1496" s="135"/>
      <c r="AF1496" s="127"/>
      <c r="AG1496" s="135"/>
      <c r="AH1496" s="135"/>
      <c r="AI1496" s="135"/>
      <c r="AJ1496" s="135"/>
    </row>
    <row r="1497" spans="11:36" s="3" customFormat="1" ht="15" customHeight="1" x14ac:dyDescent="0.25">
      <c r="K1497" s="11"/>
      <c r="L1497" s="354"/>
      <c r="M1497" s="352"/>
      <c r="AA1497" s="333"/>
      <c r="AB1497" s="135"/>
      <c r="AC1497" s="135"/>
      <c r="AD1497" s="135"/>
      <c r="AE1497" s="135"/>
      <c r="AF1497" s="127"/>
      <c r="AG1497" s="135"/>
      <c r="AH1497" s="135"/>
      <c r="AI1497" s="135"/>
      <c r="AJ1497" s="135"/>
    </row>
    <row r="1498" spans="11:36" s="3" customFormat="1" ht="15" customHeight="1" x14ac:dyDescent="0.25">
      <c r="K1498" s="11"/>
      <c r="L1498" s="354"/>
      <c r="M1498" s="352"/>
      <c r="AA1498" s="333"/>
      <c r="AB1498" s="135"/>
      <c r="AC1498" s="135"/>
      <c r="AD1498" s="135"/>
      <c r="AE1498" s="135"/>
      <c r="AF1498" s="127"/>
      <c r="AG1498" s="135"/>
      <c r="AH1498" s="135"/>
      <c r="AI1498" s="135"/>
      <c r="AJ1498" s="135"/>
    </row>
    <row r="1499" spans="11:36" s="3" customFormat="1" ht="15" customHeight="1" x14ac:dyDescent="0.25">
      <c r="K1499" s="11"/>
      <c r="L1499" s="354"/>
      <c r="M1499" s="352"/>
      <c r="AA1499" s="333"/>
      <c r="AB1499" s="135"/>
      <c r="AC1499" s="135"/>
      <c r="AD1499" s="135"/>
      <c r="AE1499" s="135"/>
      <c r="AF1499" s="127"/>
      <c r="AG1499" s="135"/>
      <c r="AH1499" s="135"/>
      <c r="AI1499" s="135"/>
      <c r="AJ1499" s="135"/>
    </row>
    <row r="1500" spans="11:36" s="3" customFormat="1" ht="15" customHeight="1" x14ac:dyDescent="0.25">
      <c r="K1500" s="11"/>
      <c r="L1500" s="354"/>
      <c r="M1500" s="352"/>
      <c r="AA1500" s="333"/>
      <c r="AB1500" s="135"/>
      <c r="AC1500" s="135"/>
      <c r="AD1500" s="135"/>
      <c r="AE1500" s="135"/>
      <c r="AF1500" s="127"/>
      <c r="AG1500" s="135"/>
      <c r="AH1500" s="135"/>
      <c r="AI1500" s="135"/>
      <c r="AJ1500" s="135"/>
    </row>
    <row r="1501" spans="11:36" s="3" customFormat="1" ht="15" customHeight="1" x14ac:dyDescent="0.25">
      <c r="K1501" s="11"/>
      <c r="L1501" s="354"/>
      <c r="M1501" s="352"/>
      <c r="AA1501" s="333"/>
      <c r="AB1501" s="135"/>
      <c r="AC1501" s="135"/>
      <c r="AD1501" s="135"/>
      <c r="AE1501" s="135"/>
      <c r="AF1501" s="127"/>
      <c r="AG1501" s="135"/>
      <c r="AH1501" s="135"/>
      <c r="AI1501" s="135"/>
      <c r="AJ1501" s="135"/>
    </row>
    <row r="1502" spans="11:36" s="3" customFormat="1" ht="15" customHeight="1" x14ac:dyDescent="0.25">
      <c r="K1502" s="11"/>
      <c r="L1502" s="354"/>
      <c r="M1502" s="352"/>
      <c r="AA1502" s="333"/>
      <c r="AB1502" s="135"/>
      <c r="AC1502" s="135"/>
      <c r="AD1502" s="135"/>
      <c r="AE1502" s="135"/>
      <c r="AF1502" s="127"/>
      <c r="AG1502" s="135"/>
      <c r="AH1502" s="135"/>
      <c r="AI1502" s="135"/>
      <c r="AJ1502" s="135"/>
    </row>
    <row r="1503" spans="11:36" s="3" customFormat="1" ht="15" customHeight="1" x14ac:dyDescent="0.25">
      <c r="K1503" s="11"/>
      <c r="L1503" s="354"/>
      <c r="M1503" s="352"/>
      <c r="AA1503" s="333"/>
      <c r="AB1503" s="135"/>
      <c r="AC1503" s="135"/>
      <c r="AD1503" s="135"/>
      <c r="AE1503" s="135"/>
      <c r="AF1503" s="127"/>
      <c r="AG1503" s="135"/>
      <c r="AH1503" s="135"/>
      <c r="AI1503" s="135"/>
      <c r="AJ1503" s="135"/>
    </row>
    <row r="1504" spans="11:36" s="3" customFormat="1" ht="15" customHeight="1" x14ac:dyDescent="0.25">
      <c r="K1504" s="11"/>
      <c r="L1504" s="354"/>
      <c r="M1504" s="352"/>
      <c r="AA1504" s="333"/>
      <c r="AB1504" s="135"/>
      <c r="AC1504" s="135"/>
      <c r="AD1504" s="135"/>
      <c r="AE1504" s="135"/>
      <c r="AF1504" s="127"/>
      <c r="AG1504" s="135"/>
      <c r="AH1504" s="135"/>
      <c r="AI1504" s="135"/>
      <c r="AJ1504" s="135"/>
    </row>
    <row r="1505" spans="11:36" s="3" customFormat="1" ht="15" customHeight="1" x14ac:dyDescent="0.25">
      <c r="K1505" s="11"/>
      <c r="L1505" s="354"/>
      <c r="M1505" s="352"/>
      <c r="AA1505" s="333"/>
      <c r="AB1505" s="135"/>
      <c r="AC1505" s="135"/>
      <c r="AD1505" s="135"/>
      <c r="AE1505" s="135"/>
      <c r="AF1505" s="127"/>
      <c r="AG1505" s="135"/>
      <c r="AH1505" s="135"/>
      <c r="AI1505" s="135"/>
      <c r="AJ1505" s="135"/>
    </row>
    <row r="1506" spans="11:36" s="3" customFormat="1" ht="15" customHeight="1" x14ac:dyDescent="0.25">
      <c r="K1506" s="11"/>
      <c r="L1506" s="354"/>
      <c r="M1506" s="352"/>
      <c r="AA1506" s="333"/>
      <c r="AB1506" s="135"/>
      <c r="AC1506" s="135"/>
      <c r="AD1506" s="135"/>
      <c r="AE1506" s="135"/>
      <c r="AF1506" s="127"/>
      <c r="AG1506" s="135"/>
      <c r="AH1506" s="135"/>
      <c r="AI1506" s="135"/>
      <c r="AJ1506" s="135"/>
    </row>
    <row r="1507" spans="11:36" s="3" customFormat="1" ht="15" customHeight="1" x14ac:dyDescent="0.25">
      <c r="K1507" s="11"/>
      <c r="L1507" s="354"/>
      <c r="M1507" s="352"/>
      <c r="AA1507" s="333"/>
      <c r="AB1507" s="135"/>
      <c r="AC1507" s="135"/>
      <c r="AD1507" s="135"/>
      <c r="AE1507" s="135"/>
      <c r="AF1507" s="127"/>
      <c r="AG1507" s="135"/>
      <c r="AH1507" s="135"/>
      <c r="AI1507" s="135"/>
      <c r="AJ1507" s="135"/>
    </row>
    <row r="1508" spans="11:36" s="3" customFormat="1" ht="15" customHeight="1" x14ac:dyDescent="0.25">
      <c r="K1508" s="11"/>
      <c r="L1508" s="354"/>
      <c r="M1508" s="352"/>
      <c r="AA1508" s="333"/>
      <c r="AB1508" s="135"/>
      <c r="AC1508" s="135"/>
      <c r="AD1508" s="135"/>
      <c r="AE1508" s="135"/>
      <c r="AF1508" s="127"/>
      <c r="AG1508" s="135"/>
      <c r="AH1508" s="135"/>
      <c r="AI1508" s="135"/>
      <c r="AJ1508" s="135"/>
    </row>
    <row r="1509" spans="11:36" s="3" customFormat="1" ht="15" customHeight="1" x14ac:dyDescent="0.25">
      <c r="K1509" s="11"/>
      <c r="L1509" s="354"/>
      <c r="M1509" s="352"/>
      <c r="AA1509" s="333"/>
      <c r="AB1509" s="135"/>
      <c r="AC1509" s="135"/>
      <c r="AD1509" s="135"/>
      <c r="AE1509" s="135"/>
      <c r="AF1509" s="127"/>
      <c r="AG1509" s="135"/>
      <c r="AH1509" s="135"/>
      <c r="AI1509" s="135"/>
      <c r="AJ1509" s="135"/>
    </row>
    <row r="1510" spans="11:36" s="3" customFormat="1" ht="15" customHeight="1" x14ac:dyDescent="0.25">
      <c r="K1510" s="11"/>
      <c r="L1510" s="354"/>
      <c r="M1510" s="352"/>
      <c r="AA1510" s="333"/>
      <c r="AB1510" s="135"/>
      <c r="AC1510" s="135"/>
      <c r="AD1510" s="135"/>
      <c r="AE1510" s="135"/>
      <c r="AF1510" s="127"/>
      <c r="AG1510" s="135"/>
      <c r="AH1510" s="135"/>
      <c r="AI1510" s="135"/>
      <c r="AJ1510" s="135"/>
    </row>
    <row r="1511" spans="11:36" s="3" customFormat="1" ht="15" customHeight="1" x14ac:dyDescent="0.25">
      <c r="K1511" s="11"/>
      <c r="L1511" s="354"/>
      <c r="M1511" s="352"/>
      <c r="AA1511" s="333"/>
      <c r="AB1511" s="135"/>
      <c r="AC1511" s="135"/>
      <c r="AD1511" s="135"/>
      <c r="AE1511" s="135"/>
      <c r="AF1511" s="127"/>
      <c r="AG1511" s="135"/>
      <c r="AH1511" s="135"/>
      <c r="AI1511" s="135"/>
      <c r="AJ1511" s="135"/>
    </row>
    <row r="1512" spans="11:36" s="3" customFormat="1" ht="15" customHeight="1" x14ac:dyDescent="0.25">
      <c r="K1512" s="11"/>
      <c r="L1512" s="354"/>
      <c r="M1512" s="352"/>
      <c r="AA1512" s="333"/>
      <c r="AB1512" s="135"/>
      <c r="AC1512" s="135"/>
      <c r="AD1512" s="135"/>
      <c r="AE1512" s="135"/>
      <c r="AF1512" s="127"/>
      <c r="AG1512" s="135"/>
      <c r="AH1512" s="135"/>
      <c r="AI1512" s="135"/>
      <c r="AJ1512" s="135"/>
    </row>
    <row r="1513" spans="11:36" s="3" customFormat="1" ht="15" customHeight="1" x14ac:dyDescent="0.25">
      <c r="K1513" s="11"/>
      <c r="L1513" s="354"/>
      <c r="M1513" s="352"/>
      <c r="AA1513" s="333"/>
      <c r="AB1513" s="135"/>
      <c r="AC1513" s="135"/>
      <c r="AD1513" s="135"/>
      <c r="AE1513" s="135"/>
      <c r="AF1513" s="127"/>
      <c r="AG1513" s="135"/>
      <c r="AH1513" s="135"/>
      <c r="AI1513" s="135"/>
      <c r="AJ1513" s="135"/>
    </row>
    <row r="1514" spans="11:36" s="3" customFormat="1" ht="15" customHeight="1" x14ac:dyDescent="0.25">
      <c r="K1514" s="11"/>
      <c r="L1514" s="354"/>
      <c r="M1514" s="352"/>
      <c r="AA1514" s="333"/>
      <c r="AB1514" s="135"/>
      <c r="AC1514" s="135"/>
      <c r="AD1514" s="135"/>
      <c r="AE1514" s="135"/>
      <c r="AF1514" s="127"/>
      <c r="AG1514" s="135"/>
      <c r="AH1514" s="135"/>
      <c r="AI1514" s="135"/>
      <c r="AJ1514" s="135"/>
    </row>
    <row r="1515" spans="11:36" s="3" customFormat="1" ht="15" customHeight="1" x14ac:dyDescent="0.25">
      <c r="K1515" s="11"/>
      <c r="L1515" s="354"/>
      <c r="M1515" s="352"/>
      <c r="AA1515" s="333"/>
      <c r="AB1515" s="135"/>
      <c r="AC1515" s="135"/>
      <c r="AD1515" s="135"/>
      <c r="AE1515" s="135"/>
      <c r="AF1515" s="127"/>
      <c r="AG1515" s="135"/>
      <c r="AH1515" s="135"/>
      <c r="AI1515" s="135"/>
      <c r="AJ1515" s="135"/>
    </row>
    <row r="1516" spans="11:36" s="3" customFormat="1" ht="15" customHeight="1" x14ac:dyDescent="0.25">
      <c r="K1516" s="11"/>
      <c r="L1516" s="354"/>
      <c r="M1516" s="352"/>
      <c r="AA1516" s="333"/>
      <c r="AB1516" s="135"/>
      <c r="AC1516" s="135"/>
      <c r="AD1516" s="135"/>
      <c r="AE1516" s="135"/>
      <c r="AF1516" s="127"/>
      <c r="AG1516" s="135"/>
      <c r="AH1516" s="135"/>
      <c r="AI1516" s="135"/>
      <c r="AJ1516" s="135"/>
    </row>
    <row r="1517" spans="11:36" s="3" customFormat="1" ht="15" customHeight="1" x14ac:dyDescent="0.25">
      <c r="K1517" s="11"/>
      <c r="L1517" s="354"/>
      <c r="M1517" s="352"/>
      <c r="AA1517" s="333"/>
      <c r="AB1517" s="135"/>
      <c r="AC1517" s="135"/>
      <c r="AD1517" s="135"/>
      <c r="AE1517" s="135"/>
      <c r="AF1517" s="127"/>
      <c r="AG1517" s="135"/>
      <c r="AH1517" s="135"/>
      <c r="AI1517" s="135"/>
      <c r="AJ1517" s="135"/>
    </row>
    <row r="1518" spans="11:36" s="3" customFormat="1" ht="15" customHeight="1" x14ac:dyDescent="0.25">
      <c r="K1518" s="11"/>
      <c r="L1518" s="354"/>
      <c r="M1518" s="352"/>
      <c r="AA1518" s="333"/>
      <c r="AB1518" s="135"/>
      <c r="AC1518" s="135"/>
      <c r="AD1518" s="135"/>
      <c r="AE1518" s="135"/>
      <c r="AF1518" s="127"/>
      <c r="AG1518" s="135"/>
      <c r="AH1518" s="135"/>
      <c r="AI1518" s="135"/>
      <c r="AJ1518" s="135"/>
    </row>
    <row r="1519" spans="11:36" s="3" customFormat="1" ht="15" customHeight="1" x14ac:dyDescent="0.25">
      <c r="K1519" s="11"/>
      <c r="L1519" s="354"/>
      <c r="M1519" s="352"/>
      <c r="AA1519" s="333"/>
      <c r="AB1519" s="135"/>
      <c r="AC1519" s="135"/>
      <c r="AD1519" s="135"/>
      <c r="AE1519" s="135"/>
      <c r="AF1519" s="127"/>
      <c r="AG1519" s="135"/>
      <c r="AH1519" s="135"/>
      <c r="AI1519" s="135"/>
      <c r="AJ1519" s="135"/>
    </row>
    <row r="1520" spans="11:36" s="3" customFormat="1" ht="15" customHeight="1" x14ac:dyDescent="0.25">
      <c r="K1520" s="11"/>
      <c r="L1520" s="354"/>
      <c r="M1520" s="352"/>
      <c r="AA1520" s="333"/>
      <c r="AB1520" s="135"/>
      <c r="AC1520" s="135"/>
      <c r="AD1520" s="135"/>
      <c r="AE1520" s="135"/>
      <c r="AF1520" s="127"/>
      <c r="AG1520" s="135"/>
      <c r="AH1520" s="135"/>
      <c r="AI1520" s="135"/>
      <c r="AJ1520" s="135"/>
    </row>
    <row r="1521" spans="11:36" s="3" customFormat="1" ht="15" customHeight="1" x14ac:dyDescent="0.25">
      <c r="K1521" s="11"/>
      <c r="L1521" s="354"/>
      <c r="M1521" s="352"/>
      <c r="AA1521" s="333"/>
      <c r="AB1521" s="135"/>
      <c r="AC1521" s="135"/>
      <c r="AD1521" s="135"/>
      <c r="AE1521" s="135"/>
      <c r="AF1521" s="127"/>
      <c r="AG1521" s="135"/>
      <c r="AH1521" s="135"/>
      <c r="AI1521" s="135"/>
      <c r="AJ1521" s="135"/>
    </row>
    <row r="1522" spans="11:36" s="3" customFormat="1" ht="15" customHeight="1" x14ac:dyDescent="0.25">
      <c r="K1522" s="11"/>
      <c r="L1522" s="354"/>
      <c r="M1522" s="352"/>
      <c r="AA1522" s="333"/>
      <c r="AB1522" s="135"/>
      <c r="AC1522" s="135"/>
      <c r="AD1522" s="135"/>
      <c r="AE1522" s="135"/>
      <c r="AF1522" s="127"/>
      <c r="AG1522" s="135"/>
      <c r="AH1522" s="135"/>
      <c r="AI1522" s="135"/>
      <c r="AJ1522" s="135"/>
    </row>
    <row r="1523" spans="11:36" s="3" customFormat="1" ht="15" customHeight="1" x14ac:dyDescent="0.25">
      <c r="K1523" s="11"/>
      <c r="L1523" s="354"/>
      <c r="M1523" s="352"/>
      <c r="AA1523" s="333"/>
      <c r="AB1523" s="135"/>
      <c r="AC1523" s="135"/>
      <c r="AD1523" s="135"/>
      <c r="AE1523" s="135"/>
      <c r="AF1523" s="127"/>
      <c r="AG1523" s="135"/>
      <c r="AH1523" s="135"/>
      <c r="AI1523" s="135"/>
      <c r="AJ1523" s="135"/>
    </row>
    <row r="1524" spans="11:36" s="3" customFormat="1" ht="15" customHeight="1" x14ac:dyDescent="0.25">
      <c r="K1524" s="11"/>
      <c r="L1524" s="354"/>
      <c r="M1524" s="352"/>
      <c r="AA1524" s="333"/>
      <c r="AB1524" s="135"/>
      <c r="AC1524" s="135"/>
      <c r="AD1524" s="135"/>
      <c r="AE1524" s="135"/>
      <c r="AF1524" s="127"/>
      <c r="AG1524" s="135"/>
      <c r="AH1524" s="135"/>
      <c r="AI1524" s="135"/>
      <c r="AJ1524" s="135"/>
    </row>
    <row r="1525" spans="11:36" s="3" customFormat="1" ht="15" customHeight="1" x14ac:dyDescent="0.25">
      <c r="K1525" s="11"/>
      <c r="L1525" s="354"/>
      <c r="M1525" s="352"/>
      <c r="AA1525" s="333"/>
      <c r="AB1525" s="135"/>
      <c r="AC1525" s="135"/>
      <c r="AD1525" s="135"/>
      <c r="AE1525" s="135"/>
      <c r="AF1525" s="127"/>
      <c r="AG1525" s="135"/>
      <c r="AH1525" s="135"/>
      <c r="AI1525" s="135"/>
      <c r="AJ1525" s="135"/>
    </row>
    <row r="1526" spans="11:36" s="3" customFormat="1" ht="15" customHeight="1" x14ac:dyDescent="0.25">
      <c r="K1526" s="11"/>
      <c r="L1526" s="354"/>
      <c r="M1526" s="352"/>
      <c r="AA1526" s="333"/>
      <c r="AB1526" s="135"/>
      <c r="AC1526" s="135"/>
      <c r="AD1526" s="135"/>
      <c r="AE1526" s="135"/>
      <c r="AF1526" s="127"/>
      <c r="AG1526" s="135"/>
      <c r="AH1526" s="135"/>
      <c r="AI1526" s="135"/>
      <c r="AJ1526" s="135"/>
    </row>
    <row r="1527" spans="11:36" s="3" customFormat="1" ht="15" customHeight="1" x14ac:dyDescent="0.25">
      <c r="K1527" s="11"/>
      <c r="L1527" s="354"/>
      <c r="M1527" s="352"/>
      <c r="AA1527" s="333"/>
      <c r="AB1527" s="135"/>
      <c r="AC1527" s="135"/>
      <c r="AD1527" s="135"/>
      <c r="AE1527" s="135"/>
      <c r="AF1527" s="127"/>
      <c r="AG1527" s="135"/>
      <c r="AH1527" s="135"/>
      <c r="AI1527" s="135"/>
      <c r="AJ1527" s="135"/>
    </row>
    <row r="1528" spans="11:36" s="3" customFormat="1" ht="15" customHeight="1" x14ac:dyDescent="0.25">
      <c r="K1528" s="11"/>
      <c r="L1528" s="354"/>
      <c r="M1528" s="352"/>
      <c r="AA1528" s="333"/>
      <c r="AB1528" s="135"/>
      <c r="AC1528" s="135"/>
      <c r="AD1528" s="135"/>
      <c r="AE1528" s="135"/>
      <c r="AF1528" s="127"/>
      <c r="AG1528" s="135"/>
      <c r="AH1528" s="135"/>
      <c r="AI1528" s="135"/>
      <c r="AJ1528" s="135"/>
    </row>
    <row r="1529" spans="11:36" s="3" customFormat="1" ht="15" customHeight="1" x14ac:dyDescent="0.25">
      <c r="K1529" s="11"/>
      <c r="L1529" s="354"/>
      <c r="M1529" s="352"/>
      <c r="AA1529" s="333"/>
      <c r="AB1529" s="135"/>
      <c r="AC1529" s="135"/>
      <c r="AD1529" s="135"/>
      <c r="AE1529" s="135"/>
      <c r="AF1529" s="127"/>
      <c r="AG1529" s="135"/>
      <c r="AH1529" s="135"/>
      <c r="AI1529" s="135"/>
      <c r="AJ1529" s="135"/>
    </row>
    <row r="1530" spans="11:36" s="3" customFormat="1" ht="15" customHeight="1" x14ac:dyDescent="0.25">
      <c r="K1530" s="11"/>
      <c r="L1530" s="354"/>
      <c r="M1530" s="352"/>
      <c r="AA1530" s="333"/>
      <c r="AB1530" s="135"/>
      <c r="AC1530" s="135"/>
      <c r="AD1530" s="135"/>
      <c r="AE1530" s="135"/>
      <c r="AF1530" s="127"/>
      <c r="AG1530" s="135"/>
      <c r="AH1530" s="135"/>
      <c r="AI1530" s="135"/>
      <c r="AJ1530" s="135"/>
    </row>
    <row r="1531" spans="11:36" s="3" customFormat="1" ht="15" customHeight="1" x14ac:dyDescent="0.25">
      <c r="K1531" s="11"/>
      <c r="L1531" s="354"/>
      <c r="M1531" s="352"/>
      <c r="AA1531" s="333"/>
      <c r="AB1531" s="135"/>
      <c r="AC1531" s="135"/>
      <c r="AD1531" s="135"/>
      <c r="AE1531" s="135"/>
      <c r="AF1531" s="127"/>
      <c r="AG1531" s="135"/>
      <c r="AH1531" s="135"/>
      <c r="AI1531" s="135"/>
      <c r="AJ1531" s="135"/>
    </row>
    <row r="1532" spans="11:36" s="3" customFormat="1" ht="15" customHeight="1" x14ac:dyDescent="0.25">
      <c r="K1532" s="11"/>
      <c r="L1532" s="354"/>
      <c r="M1532" s="352"/>
      <c r="AA1532" s="333"/>
      <c r="AB1532" s="135"/>
      <c r="AC1532" s="135"/>
      <c r="AD1532" s="135"/>
      <c r="AE1532" s="135"/>
      <c r="AF1532" s="127"/>
      <c r="AG1532" s="135"/>
      <c r="AH1532" s="135"/>
      <c r="AI1532" s="135"/>
      <c r="AJ1532" s="135"/>
    </row>
    <row r="1533" spans="11:36" s="3" customFormat="1" ht="15" customHeight="1" x14ac:dyDescent="0.25">
      <c r="K1533" s="11"/>
      <c r="L1533" s="354"/>
      <c r="M1533" s="352"/>
      <c r="AA1533" s="333"/>
      <c r="AB1533" s="135"/>
      <c r="AC1533" s="135"/>
      <c r="AD1533" s="135"/>
      <c r="AE1533" s="135"/>
      <c r="AF1533" s="127"/>
      <c r="AG1533" s="135"/>
      <c r="AH1533" s="135"/>
      <c r="AI1533" s="135"/>
      <c r="AJ1533" s="135"/>
    </row>
    <row r="1534" spans="11:36" s="3" customFormat="1" ht="15" customHeight="1" x14ac:dyDescent="0.25">
      <c r="K1534" s="11"/>
      <c r="L1534" s="354"/>
      <c r="M1534" s="352"/>
      <c r="AA1534" s="333"/>
      <c r="AB1534" s="135"/>
      <c r="AC1534" s="135"/>
      <c r="AD1534" s="135"/>
      <c r="AE1534" s="135"/>
      <c r="AF1534" s="127"/>
      <c r="AG1534" s="135"/>
      <c r="AH1534" s="135"/>
      <c r="AI1534" s="135"/>
      <c r="AJ1534" s="135"/>
    </row>
    <row r="1535" spans="11:36" s="3" customFormat="1" ht="15" customHeight="1" x14ac:dyDescent="0.25">
      <c r="K1535" s="11"/>
      <c r="L1535" s="354"/>
      <c r="M1535" s="352"/>
      <c r="AA1535" s="333"/>
      <c r="AB1535" s="135"/>
      <c r="AC1535" s="135"/>
      <c r="AD1535" s="135"/>
      <c r="AE1535" s="135"/>
      <c r="AF1535" s="127"/>
      <c r="AG1535" s="135"/>
      <c r="AH1535" s="135"/>
      <c r="AI1535" s="135"/>
      <c r="AJ1535" s="135"/>
    </row>
    <row r="1536" spans="11:36" s="3" customFormat="1" ht="15" customHeight="1" x14ac:dyDescent="0.25">
      <c r="K1536" s="11"/>
      <c r="L1536" s="354"/>
      <c r="M1536" s="352"/>
      <c r="AA1536" s="333"/>
      <c r="AB1536" s="135"/>
      <c r="AC1536" s="135"/>
      <c r="AD1536" s="135"/>
      <c r="AE1536" s="135"/>
      <c r="AF1536" s="127"/>
      <c r="AG1536" s="135"/>
      <c r="AH1536" s="135"/>
      <c r="AI1536" s="135"/>
      <c r="AJ1536" s="135"/>
    </row>
    <row r="1537" spans="11:36" s="3" customFormat="1" ht="15" customHeight="1" x14ac:dyDescent="0.25">
      <c r="K1537" s="11"/>
      <c r="L1537" s="354"/>
      <c r="M1537" s="352"/>
      <c r="AA1537" s="333"/>
      <c r="AB1537" s="135"/>
      <c r="AC1537" s="135"/>
      <c r="AD1537" s="135"/>
      <c r="AE1537" s="135"/>
      <c r="AF1537" s="127"/>
      <c r="AG1537" s="135"/>
      <c r="AH1537" s="135"/>
      <c r="AI1537" s="135"/>
      <c r="AJ1537" s="135"/>
    </row>
    <row r="1538" spans="11:36" s="3" customFormat="1" ht="15" customHeight="1" x14ac:dyDescent="0.25">
      <c r="K1538" s="11"/>
      <c r="L1538" s="354"/>
      <c r="M1538" s="352"/>
      <c r="AA1538" s="333"/>
      <c r="AB1538" s="135"/>
      <c r="AC1538" s="135"/>
      <c r="AD1538" s="135"/>
      <c r="AE1538" s="135"/>
      <c r="AF1538" s="127"/>
      <c r="AG1538" s="135"/>
      <c r="AH1538" s="135"/>
      <c r="AI1538" s="135"/>
      <c r="AJ1538" s="135"/>
    </row>
    <row r="1539" spans="11:36" s="3" customFormat="1" ht="15" customHeight="1" x14ac:dyDescent="0.25">
      <c r="K1539" s="11"/>
      <c r="L1539" s="354"/>
      <c r="M1539" s="352"/>
      <c r="AA1539" s="333"/>
      <c r="AB1539" s="135"/>
      <c r="AC1539" s="135"/>
      <c r="AD1539" s="135"/>
      <c r="AE1539" s="135"/>
      <c r="AF1539" s="127"/>
      <c r="AG1539" s="135"/>
      <c r="AH1539" s="135"/>
      <c r="AI1539" s="135"/>
      <c r="AJ1539" s="135"/>
    </row>
    <row r="1540" spans="11:36" s="3" customFormat="1" ht="15" customHeight="1" x14ac:dyDescent="0.25">
      <c r="K1540" s="11"/>
      <c r="L1540" s="354"/>
      <c r="M1540" s="352"/>
      <c r="AA1540" s="333"/>
      <c r="AB1540" s="135"/>
      <c r="AC1540" s="135"/>
      <c r="AD1540" s="135"/>
      <c r="AE1540" s="135"/>
      <c r="AF1540" s="127"/>
      <c r="AG1540" s="135"/>
      <c r="AH1540" s="135"/>
      <c r="AI1540" s="135"/>
      <c r="AJ1540" s="135"/>
    </row>
    <row r="1541" spans="11:36" s="3" customFormat="1" ht="15" customHeight="1" x14ac:dyDescent="0.25">
      <c r="K1541" s="11"/>
      <c r="L1541" s="354"/>
      <c r="M1541" s="352"/>
      <c r="AA1541" s="333"/>
      <c r="AB1541" s="135"/>
      <c r="AC1541" s="135"/>
      <c r="AD1541" s="135"/>
      <c r="AE1541" s="135"/>
      <c r="AF1541" s="127"/>
      <c r="AG1541" s="135"/>
      <c r="AH1541" s="135"/>
      <c r="AI1541" s="135"/>
      <c r="AJ1541" s="135"/>
    </row>
    <row r="1542" spans="11:36" s="3" customFormat="1" ht="15" customHeight="1" x14ac:dyDescent="0.25">
      <c r="K1542" s="11"/>
      <c r="L1542" s="354"/>
      <c r="M1542" s="352"/>
      <c r="AA1542" s="333"/>
      <c r="AB1542" s="135"/>
      <c r="AC1542" s="135"/>
      <c r="AD1542" s="135"/>
      <c r="AE1542" s="135"/>
      <c r="AF1542" s="127"/>
      <c r="AG1542" s="135"/>
      <c r="AH1542" s="135"/>
      <c r="AI1542" s="135"/>
      <c r="AJ1542" s="135"/>
    </row>
    <row r="1543" spans="11:36" s="3" customFormat="1" ht="15" customHeight="1" x14ac:dyDescent="0.25">
      <c r="K1543" s="11"/>
      <c r="L1543" s="354"/>
      <c r="M1543" s="352"/>
      <c r="AA1543" s="333"/>
      <c r="AB1543" s="135"/>
      <c r="AC1543" s="135"/>
      <c r="AD1543" s="135"/>
      <c r="AE1543" s="135"/>
      <c r="AF1543" s="127"/>
      <c r="AG1543" s="135"/>
      <c r="AH1543" s="135"/>
      <c r="AI1543" s="135"/>
      <c r="AJ1543" s="135"/>
    </row>
    <row r="1544" spans="11:36" s="3" customFormat="1" ht="15" customHeight="1" x14ac:dyDescent="0.25">
      <c r="K1544" s="11"/>
      <c r="L1544" s="354"/>
      <c r="M1544" s="352"/>
      <c r="AA1544" s="333"/>
      <c r="AB1544" s="135"/>
      <c r="AC1544" s="135"/>
      <c r="AD1544" s="135"/>
      <c r="AE1544" s="135"/>
      <c r="AF1544" s="127"/>
      <c r="AG1544" s="135"/>
      <c r="AH1544" s="135"/>
      <c r="AI1544" s="135"/>
      <c r="AJ1544" s="135"/>
    </row>
    <row r="1545" spans="11:36" s="3" customFormat="1" ht="15" customHeight="1" x14ac:dyDescent="0.25">
      <c r="K1545" s="11"/>
      <c r="L1545" s="354"/>
      <c r="M1545" s="352"/>
      <c r="AA1545" s="333"/>
      <c r="AB1545" s="135"/>
      <c r="AC1545" s="135"/>
      <c r="AD1545" s="135"/>
      <c r="AE1545" s="135"/>
      <c r="AF1545" s="127"/>
      <c r="AG1545" s="135"/>
      <c r="AH1545" s="135"/>
      <c r="AI1545" s="135"/>
      <c r="AJ1545" s="135"/>
    </row>
    <row r="1546" spans="11:36" s="3" customFormat="1" ht="15" customHeight="1" x14ac:dyDescent="0.25">
      <c r="K1546" s="11"/>
      <c r="L1546" s="354"/>
      <c r="M1546" s="352"/>
      <c r="AA1546" s="333"/>
      <c r="AB1546" s="135"/>
      <c r="AC1546" s="135"/>
      <c r="AD1546" s="135"/>
      <c r="AE1546" s="135"/>
      <c r="AF1546" s="127"/>
      <c r="AG1546" s="135"/>
      <c r="AH1546" s="135"/>
      <c r="AI1546" s="135"/>
      <c r="AJ1546" s="135"/>
    </row>
    <row r="1547" spans="11:36" s="3" customFormat="1" ht="15" customHeight="1" x14ac:dyDescent="0.25">
      <c r="K1547" s="11"/>
      <c r="L1547" s="354"/>
      <c r="M1547" s="352"/>
      <c r="AA1547" s="333"/>
      <c r="AB1547" s="135"/>
      <c r="AC1547" s="135"/>
      <c r="AD1547" s="135"/>
      <c r="AE1547" s="135"/>
      <c r="AF1547" s="127"/>
      <c r="AG1547" s="135"/>
      <c r="AH1547" s="135"/>
      <c r="AI1547" s="135"/>
      <c r="AJ1547" s="135"/>
    </row>
    <row r="1548" spans="11:36" s="3" customFormat="1" ht="15" customHeight="1" x14ac:dyDescent="0.25">
      <c r="K1548" s="11"/>
      <c r="L1548" s="354"/>
      <c r="M1548" s="352"/>
      <c r="AA1548" s="333"/>
      <c r="AB1548" s="135"/>
      <c r="AC1548" s="135"/>
      <c r="AD1548" s="135"/>
      <c r="AE1548" s="135"/>
      <c r="AF1548" s="127"/>
      <c r="AG1548" s="135"/>
      <c r="AH1548" s="135"/>
      <c r="AI1548" s="135"/>
      <c r="AJ1548" s="135"/>
    </row>
    <row r="1549" spans="11:36" s="3" customFormat="1" ht="15" customHeight="1" x14ac:dyDescent="0.25">
      <c r="K1549" s="11"/>
      <c r="L1549" s="354"/>
      <c r="M1549" s="352"/>
      <c r="AA1549" s="333"/>
      <c r="AB1549" s="135"/>
      <c r="AC1549" s="135"/>
      <c r="AD1549" s="135"/>
      <c r="AE1549" s="135"/>
      <c r="AF1549" s="127"/>
      <c r="AG1549" s="135"/>
      <c r="AH1549" s="135"/>
      <c r="AI1549" s="135"/>
      <c r="AJ1549" s="135"/>
    </row>
    <row r="1550" spans="11:36" s="3" customFormat="1" ht="15" customHeight="1" x14ac:dyDescent="0.25">
      <c r="K1550" s="11"/>
      <c r="L1550" s="354"/>
      <c r="M1550" s="352"/>
      <c r="AA1550" s="333"/>
      <c r="AB1550" s="135"/>
      <c r="AC1550" s="135"/>
      <c r="AD1550" s="135"/>
      <c r="AE1550" s="135"/>
      <c r="AF1550" s="127"/>
      <c r="AG1550" s="135"/>
      <c r="AH1550" s="135"/>
      <c r="AI1550" s="135"/>
      <c r="AJ1550" s="135"/>
    </row>
    <row r="1551" spans="11:36" s="3" customFormat="1" ht="15" customHeight="1" x14ac:dyDescent="0.25">
      <c r="K1551" s="11"/>
      <c r="L1551" s="354"/>
      <c r="M1551" s="352"/>
      <c r="AA1551" s="333"/>
      <c r="AB1551" s="135"/>
      <c r="AC1551" s="135"/>
      <c r="AD1551" s="135"/>
      <c r="AE1551" s="135"/>
      <c r="AF1551" s="127"/>
      <c r="AG1551" s="135"/>
      <c r="AH1551" s="135"/>
      <c r="AI1551" s="135"/>
      <c r="AJ1551" s="135"/>
    </row>
    <row r="1552" spans="11:36" s="3" customFormat="1" ht="15" customHeight="1" x14ac:dyDescent="0.25">
      <c r="K1552" s="11"/>
      <c r="L1552" s="354"/>
      <c r="M1552" s="352"/>
      <c r="AA1552" s="333"/>
      <c r="AB1552" s="135"/>
      <c r="AC1552" s="135"/>
      <c r="AD1552" s="135"/>
      <c r="AE1552" s="135"/>
      <c r="AF1552" s="127"/>
      <c r="AG1552" s="135"/>
      <c r="AH1552" s="135"/>
      <c r="AI1552" s="135"/>
      <c r="AJ1552" s="135"/>
    </row>
    <row r="1553" spans="11:36" s="3" customFormat="1" ht="15" customHeight="1" x14ac:dyDescent="0.25">
      <c r="K1553" s="11"/>
      <c r="L1553" s="354"/>
      <c r="M1553" s="352"/>
      <c r="AA1553" s="333"/>
      <c r="AB1553" s="135"/>
      <c r="AC1553" s="135"/>
      <c r="AD1553" s="135"/>
      <c r="AE1553" s="135"/>
      <c r="AF1553" s="127"/>
      <c r="AG1553" s="135"/>
      <c r="AH1553" s="135"/>
      <c r="AI1553" s="135"/>
      <c r="AJ1553" s="135"/>
    </row>
    <row r="1554" spans="11:36" s="3" customFormat="1" ht="15" customHeight="1" x14ac:dyDescent="0.25">
      <c r="K1554" s="11"/>
      <c r="L1554" s="354"/>
      <c r="M1554" s="352"/>
      <c r="AA1554" s="333"/>
      <c r="AB1554" s="135"/>
      <c r="AC1554" s="135"/>
      <c r="AD1554" s="135"/>
      <c r="AE1554" s="135"/>
      <c r="AF1554" s="127"/>
      <c r="AG1554" s="135"/>
      <c r="AH1554" s="135"/>
      <c r="AI1554" s="135"/>
      <c r="AJ1554" s="135"/>
    </row>
    <row r="1555" spans="11:36" s="3" customFormat="1" ht="15" customHeight="1" x14ac:dyDescent="0.25">
      <c r="K1555" s="11"/>
      <c r="L1555" s="354"/>
      <c r="M1555" s="352"/>
      <c r="AA1555" s="333"/>
      <c r="AB1555" s="135"/>
      <c r="AC1555" s="135"/>
      <c r="AD1555" s="135"/>
      <c r="AE1555" s="135"/>
      <c r="AF1555" s="127"/>
      <c r="AG1555" s="135"/>
      <c r="AH1555" s="135"/>
      <c r="AI1555" s="135"/>
      <c r="AJ1555" s="135"/>
    </row>
    <row r="1556" spans="11:36" s="3" customFormat="1" ht="15" customHeight="1" x14ac:dyDescent="0.25">
      <c r="K1556" s="11"/>
      <c r="L1556" s="354"/>
      <c r="M1556" s="352"/>
      <c r="AA1556" s="333"/>
      <c r="AB1556" s="135"/>
      <c r="AC1556" s="135"/>
      <c r="AD1556" s="135"/>
      <c r="AE1556" s="135"/>
      <c r="AF1556" s="127"/>
      <c r="AG1556" s="135"/>
      <c r="AH1556" s="135"/>
      <c r="AI1556" s="135"/>
      <c r="AJ1556" s="135"/>
    </row>
    <row r="1557" spans="11:36" s="3" customFormat="1" ht="15" customHeight="1" x14ac:dyDescent="0.25">
      <c r="K1557" s="11"/>
      <c r="L1557" s="354"/>
      <c r="M1557" s="352"/>
      <c r="AA1557" s="333"/>
      <c r="AB1557" s="135"/>
      <c r="AC1557" s="135"/>
      <c r="AD1557" s="135"/>
      <c r="AE1557" s="135"/>
      <c r="AF1557" s="127"/>
      <c r="AG1557" s="135"/>
      <c r="AH1557" s="135"/>
      <c r="AI1557" s="135"/>
      <c r="AJ1557" s="135"/>
    </row>
    <row r="1558" spans="11:36" s="3" customFormat="1" ht="15" customHeight="1" x14ac:dyDescent="0.25">
      <c r="K1558" s="11"/>
      <c r="L1558" s="354"/>
      <c r="M1558" s="352"/>
      <c r="AA1558" s="333"/>
      <c r="AB1558" s="135"/>
      <c r="AC1558" s="135"/>
      <c r="AD1558" s="135"/>
      <c r="AE1558" s="135"/>
      <c r="AF1558" s="127"/>
      <c r="AG1558" s="135"/>
      <c r="AH1558" s="135"/>
      <c r="AI1558" s="135"/>
      <c r="AJ1558" s="135"/>
    </row>
    <row r="1559" spans="11:36" s="3" customFormat="1" ht="15" customHeight="1" x14ac:dyDescent="0.25">
      <c r="K1559" s="11"/>
      <c r="L1559" s="354"/>
      <c r="M1559" s="352"/>
      <c r="AA1559" s="333"/>
      <c r="AB1559" s="135"/>
      <c r="AC1559" s="135"/>
      <c r="AD1559" s="135"/>
      <c r="AE1559" s="135"/>
      <c r="AF1559" s="127"/>
      <c r="AG1559" s="135"/>
      <c r="AH1559" s="135"/>
      <c r="AI1559" s="135"/>
      <c r="AJ1559" s="135"/>
    </row>
    <row r="1560" spans="11:36" s="3" customFormat="1" ht="15" customHeight="1" x14ac:dyDescent="0.25">
      <c r="K1560" s="11"/>
      <c r="L1560" s="354"/>
      <c r="M1560" s="352"/>
      <c r="AA1560" s="333"/>
      <c r="AB1560" s="135"/>
      <c r="AC1560" s="135"/>
      <c r="AD1560" s="135"/>
      <c r="AE1560" s="135"/>
      <c r="AF1560" s="127"/>
      <c r="AG1560" s="135"/>
      <c r="AH1560" s="135"/>
      <c r="AI1560" s="135"/>
      <c r="AJ1560" s="135"/>
    </row>
    <row r="1561" spans="11:36" s="3" customFormat="1" ht="15" customHeight="1" x14ac:dyDescent="0.25">
      <c r="K1561" s="11"/>
      <c r="L1561" s="354"/>
      <c r="M1561" s="352"/>
      <c r="AA1561" s="333"/>
      <c r="AB1561" s="135"/>
      <c r="AC1561" s="135"/>
      <c r="AD1561" s="135"/>
      <c r="AE1561" s="135"/>
      <c r="AF1561" s="127"/>
      <c r="AG1561" s="135"/>
      <c r="AH1561" s="135"/>
      <c r="AI1561" s="135"/>
      <c r="AJ1561" s="135"/>
    </row>
    <row r="1562" spans="11:36" s="3" customFormat="1" ht="15" customHeight="1" x14ac:dyDescent="0.25">
      <c r="K1562" s="11"/>
      <c r="L1562" s="354"/>
      <c r="M1562" s="352"/>
      <c r="AA1562" s="333"/>
      <c r="AB1562" s="135"/>
      <c r="AC1562" s="135"/>
      <c r="AD1562" s="135"/>
      <c r="AE1562" s="135"/>
      <c r="AF1562" s="127"/>
      <c r="AG1562" s="135"/>
      <c r="AH1562" s="135"/>
      <c r="AI1562" s="135"/>
      <c r="AJ1562" s="135"/>
    </row>
    <row r="1563" spans="11:36" s="3" customFormat="1" ht="15" customHeight="1" x14ac:dyDescent="0.25">
      <c r="K1563" s="11"/>
      <c r="L1563" s="354"/>
      <c r="M1563" s="352"/>
      <c r="AA1563" s="333"/>
      <c r="AB1563" s="135"/>
      <c r="AC1563" s="135"/>
      <c r="AD1563" s="135"/>
      <c r="AE1563" s="135"/>
      <c r="AF1563" s="127"/>
      <c r="AG1563" s="135"/>
      <c r="AH1563" s="135"/>
      <c r="AI1563" s="135"/>
      <c r="AJ1563" s="135"/>
    </row>
    <row r="1564" spans="11:36" s="3" customFormat="1" ht="15" customHeight="1" x14ac:dyDescent="0.25">
      <c r="K1564" s="11"/>
      <c r="L1564" s="354"/>
      <c r="M1564" s="352"/>
      <c r="AA1564" s="333"/>
      <c r="AB1564" s="135"/>
      <c r="AC1564" s="135"/>
      <c r="AD1564" s="135"/>
      <c r="AE1564" s="135"/>
      <c r="AF1564" s="127"/>
      <c r="AG1564" s="135"/>
      <c r="AH1564" s="135"/>
      <c r="AI1564" s="135"/>
      <c r="AJ1564" s="135"/>
    </row>
    <row r="1565" spans="11:36" s="3" customFormat="1" ht="15" customHeight="1" x14ac:dyDescent="0.25">
      <c r="K1565" s="11"/>
      <c r="L1565" s="354"/>
      <c r="M1565" s="352"/>
      <c r="AA1565" s="333"/>
      <c r="AB1565" s="135"/>
      <c r="AC1565" s="135"/>
      <c r="AD1565" s="135"/>
      <c r="AE1565" s="135"/>
      <c r="AF1565" s="127"/>
      <c r="AG1565" s="135"/>
      <c r="AH1565" s="135"/>
      <c r="AI1565" s="135"/>
      <c r="AJ1565" s="135"/>
    </row>
    <row r="1566" spans="11:36" s="3" customFormat="1" ht="15" customHeight="1" x14ac:dyDescent="0.25">
      <c r="K1566" s="11"/>
      <c r="L1566" s="354"/>
      <c r="M1566" s="352"/>
      <c r="AA1566" s="333"/>
      <c r="AB1566" s="135"/>
      <c r="AC1566" s="135"/>
      <c r="AD1566" s="135"/>
      <c r="AE1566" s="135"/>
      <c r="AF1566" s="127"/>
      <c r="AG1566" s="135"/>
      <c r="AH1566" s="135"/>
      <c r="AI1566" s="135"/>
      <c r="AJ1566" s="135"/>
    </row>
    <row r="1567" spans="11:36" s="3" customFormat="1" ht="15" customHeight="1" x14ac:dyDescent="0.25">
      <c r="K1567" s="11"/>
      <c r="L1567" s="354"/>
      <c r="M1567" s="352"/>
      <c r="AA1567" s="333"/>
      <c r="AB1567" s="135"/>
      <c r="AC1567" s="135"/>
      <c r="AD1567" s="135"/>
      <c r="AE1567" s="135"/>
      <c r="AF1567" s="127"/>
      <c r="AG1567" s="135"/>
      <c r="AH1567" s="135"/>
      <c r="AI1567" s="135"/>
      <c r="AJ1567" s="135"/>
    </row>
    <row r="1568" spans="11:36" s="3" customFormat="1" ht="15" customHeight="1" x14ac:dyDescent="0.25">
      <c r="K1568" s="11"/>
      <c r="L1568" s="354"/>
      <c r="M1568" s="352"/>
      <c r="AA1568" s="333"/>
      <c r="AB1568" s="135"/>
      <c r="AC1568" s="135"/>
      <c r="AD1568" s="135"/>
      <c r="AE1568" s="135"/>
      <c r="AF1568" s="127"/>
      <c r="AG1568" s="135"/>
      <c r="AH1568" s="135"/>
      <c r="AI1568" s="135"/>
      <c r="AJ1568" s="135"/>
    </row>
    <row r="1569" spans="11:36" s="3" customFormat="1" ht="15" customHeight="1" x14ac:dyDescent="0.25">
      <c r="K1569" s="11"/>
      <c r="L1569" s="354"/>
      <c r="M1569" s="352"/>
      <c r="AA1569" s="333"/>
      <c r="AB1569" s="135"/>
      <c r="AC1569" s="135"/>
      <c r="AD1569" s="135"/>
      <c r="AE1569" s="135"/>
      <c r="AF1569" s="127"/>
      <c r="AG1569" s="135"/>
      <c r="AH1569" s="135"/>
      <c r="AI1569" s="135"/>
      <c r="AJ1569" s="135"/>
    </row>
    <row r="1570" spans="11:36" s="3" customFormat="1" ht="15" customHeight="1" x14ac:dyDescent="0.25">
      <c r="K1570" s="11"/>
      <c r="L1570" s="354"/>
      <c r="M1570" s="352"/>
      <c r="AA1570" s="333"/>
      <c r="AB1570" s="135"/>
      <c r="AC1570" s="135"/>
      <c r="AD1570" s="135"/>
      <c r="AE1570" s="135"/>
      <c r="AF1570" s="127"/>
      <c r="AG1570" s="135"/>
      <c r="AH1570" s="135"/>
      <c r="AI1570" s="135"/>
      <c r="AJ1570" s="135"/>
    </row>
    <row r="1571" spans="11:36" s="3" customFormat="1" ht="15" customHeight="1" x14ac:dyDescent="0.25">
      <c r="K1571" s="11"/>
      <c r="L1571" s="354"/>
      <c r="M1571" s="352"/>
      <c r="AA1571" s="333"/>
      <c r="AB1571" s="135"/>
      <c r="AC1571" s="135"/>
      <c r="AD1571" s="135"/>
      <c r="AE1571" s="135"/>
      <c r="AF1571" s="127"/>
      <c r="AG1571" s="135"/>
      <c r="AH1571" s="135"/>
      <c r="AI1571" s="135"/>
      <c r="AJ1571" s="135"/>
    </row>
    <row r="1572" spans="11:36" s="3" customFormat="1" ht="15" customHeight="1" x14ac:dyDescent="0.25">
      <c r="K1572" s="11"/>
      <c r="L1572" s="354"/>
      <c r="M1572" s="352"/>
      <c r="AA1572" s="333"/>
      <c r="AB1572" s="135"/>
      <c r="AC1572" s="135"/>
      <c r="AD1572" s="135"/>
      <c r="AE1572" s="135"/>
      <c r="AF1572" s="127"/>
      <c r="AG1572" s="135"/>
      <c r="AH1572" s="135"/>
      <c r="AI1572" s="135"/>
      <c r="AJ1572" s="135"/>
    </row>
    <row r="1573" spans="11:36" s="3" customFormat="1" ht="15" customHeight="1" x14ac:dyDescent="0.25">
      <c r="K1573" s="11"/>
      <c r="L1573" s="354"/>
      <c r="M1573" s="352"/>
      <c r="AA1573" s="333"/>
      <c r="AB1573" s="135"/>
      <c r="AC1573" s="135"/>
      <c r="AD1573" s="135"/>
      <c r="AE1573" s="135"/>
      <c r="AF1573" s="127"/>
      <c r="AG1573" s="135"/>
      <c r="AH1573" s="135"/>
      <c r="AI1573" s="135"/>
      <c r="AJ1573" s="135"/>
    </row>
    <row r="1574" spans="11:36" s="3" customFormat="1" ht="15" customHeight="1" x14ac:dyDescent="0.25">
      <c r="K1574" s="11"/>
      <c r="L1574" s="354"/>
      <c r="M1574" s="352"/>
      <c r="AA1574" s="333"/>
      <c r="AB1574" s="135"/>
      <c r="AC1574" s="135"/>
      <c r="AD1574" s="135"/>
      <c r="AE1574" s="135"/>
      <c r="AF1574" s="127"/>
      <c r="AG1574" s="135"/>
      <c r="AH1574" s="135"/>
      <c r="AI1574" s="135"/>
      <c r="AJ1574" s="135"/>
    </row>
    <row r="1575" spans="11:36" s="3" customFormat="1" ht="15" customHeight="1" x14ac:dyDescent="0.25">
      <c r="K1575" s="11"/>
      <c r="L1575" s="354"/>
      <c r="M1575" s="352"/>
      <c r="AA1575" s="333"/>
      <c r="AB1575" s="135"/>
      <c r="AC1575" s="135"/>
      <c r="AD1575" s="135"/>
      <c r="AE1575" s="135"/>
      <c r="AF1575" s="127"/>
      <c r="AG1575" s="135"/>
      <c r="AH1575" s="135"/>
      <c r="AI1575" s="135"/>
      <c r="AJ1575" s="135"/>
    </row>
    <row r="1576" spans="11:36" s="3" customFormat="1" ht="15" customHeight="1" x14ac:dyDescent="0.25">
      <c r="K1576" s="11"/>
      <c r="L1576" s="354"/>
      <c r="M1576" s="352"/>
      <c r="AA1576" s="333"/>
      <c r="AB1576" s="135"/>
      <c r="AC1576" s="135"/>
      <c r="AD1576" s="135"/>
      <c r="AE1576" s="135"/>
      <c r="AF1576" s="127"/>
      <c r="AG1576" s="135"/>
      <c r="AH1576" s="135"/>
      <c r="AI1576" s="135"/>
      <c r="AJ1576" s="135"/>
    </row>
    <row r="1577" spans="11:36" s="3" customFormat="1" ht="15" customHeight="1" x14ac:dyDescent="0.25">
      <c r="K1577" s="11"/>
      <c r="L1577" s="354"/>
      <c r="M1577" s="352"/>
      <c r="AA1577" s="333"/>
      <c r="AB1577" s="135"/>
      <c r="AC1577" s="135"/>
      <c r="AD1577" s="135"/>
      <c r="AE1577" s="135"/>
      <c r="AF1577" s="127"/>
      <c r="AG1577" s="135"/>
      <c r="AH1577" s="135"/>
      <c r="AI1577" s="135"/>
      <c r="AJ1577" s="135"/>
    </row>
    <row r="1578" spans="11:36" s="3" customFormat="1" ht="15" customHeight="1" x14ac:dyDescent="0.25">
      <c r="K1578" s="11"/>
      <c r="L1578" s="354"/>
      <c r="M1578" s="352"/>
      <c r="AA1578" s="333"/>
      <c r="AB1578" s="135"/>
      <c r="AC1578" s="135"/>
      <c r="AD1578" s="135"/>
      <c r="AE1578" s="135"/>
      <c r="AF1578" s="127"/>
      <c r="AG1578" s="135"/>
      <c r="AH1578" s="135"/>
      <c r="AI1578" s="135"/>
      <c r="AJ1578" s="135"/>
    </row>
    <row r="1579" spans="11:36" s="3" customFormat="1" ht="15" customHeight="1" x14ac:dyDescent="0.25">
      <c r="K1579" s="11"/>
      <c r="L1579" s="354"/>
      <c r="M1579" s="352"/>
      <c r="AA1579" s="333"/>
      <c r="AB1579" s="135"/>
      <c r="AC1579" s="135"/>
      <c r="AD1579" s="135"/>
      <c r="AE1579" s="135"/>
      <c r="AF1579" s="127"/>
      <c r="AG1579" s="135"/>
      <c r="AH1579" s="135"/>
      <c r="AI1579" s="135"/>
      <c r="AJ1579" s="135"/>
    </row>
    <row r="1580" spans="11:36" s="3" customFormat="1" ht="15" customHeight="1" x14ac:dyDescent="0.25">
      <c r="K1580" s="11"/>
      <c r="L1580" s="354"/>
      <c r="M1580" s="352"/>
      <c r="AA1580" s="333"/>
      <c r="AB1580" s="135"/>
      <c r="AC1580" s="135"/>
      <c r="AD1580" s="135"/>
      <c r="AE1580" s="135"/>
      <c r="AF1580" s="127"/>
      <c r="AG1580" s="135"/>
      <c r="AH1580" s="135"/>
      <c r="AI1580" s="135"/>
      <c r="AJ1580" s="135"/>
    </row>
    <row r="1581" spans="11:36" s="3" customFormat="1" ht="15" customHeight="1" x14ac:dyDescent="0.25">
      <c r="K1581" s="11"/>
      <c r="L1581" s="354"/>
      <c r="M1581" s="352"/>
      <c r="AA1581" s="333"/>
      <c r="AB1581" s="135"/>
      <c r="AC1581" s="135"/>
      <c r="AD1581" s="135"/>
      <c r="AE1581" s="135"/>
      <c r="AF1581" s="127"/>
      <c r="AG1581" s="135"/>
      <c r="AH1581" s="135"/>
      <c r="AI1581" s="135"/>
      <c r="AJ1581" s="135"/>
    </row>
    <row r="1582" spans="11:36" s="3" customFormat="1" ht="15" customHeight="1" x14ac:dyDescent="0.25">
      <c r="K1582" s="11"/>
      <c r="L1582" s="354"/>
      <c r="M1582" s="352"/>
      <c r="AA1582" s="333"/>
      <c r="AB1582" s="135"/>
      <c r="AC1582" s="135"/>
      <c r="AD1582" s="135"/>
      <c r="AE1582" s="135"/>
      <c r="AF1582" s="127"/>
      <c r="AG1582" s="135"/>
      <c r="AH1582" s="135"/>
      <c r="AI1582" s="135"/>
      <c r="AJ1582" s="135"/>
    </row>
    <row r="1583" spans="11:36" s="3" customFormat="1" ht="15" customHeight="1" x14ac:dyDescent="0.25">
      <c r="K1583" s="11"/>
      <c r="L1583" s="354"/>
      <c r="M1583" s="352"/>
      <c r="AA1583" s="333"/>
      <c r="AB1583" s="135"/>
      <c r="AC1583" s="135"/>
      <c r="AD1583" s="135"/>
      <c r="AE1583" s="135"/>
      <c r="AF1583" s="127"/>
      <c r="AG1583" s="135"/>
      <c r="AH1583" s="135"/>
      <c r="AI1583" s="135"/>
      <c r="AJ1583" s="135"/>
    </row>
    <row r="1584" spans="11:36" s="3" customFormat="1" ht="15" customHeight="1" x14ac:dyDescent="0.25">
      <c r="K1584" s="11"/>
      <c r="L1584" s="354"/>
      <c r="M1584" s="352"/>
      <c r="AA1584" s="333"/>
      <c r="AB1584" s="135"/>
      <c r="AC1584" s="135"/>
      <c r="AD1584" s="135"/>
      <c r="AE1584" s="135"/>
      <c r="AF1584" s="127"/>
      <c r="AG1584" s="135"/>
      <c r="AH1584" s="135"/>
      <c r="AI1584" s="135"/>
      <c r="AJ1584" s="135"/>
    </row>
    <row r="1585" spans="11:36" s="3" customFormat="1" ht="15" customHeight="1" x14ac:dyDescent="0.25">
      <c r="K1585" s="11"/>
      <c r="L1585" s="354"/>
      <c r="M1585" s="352"/>
      <c r="AA1585" s="333"/>
      <c r="AB1585" s="135"/>
      <c r="AC1585" s="135"/>
      <c r="AD1585" s="135"/>
      <c r="AE1585" s="135"/>
      <c r="AF1585" s="127"/>
      <c r="AG1585" s="135"/>
      <c r="AH1585" s="135"/>
      <c r="AI1585" s="135"/>
      <c r="AJ1585" s="135"/>
    </row>
    <row r="1586" spans="11:36" s="3" customFormat="1" ht="15" customHeight="1" x14ac:dyDescent="0.25">
      <c r="K1586" s="11"/>
      <c r="L1586" s="354"/>
      <c r="M1586" s="352"/>
      <c r="AA1586" s="333"/>
      <c r="AB1586" s="135"/>
      <c r="AC1586" s="135"/>
      <c r="AD1586" s="135"/>
      <c r="AE1586" s="135"/>
      <c r="AF1586" s="127"/>
      <c r="AG1586" s="135"/>
      <c r="AH1586" s="135"/>
      <c r="AI1586" s="135"/>
      <c r="AJ1586" s="135"/>
    </row>
    <row r="1587" spans="11:36" s="3" customFormat="1" ht="15" customHeight="1" x14ac:dyDescent="0.25">
      <c r="K1587" s="11"/>
      <c r="L1587" s="354"/>
      <c r="M1587" s="352"/>
      <c r="AA1587" s="333"/>
      <c r="AB1587" s="135"/>
      <c r="AC1587" s="135"/>
      <c r="AD1587" s="135"/>
      <c r="AE1587" s="135"/>
      <c r="AF1587" s="127"/>
      <c r="AG1587" s="135"/>
      <c r="AH1587" s="135"/>
      <c r="AI1587" s="135"/>
      <c r="AJ1587" s="135"/>
    </row>
    <row r="1588" spans="11:36" s="3" customFormat="1" ht="15" customHeight="1" x14ac:dyDescent="0.25">
      <c r="K1588" s="11"/>
      <c r="L1588" s="354"/>
      <c r="M1588" s="352"/>
      <c r="AA1588" s="333"/>
      <c r="AB1588" s="135"/>
      <c r="AC1588" s="135"/>
      <c r="AD1588" s="135"/>
      <c r="AE1588" s="135"/>
      <c r="AF1588" s="127"/>
      <c r="AG1588" s="135"/>
      <c r="AH1588" s="135"/>
      <c r="AI1588" s="135"/>
      <c r="AJ1588" s="135"/>
    </row>
    <row r="1589" spans="11:36" s="3" customFormat="1" ht="15" customHeight="1" x14ac:dyDescent="0.25">
      <c r="K1589" s="11"/>
      <c r="L1589" s="354"/>
      <c r="M1589" s="352"/>
      <c r="AA1589" s="333"/>
      <c r="AB1589" s="135"/>
      <c r="AC1589" s="135"/>
      <c r="AD1589" s="135"/>
      <c r="AE1589" s="135"/>
      <c r="AF1589" s="127"/>
      <c r="AG1589" s="135"/>
      <c r="AH1589" s="135"/>
      <c r="AI1589" s="135"/>
      <c r="AJ1589" s="135"/>
    </row>
    <row r="1590" spans="11:36" s="3" customFormat="1" ht="15" customHeight="1" x14ac:dyDescent="0.25">
      <c r="K1590" s="11"/>
      <c r="L1590" s="354"/>
      <c r="M1590" s="352"/>
      <c r="AA1590" s="333"/>
      <c r="AB1590" s="135"/>
      <c r="AC1590" s="135"/>
      <c r="AD1590" s="135"/>
      <c r="AE1590" s="135"/>
      <c r="AF1590" s="127"/>
      <c r="AG1590" s="135"/>
      <c r="AH1590" s="135"/>
      <c r="AI1590" s="135"/>
      <c r="AJ1590" s="135"/>
    </row>
    <row r="1591" spans="11:36" s="3" customFormat="1" ht="15" customHeight="1" x14ac:dyDescent="0.25">
      <c r="K1591" s="11"/>
      <c r="L1591" s="354"/>
      <c r="M1591" s="352"/>
      <c r="AA1591" s="333"/>
      <c r="AB1591" s="135"/>
      <c r="AC1591" s="135"/>
      <c r="AD1591" s="135"/>
      <c r="AE1591" s="135"/>
      <c r="AF1591" s="127"/>
      <c r="AG1591" s="135"/>
      <c r="AH1591" s="135"/>
      <c r="AI1591" s="135"/>
      <c r="AJ1591" s="135"/>
    </row>
    <row r="1592" spans="11:36" s="3" customFormat="1" ht="15" customHeight="1" x14ac:dyDescent="0.25">
      <c r="K1592" s="11"/>
      <c r="L1592" s="354"/>
      <c r="M1592" s="352"/>
      <c r="AA1592" s="333"/>
      <c r="AB1592" s="135"/>
      <c r="AC1592" s="135"/>
      <c r="AD1592" s="135"/>
      <c r="AE1592" s="135"/>
      <c r="AF1592" s="127"/>
      <c r="AG1592" s="135"/>
      <c r="AH1592" s="135"/>
      <c r="AI1592" s="135"/>
      <c r="AJ1592" s="135"/>
    </row>
    <row r="1593" spans="11:36" s="3" customFormat="1" ht="15" customHeight="1" x14ac:dyDescent="0.25">
      <c r="K1593" s="11"/>
      <c r="L1593" s="354"/>
      <c r="M1593" s="352"/>
      <c r="AA1593" s="333"/>
      <c r="AB1593" s="135"/>
      <c r="AC1593" s="135"/>
      <c r="AD1593" s="135"/>
      <c r="AE1593" s="135"/>
      <c r="AF1593" s="127"/>
      <c r="AG1593" s="135"/>
      <c r="AH1593" s="135"/>
      <c r="AI1593" s="135"/>
      <c r="AJ1593" s="135"/>
    </row>
    <row r="1594" spans="11:36" s="3" customFormat="1" ht="15" customHeight="1" x14ac:dyDescent="0.25">
      <c r="K1594" s="11"/>
      <c r="L1594" s="354"/>
      <c r="M1594" s="352"/>
      <c r="AA1594" s="333"/>
      <c r="AB1594" s="135"/>
      <c r="AC1594" s="135"/>
      <c r="AD1594" s="135"/>
      <c r="AE1594" s="135"/>
      <c r="AF1594" s="127"/>
      <c r="AG1594" s="135"/>
      <c r="AH1594" s="135"/>
      <c r="AI1594" s="135"/>
      <c r="AJ1594" s="135"/>
    </row>
    <row r="1595" spans="11:36" s="3" customFormat="1" ht="15" customHeight="1" x14ac:dyDescent="0.25">
      <c r="K1595" s="11"/>
      <c r="L1595" s="354"/>
      <c r="M1595" s="352"/>
      <c r="AA1595" s="333"/>
      <c r="AB1595" s="135"/>
      <c r="AC1595" s="135"/>
      <c r="AD1595" s="135"/>
      <c r="AE1595" s="135"/>
      <c r="AF1595" s="127"/>
      <c r="AG1595" s="135"/>
      <c r="AH1595" s="135"/>
      <c r="AI1595" s="135"/>
      <c r="AJ1595" s="135"/>
    </row>
    <row r="1596" spans="11:36" s="3" customFormat="1" ht="15" customHeight="1" x14ac:dyDescent="0.25">
      <c r="K1596" s="11"/>
      <c r="L1596" s="354"/>
      <c r="M1596" s="352"/>
      <c r="AA1596" s="333"/>
      <c r="AB1596" s="135"/>
      <c r="AC1596" s="135"/>
      <c r="AD1596" s="135"/>
      <c r="AE1596" s="135"/>
      <c r="AF1596" s="127"/>
      <c r="AG1596" s="135"/>
      <c r="AH1596" s="135"/>
      <c r="AI1596" s="135"/>
      <c r="AJ1596" s="135"/>
    </row>
    <row r="1597" spans="11:36" s="3" customFormat="1" ht="15" customHeight="1" x14ac:dyDescent="0.25">
      <c r="K1597" s="11"/>
      <c r="L1597" s="354"/>
      <c r="M1597" s="352"/>
      <c r="AA1597" s="333"/>
      <c r="AB1597" s="135"/>
      <c r="AC1597" s="135"/>
      <c r="AD1597" s="135"/>
      <c r="AE1597" s="135"/>
      <c r="AF1597" s="127"/>
      <c r="AG1597" s="135"/>
      <c r="AH1597" s="135"/>
      <c r="AI1597" s="135"/>
      <c r="AJ1597" s="135"/>
    </row>
    <row r="1598" spans="11:36" s="3" customFormat="1" ht="15" customHeight="1" x14ac:dyDescent="0.25">
      <c r="K1598" s="11"/>
      <c r="L1598" s="354"/>
      <c r="M1598" s="352"/>
      <c r="AA1598" s="333"/>
      <c r="AB1598" s="135"/>
      <c r="AC1598" s="135"/>
      <c r="AD1598" s="135"/>
      <c r="AE1598" s="135"/>
      <c r="AF1598" s="127"/>
      <c r="AG1598" s="135"/>
      <c r="AH1598" s="135"/>
      <c r="AI1598" s="135"/>
      <c r="AJ1598" s="135"/>
    </row>
    <row r="1599" spans="11:36" s="3" customFormat="1" ht="15" customHeight="1" x14ac:dyDescent="0.25">
      <c r="K1599" s="11"/>
      <c r="L1599" s="354"/>
      <c r="M1599" s="352"/>
      <c r="AA1599" s="333"/>
      <c r="AB1599" s="135"/>
      <c r="AC1599" s="135"/>
      <c r="AD1599" s="135"/>
      <c r="AE1599" s="135"/>
      <c r="AF1599" s="127"/>
      <c r="AG1599" s="135"/>
      <c r="AH1599" s="135"/>
      <c r="AI1599" s="135"/>
      <c r="AJ1599" s="135"/>
    </row>
    <row r="1600" spans="11:36" s="3" customFormat="1" ht="15" customHeight="1" x14ac:dyDescent="0.25">
      <c r="K1600" s="11"/>
      <c r="L1600" s="354"/>
      <c r="M1600" s="352"/>
      <c r="AA1600" s="333"/>
      <c r="AB1600" s="135"/>
      <c r="AC1600" s="135"/>
      <c r="AD1600" s="135"/>
      <c r="AE1600" s="135"/>
      <c r="AF1600" s="127"/>
      <c r="AG1600" s="135"/>
      <c r="AH1600" s="135"/>
      <c r="AI1600" s="135"/>
      <c r="AJ1600" s="135"/>
    </row>
    <row r="1601" spans="11:36" s="3" customFormat="1" ht="15" customHeight="1" x14ac:dyDescent="0.25">
      <c r="K1601" s="11"/>
      <c r="L1601" s="354"/>
      <c r="M1601" s="352"/>
      <c r="AA1601" s="333"/>
      <c r="AB1601" s="135"/>
      <c r="AC1601" s="135"/>
      <c r="AD1601" s="135"/>
      <c r="AE1601" s="135"/>
      <c r="AF1601" s="127"/>
      <c r="AG1601" s="135"/>
      <c r="AH1601" s="135"/>
      <c r="AI1601" s="135"/>
      <c r="AJ1601" s="135"/>
    </row>
    <row r="1602" spans="11:36" s="3" customFormat="1" ht="15" customHeight="1" x14ac:dyDescent="0.25">
      <c r="K1602" s="11"/>
      <c r="L1602" s="354"/>
      <c r="M1602" s="352"/>
      <c r="AA1602" s="333"/>
      <c r="AB1602" s="135"/>
      <c r="AC1602" s="135"/>
      <c r="AD1602" s="135"/>
      <c r="AE1602" s="135"/>
      <c r="AF1602" s="127"/>
      <c r="AG1602" s="135"/>
      <c r="AH1602" s="135"/>
      <c r="AI1602" s="135"/>
      <c r="AJ1602" s="135"/>
    </row>
    <row r="1603" spans="11:36" s="3" customFormat="1" ht="15" customHeight="1" x14ac:dyDescent="0.25">
      <c r="K1603" s="11"/>
      <c r="L1603" s="354"/>
      <c r="M1603" s="352"/>
      <c r="AA1603" s="333"/>
      <c r="AB1603" s="135"/>
      <c r="AC1603" s="135"/>
      <c r="AD1603" s="135"/>
      <c r="AE1603" s="135"/>
      <c r="AF1603" s="127"/>
      <c r="AG1603" s="135"/>
      <c r="AH1603" s="135"/>
      <c r="AI1603" s="135"/>
      <c r="AJ1603" s="135"/>
    </row>
    <row r="1604" spans="11:36" s="3" customFormat="1" ht="15" customHeight="1" x14ac:dyDescent="0.25">
      <c r="K1604" s="11"/>
      <c r="L1604" s="354"/>
      <c r="M1604" s="352"/>
      <c r="AA1604" s="333"/>
      <c r="AB1604" s="135"/>
      <c r="AC1604" s="135"/>
      <c r="AD1604" s="135"/>
      <c r="AE1604" s="135"/>
      <c r="AF1604" s="127"/>
      <c r="AG1604" s="135"/>
      <c r="AH1604" s="135"/>
      <c r="AI1604" s="135"/>
      <c r="AJ1604" s="135"/>
    </row>
    <row r="1605" spans="11:36" s="3" customFormat="1" ht="15" customHeight="1" x14ac:dyDescent="0.25">
      <c r="K1605" s="11"/>
      <c r="L1605" s="354"/>
      <c r="M1605" s="352"/>
      <c r="AA1605" s="333"/>
      <c r="AB1605" s="135"/>
      <c r="AC1605" s="135"/>
      <c r="AD1605" s="135"/>
      <c r="AE1605" s="135"/>
      <c r="AF1605" s="127"/>
      <c r="AG1605" s="135"/>
      <c r="AH1605" s="135"/>
      <c r="AI1605" s="135"/>
      <c r="AJ1605" s="135"/>
    </row>
    <row r="1606" spans="11:36" s="3" customFormat="1" ht="15" customHeight="1" x14ac:dyDescent="0.25">
      <c r="K1606" s="11"/>
      <c r="L1606" s="354"/>
      <c r="M1606" s="352"/>
      <c r="AA1606" s="333"/>
      <c r="AB1606" s="135"/>
      <c r="AC1606" s="135"/>
      <c r="AD1606" s="135"/>
      <c r="AE1606" s="135"/>
      <c r="AF1606" s="127"/>
      <c r="AG1606" s="135"/>
      <c r="AH1606" s="135"/>
      <c r="AI1606" s="135"/>
      <c r="AJ1606" s="135"/>
    </row>
    <row r="1607" spans="11:36" s="3" customFormat="1" ht="15" customHeight="1" x14ac:dyDescent="0.25">
      <c r="K1607" s="11"/>
      <c r="L1607" s="354"/>
      <c r="M1607" s="352"/>
      <c r="AA1607" s="333"/>
      <c r="AB1607" s="135"/>
      <c r="AC1607" s="135"/>
      <c r="AD1607" s="135"/>
      <c r="AE1607" s="135"/>
      <c r="AF1607" s="127"/>
      <c r="AG1607" s="135"/>
      <c r="AH1607" s="135"/>
      <c r="AI1607" s="135"/>
      <c r="AJ1607" s="135"/>
    </row>
    <row r="1608" spans="11:36" s="3" customFormat="1" ht="15" customHeight="1" x14ac:dyDescent="0.25">
      <c r="K1608" s="11"/>
      <c r="L1608" s="354"/>
      <c r="M1608" s="352"/>
      <c r="AA1608" s="333"/>
      <c r="AB1608" s="135"/>
      <c r="AC1608" s="135"/>
      <c r="AD1608" s="135"/>
      <c r="AE1608" s="135"/>
      <c r="AF1608" s="127"/>
      <c r="AG1608" s="135"/>
      <c r="AH1608" s="135"/>
      <c r="AI1608" s="135"/>
      <c r="AJ1608" s="135"/>
    </row>
    <row r="1609" spans="11:36" s="3" customFormat="1" ht="15" customHeight="1" x14ac:dyDescent="0.25">
      <c r="K1609" s="11"/>
      <c r="L1609" s="354"/>
      <c r="M1609" s="352"/>
      <c r="AA1609" s="333"/>
      <c r="AB1609" s="135"/>
      <c r="AC1609" s="135"/>
      <c r="AD1609" s="135"/>
      <c r="AE1609" s="135"/>
      <c r="AF1609" s="127"/>
      <c r="AG1609" s="135"/>
      <c r="AH1609" s="135"/>
      <c r="AI1609" s="135"/>
      <c r="AJ1609" s="135"/>
    </row>
    <row r="1610" spans="11:36" s="3" customFormat="1" ht="15" customHeight="1" x14ac:dyDescent="0.25">
      <c r="K1610" s="11"/>
      <c r="L1610" s="354"/>
      <c r="M1610" s="352"/>
      <c r="AA1610" s="333"/>
      <c r="AB1610" s="135"/>
      <c r="AC1610" s="135"/>
      <c r="AD1610" s="135"/>
      <c r="AE1610" s="135"/>
      <c r="AF1610" s="127"/>
      <c r="AG1610" s="135"/>
      <c r="AH1610" s="135"/>
      <c r="AI1610" s="135"/>
      <c r="AJ1610" s="135"/>
    </row>
    <row r="1611" spans="11:36" s="3" customFormat="1" ht="15" customHeight="1" x14ac:dyDescent="0.25">
      <c r="K1611" s="11"/>
      <c r="L1611" s="354"/>
      <c r="M1611" s="352"/>
      <c r="AA1611" s="333"/>
      <c r="AB1611" s="135"/>
      <c r="AC1611" s="135"/>
      <c r="AD1611" s="135"/>
      <c r="AE1611" s="135"/>
      <c r="AF1611" s="127"/>
      <c r="AG1611" s="135"/>
      <c r="AH1611" s="135"/>
      <c r="AI1611" s="135"/>
      <c r="AJ1611" s="135"/>
    </row>
    <row r="1612" spans="11:36" s="3" customFormat="1" ht="15" customHeight="1" x14ac:dyDescent="0.25">
      <c r="K1612" s="11"/>
      <c r="L1612" s="354"/>
      <c r="M1612" s="352"/>
      <c r="AA1612" s="333"/>
      <c r="AB1612" s="135"/>
      <c r="AC1612" s="135"/>
      <c r="AD1612" s="135"/>
      <c r="AE1612" s="135"/>
      <c r="AF1612" s="127"/>
      <c r="AG1612" s="135"/>
      <c r="AH1612" s="135"/>
      <c r="AI1612" s="135"/>
      <c r="AJ1612" s="135"/>
    </row>
    <row r="1613" spans="11:36" s="3" customFormat="1" ht="15" customHeight="1" x14ac:dyDescent="0.25">
      <c r="K1613" s="11"/>
      <c r="L1613" s="354"/>
      <c r="M1613" s="352"/>
      <c r="AA1613" s="333"/>
      <c r="AB1613" s="135"/>
      <c r="AC1613" s="135"/>
      <c r="AD1613" s="135"/>
      <c r="AE1613" s="135"/>
      <c r="AF1613" s="127"/>
      <c r="AG1613" s="135"/>
      <c r="AH1613" s="135"/>
      <c r="AI1613" s="135"/>
      <c r="AJ1613" s="135"/>
    </row>
    <row r="1614" spans="11:36" s="3" customFormat="1" ht="15" customHeight="1" x14ac:dyDescent="0.25">
      <c r="K1614" s="11"/>
      <c r="L1614" s="354"/>
      <c r="M1614" s="352"/>
      <c r="AA1614" s="333"/>
      <c r="AB1614" s="135"/>
      <c r="AC1614" s="135"/>
      <c r="AD1614" s="135"/>
      <c r="AE1614" s="135"/>
      <c r="AF1614" s="127"/>
      <c r="AG1614" s="135"/>
      <c r="AH1614" s="135"/>
      <c r="AI1614" s="135"/>
      <c r="AJ1614" s="135"/>
    </row>
    <row r="1615" spans="11:36" s="3" customFormat="1" ht="15" customHeight="1" x14ac:dyDescent="0.25">
      <c r="K1615" s="11"/>
      <c r="L1615" s="354"/>
      <c r="M1615" s="352"/>
      <c r="AA1615" s="333"/>
      <c r="AB1615" s="135"/>
      <c r="AC1615" s="135"/>
      <c r="AD1615" s="135"/>
      <c r="AE1615" s="135"/>
      <c r="AF1615" s="127"/>
      <c r="AG1615" s="135"/>
      <c r="AH1615" s="135"/>
      <c r="AI1615" s="135"/>
      <c r="AJ1615" s="135"/>
    </row>
    <row r="1616" spans="11:36" s="3" customFormat="1" ht="15" customHeight="1" x14ac:dyDescent="0.25">
      <c r="K1616" s="11"/>
      <c r="L1616" s="354"/>
      <c r="M1616" s="352"/>
      <c r="AA1616" s="333"/>
      <c r="AB1616" s="135"/>
      <c r="AC1616" s="135"/>
      <c r="AD1616" s="135"/>
      <c r="AE1616" s="135"/>
      <c r="AF1616" s="127"/>
      <c r="AG1616" s="135"/>
      <c r="AH1616" s="135"/>
      <c r="AI1616" s="135"/>
      <c r="AJ1616" s="135"/>
    </row>
    <row r="1617" spans="11:36" s="3" customFormat="1" ht="15" customHeight="1" x14ac:dyDescent="0.25">
      <c r="K1617" s="11"/>
      <c r="L1617" s="354"/>
      <c r="M1617" s="352"/>
      <c r="AA1617" s="333"/>
      <c r="AB1617" s="135"/>
      <c r="AC1617" s="135"/>
      <c r="AD1617" s="135"/>
      <c r="AE1617" s="135"/>
      <c r="AF1617" s="127"/>
      <c r="AG1617" s="135"/>
      <c r="AH1617" s="135"/>
      <c r="AI1617" s="135"/>
      <c r="AJ1617" s="135"/>
    </row>
    <row r="1618" spans="11:36" s="3" customFormat="1" ht="15" customHeight="1" x14ac:dyDescent="0.25">
      <c r="K1618" s="11"/>
      <c r="L1618" s="354"/>
      <c r="M1618" s="352"/>
      <c r="AA1618" s="333"/>
      <c r="AB1618" s="135"/>
      <c r="AC1618" s="135"/>
      <c r="AD1618" s="135"/>
      <c r="AE1618" s="135"/>
      <c r="AF1618" s="127"/>
      <c r="AG1618" s="135"/>
      <c r="AH1618" s="135"/>
      <c r="AI1618" s="135"/>
      <c r="AJ1618" s="135"/>
    </row>
    <row r="1619" spans="11:36" s="3" customFormat="1" ht="15" customHeight="1" x14ac:dyDescent="0.25">
      <c r="K1619" s="11"/>
      <c r="L1619" s="354"/>
      <c r="M1619" s="352"/>
      <c r="AA1619" s="333"/>
      <c r="AB1619" s="135"/>
      <c r="AC1619" s="135"/>
      <c r="AD1619" s="135"/>
      <c r="AE1619" s="135"/>
      <c r="AF1619" s="127"/>
      <c r="AG1619" s="135"/>
      <c r="AH1619" s="135"/>
      <c r="AI1619" s="135"/>
      <c r="AJ1619" s="135"/>
    </row>
    <row r="1620" spans="11:36" s="3" customFormat="1" ht="15" customHeight="1" x14ac:dyDescent="0.25">
      <c r="K1620" s="11"/>
      <c r="L1620" s="354"/>
      <c r="M1620" s="352"/>
      <c r="AA1620" s="333"/>
      <c r="AB1620" s="135"/>
      <c r="AC1620" s="135"/>
      <c r="AD1620" s="135"/>
      <c r="AE1620" s="135"/>
      <c r="AF1620" s="127"/>
      <c r="AG1620" s="135"/>
      <c r="AH1620" s="135"/>
      <c r="AI1620" s="135"/>
      <c r="AJ1620" s="135"/>
    </row>
    <row r="1621" spans="11:36" s="3" customFormat="1" ht="15" customHeight="1" x14ac:dyDescent="0.25">
      <c r="K1621" s="11"/>
      <c r="L1621" s="354"/>
      <c r="M1621" s="352"/>
      <c r="AA1621" s="333"/>
      <c r="AB1621" s="135"/>
      <c r="AC1621" s="135"/>
      <c r="AD1621" s="135"/>
      <c r="AE1621" s="135"/>
      <c r="AF1621" s="127"/>
      <c r="AG1621" s="135"/>
      <c r="AH1621" s="135"/>
      <c r="AI1621" s="135"/>
      <c r="AJ1621" s="135"/>
    </row>
    <row r="1622" spans="11:36" s="3" customFormat="1" ht="15" customHeight="1" x14ac:dyDescent="0.25">
      <c r="K1622" s="11"/>
      <c r="L1622" s="354"/>
      <c r="M1622" s="352"/>
      <c r="AA1622" s="333"/>
      <c r="AB1622" s="135"/>
      <c r="AC1622" s="135"/>
      <c r="AD1622" s="135"/>
      <c r="AE1622" s="135"/>
      <c r="AF1622" s="127"/>
      <c r="AG1622" s="135"/>
      <c r="AH1622" s="135"/>
      <c r="AI1622" s="135"/>
      <c r="AJ1622" s="135"/>
    </row>
    <row r="1623" spans="11:36" s="3" customFormat="1" ht="15" customHeight="1" x14ac:dyDescent="0.25">
      <c r="K1623" s="11"/>
      <c r="L1623" s="354"/>
      <c r="M1623" s="352"/>
      <c r="AA1623" s="333"/>
      <c r="AB1623" s="135"/>
      <c r="AC1623" s="135"/>
      <c r="AD1623" s="135"/>
      <c r="AE1623" s="135"/>
      <c r="AF1623" s="127"/>
      <c r="AG1623" s="135"/>
      <c r="AH1623" s="135"/>
      <c r="AI1623" s="135"/>
      <c r="AJ1623" s="135"/>
    </row>
    <row r="1624" spans="11:36" s="3" customFormat="1" ht="15" customHeight="1" x14ac:dyDescent="0.25">
      <c r="K1624" s="11"/>
      <c r="L1624" s="354"/>
      <c r="M1624" s="352"/>
      <c r="AA1624" s="333"/>
      <c r="AB1624" s="135"/>
      <c r="AC1624" s="135"/>
      <c r="AD1624" s="135"/>
      <c r="AE1624" s="135"/>
      <c r="AF1624" s="127"/>
      <c r="AG1624" s="135"/>
      <c r="AH1624" s="135"/>
      <c r="AI1624" s="135"/>
      <c r="AJ1624" s="135"/>
    </row>
    <row r="1625" spans="11:36" s="3" customFormat="1" ht="15" customHeight="1" x14ac:dyDescent="0.25">
      <c r="K1625" s="11"/>
      <c r="L1625" s="354"/>
      <c r="M1625" s="352"/>
      <c r="AA1625" s="333"/>
      <c r="AB1625" s="135"/>
      <c r="AC1625" s="135"/>
      <c r="AD1625" s="135"/>
      <c r="AE1625" s="135"/>
      <c r="AF1625" s="127"/>
      <c r="AG1625" s="135"/>
      <c r="AH1625" s="135"/>
      <c r="AI1625" s="135"/>
      <c r="AJ1625" s="135"/>
    </row>
    <row r="1626" spans="11:36" s="3" customFormat="1" ht="15" customHeight="1" x14ac:dyDescent="0.25">
      <c r="K1626" s="11"/>
      <c r="L1626" s="354"/>
      <c r="M1626" s="352"/>
      <c r="AA1626" s="333"/>
      <c r="AB1626" s="135"/>
      <c r="AC1626" s="135"/>
      <c r="AD1626" s="135"/>
      <c r="AE1626" s="135"/>
      <c r="AF1626" s="127"/>
      <c r="AG1626" s="135"/>
      <c r="AH1626" s="135"/>
      <c r="AI1626" s="135"/>
      <c r="AJ1626" s="135"/>
    </row>
    <row r="1627" spans="11:36" s="3" customFormat="1" ht="15" customHeight="1" x14ac:dyDescent="0.25">
      <c r="K1627" s="11"/>
      <c r="L1627" s="354"/>
      <c r="M1627" s="352"/>
      <c r="AA1627" s="333"/>
      <c r="AB1627" s="135"/>
      <c r="AC1627" s="135"/>
      <c r="AD1627" s="135"/>
      <c r="AE1627" s="135"/>
      <c r="AF1627" s="127"/>
      <c r="AG1627" s="135"/>
      <c r="AH1627" s="135"/>
      <c r="AI1627" s="135"/>
      <c r="AJ1627" s="135"/>
    </row>
    <row r="1628" spans="11:36" s="3" customFormat="1" ht="15" customHeight="1" x14ac:dyDescent="0.25">
      <c r="K1628" s="11"/>
      <c r="L1628" s="354"/>
      <c r="M1628" s="352"/>
      <c r="AA1628" s="333"/>
      <c r="AB1628" s="135"/>
      <c r="AC1628" s="135"/>
      <c r="AD1628" s="135"/>
      <c r="AE1628" s="135"/>
      <c r="AF1628" s="127"/>
      <c r="AG1628" s="135"/>
      <c r="AH1628" s="135"/>
      <c r="AI1628" s="135"/>
      <c r="AJ1628" s="135"/>
    </row>
    <row r="1629" spans="11:36" s="3" customFormat="1" ht="15" customHeight="1" x14ac:dyDescent="0.25">
      <c r="K1629" s="11"/>
      <c r="L1629" s="354"/>
      <c r="M1629" s="352"/>
      <c r="AA1629" s="333"/>
      <c r="AB1629" s="135"/>
      <c r="AC1629" s="135"/>
      <c r="AD1629" s="135"/>
      <c r="AE1629" s="135"/>
      <c r="AF1629" s="127"/>
      <c r="AG1629" s="135"/>
      <c r="AH1629" s="135"/>
      <c r="AI1629" s="135"/>
      <c r="AJ1629" s="135"/>
    </row>
    <row r="1630" spans="11:36" s="3" customFormat="1" ht="15" customHeight="1" x14ac:dyDescent="0.25">
      <c r="K1630" s="11"/>
      <c r="L1630" s="354"/>
      <c r="M1630" s="352"/>
      <c r="AA1630" s="333"/>
      <c r="AB1630" s="135"/>
      <c r="AC1630" s="135"/>
      <c r="AD1630" s="135"/>
      <c r="AE1630" s="135"/>
      <c r="AF1630" s="127"/>
      <c r="AG1630" s="135"/>
      <c r="AH1630" s="135"/>
      <c r="AI1630" s="135"/>
      <c r="AJ1630" s="135"/>
    </row>
    <row r="1631" spans="11:36" s="3" customFormat="1" ht="15" customHeight="1" x14ac:dyDescent="0.25">
      <c r="K1631" s="11"/>
      <c r="L1631" s="354"/>
      <c r="M1631" s="352"/>
      <c r="AA1631" s="333"/>
      <c r="AB1631" s="135"/>
      <c r="AC1631" s="135"/>
      <c r="AD1631" s="135"/>
      <c r="AE1631" s="135"/>
      <c r="AF1631" s="127"/>
      <c r="AG1631" s="135"/>
      <c r="AH1631" s="135"/>
      <c r="AI1631" s="135"/>
      <c r="AJ1631" s="135"/>
    </row>
    <row r="1632" spans="11:36" s="3" customFormat="1" ht="15" customHeight="1" x14ac:dyDescent="0.25">
      <c r="K1632" s="11"/>
      <c r="L1632" s="354"/>
      <c r="M1632" s="352"/>
      <c r="AA1632" s="333"/>
      <c r="AB1632" s="135"/>
      <c r="AC1632" s="135"/>
      <c r="AD1632" s="135"/>
      <c r="AE1632" s="135"/>
      <c r="AF1632" s="127"/>
      <c r="AG1632" s="135"/>
      <c r="AH1632" s="135"/>
      <c r="AI1632" s="135"/>
      <c r="AJ1632" s="135"/>
    </row>
    <row r="1633" spans="11:36" s="3" customFormat="1" ht="15" customHeight="1" x14ac:dyDescent="0.25">
      <c r="K1633" s="11"/>
      <c r="L1633" s="354"/>
      <c r="M1633" s="352"/>
      <c r="AA1633" s="333"/>
      <c r="AB1633" s="135"/>
      <c r="AC1633" s="135"/>
      <c r="AD1633" s="135"/>
      <c r="AE1633" s="135"/>
      <c r="AF1633" s="127"/>
      <c r="AG1633" s="135"/>
      <c r="AH1633" s="135"/>
      <c r="AI1633" s="135"/>
      <c r="AJ1633" s="135"/>
    </row>
    <row r="1634" spans="11:36" s="3" customFormat="1" ht="15" customHeight="1" x14ac:dyDescent="0.25">
      <c r="K1634" s="11"/>
      <c r="L1634" s="354"/>
      <c r="M1634" s="352"/>
      <c r="AA1634" s="333"/>
      <c r="AB1634" s="135"/>
      <c r="AC1634" s="135"/>
      <c r="AD1634" s="135"/>
      <c r="AE1634" s="135"/>
      <c r="AF1634" s="127"/>
      <c r="AG1634" s="135"/>
      <c r="AH1634" s="135"/>
      <c r="AI1634" s="135"/>
      <c r="AJ1634" s="135"/>
    </row>
    <row r="1635" spans="11:36" s="3" customFormat="1" ht="15" customHeight="1" x14ac:dyDescent="0.25">
      <c r="K1635" s="11"/>
      <c r="L1635" s="354"/>
      <c r="M1635" s="352"/>
      <c r="AA1635" s="333"/>
      <c r="AB1635" s="135"/>
      <c r="AC1635" s="135"/>
      <c r="AD1635" s="135"/>
      <c r="AE1635" s="135"/>
      <c r="AF1635" s="127"/>
      <c r="AG1635" s="135"/>
      <c r="AH1635" s="135"/>
      <c r="AI1635" s="135"/>
      <c r="AJ1635" s="135"/>
    </row>
    <row r="1636" spans="11:36" s="3" customFormat="1" ht="15" customHeight="1" x14ac:dyDescent="0.25">
      <c r="K1636" s="11"/>
      <c r="L1636" s="354"/>
      <c r="M1636" s="352"/>
      <c r="AA1636" s="333"/>
      <c r="AB1636" s="135"/>
      <c r="AC1636" s="135"/>
      <c r="AD1636" s="135"/>
      <c r="AE1636" s="135"/>
      <c r="AF1636" s="127"/>
      <c r="AG1636" s="135"/>
      <c r="AH1636" s="135"/>
      <c r="AI1636" s="135"/>
      <c r="AJ1636" s="135"/>
    </row>
    <row r="1637" spans="11:36" s="3" customFormat="1" ht="15" customHeight="1" x14ac:dyDescent="0.25">
      <c r="K1637" s="11"/>
      <c r="L1637" s="354"/>
      <c r="M1637" s="352"/>
      <c r="AA1637" s="333"/>
      <c r="AB1637" s="135"/>
      <c r="AC1637" s="135"/>
      <c r="AD1637" s="135"/>
      <c r="AE1637" s="135"/>
      <c r="AF1637" s="127"/>
      <c r="AG1637" s="135"/>
      <c r="AH1637" s="135"/>
      <c r="AI1637" s="135"/>
      <c r="AJ1637" s="135"/>
    </row>
    <row r="1638" spans="11:36" s="3" customFormat="1" ht="15" customHeight="1" x14ac:dyDescent="0.25">
      <c r="K1638" s="11"/>
      <c r="L1638" s="354"/>
      <c r="M1638" s="352"/>
      <c r="AA1638" s="333"/>
      <c r="AB1638" s="135"/>
      <c r="AC1638" s="135"/>
      <c r="AD1638" s="135"/>
      <c r="AE1638" s="135"/>
      <c r="AF1638" s="127"/>
      <c r="AG1638" s="135"/>
      <c r="AH1638" s="135"/>
      <c r="AI1638" s="135"/>
      <c r="AJ1638" s="135"/>
    </row>
    <row r="1639" spans="11:36" s="3" customFormat="1" ht="15" customHeight="1" x14ac:dyDescent="0.25">
      <c r="K1639" s="11"/>
      <c r="L1639" s="354"/>
      <c r="M1639" s="352"/>
      <c r="AA1639" s="333"/>
      <c r="AB1639" s="135"/>
      <c r="AC1639" s="135"/>
      <c r="AD1639" s="135"/>
      <c r="AE1639" s="135"/>
      <c r="AF1639" s="127"/>
      <c r="AG1639" s="135"/>
      <c r="AH1639" s="135"/>
      <c r="AI1639" s="135"/>
      <c r="AJ1639" s="135"/>
    </row>
    <row r="1640" spans="11:36" s="3" customFormat="1" ht="15" customHeight="1" x14ac:dyDescent="0.25">
      <c r="K1640" s="11"/>
      <c r="L1640" s="354"/>
      <c r="M1640" s="352"/>
      <c r="AA1640" s="333"/>
      <c r="AB1640" s="135"/>
      <c r="AC1640" s="135"/>
      <c r="AD1640" s="135"/>
      <c r="AE1640" s="135"/>
      <c r="AF1640" s="127"/>
      <c r="AG1640" s="135"/>
      <c r="AH1640" s="135"/>
      <c r="AI1640" s="135"/>
      <c r="AJ1640" s="135"/>
    </row>
    <row r="1641" spans="11:36" s="3" customFormat="1" ht="15" customHeight="1" x14ac:dyDescent="0.25">
      <c r="K1641" s="11"/>
      <c r="L1641" s="354"/>
      <c r="M1641" s="352"/>
      <c r="AA1641" s="333"/>
      <c r="AB1641" s="135"/>
      <c r="AC1641" s="135"/>
      <c r="AD1641" s="135"/>
      <c r="AE1641" s="135"/>
      <c r="AF1641" s="127"/>
      <c r="AG1641" s="135"/>
      <c r="AH1641" s="135"/>
      <c r="AI1641" s="135"/>
      <c r="AJ1641" s="135"/>
    </row>
    <row r="1642" spans="11:36" s="3" customFormat="1" ht="15" customHeight="1" x14ac:dyDescent="0.25">
      <c r="K1642" s="11"/>
      <c r="L1642" s="354"/>
      <c r="M1642" s="352"/>
      <c r="AA1642" s="333"/>
      <c r="AB1642" s="135"/>
      <c r="AC1642" s="135"/>
      <c r="AD1642" s="135"/>
      <c r="AE1642" s="135"/>
      <c r="AF1642" s="127"/>
      <c r="AG1642" s="135"/>
      <c r="AH1642" s="135"/>
      <c r="AI1642" s="135"/>
      <c r="AJ1642" s="135"/>
    </row>
    <row r="1643" spans="11:36" s="3" customFormat="1" ht="15" customHeight="1" x14ac:dyDescent="0.25">
      <c r="K1643" s="11"/>
      <c r="L1643" s="354"/>
      <c r="M1643" s="352"/>
      <c r="AA1643" s="333"/>
      <c r="AB1643" s="135"/>
      <c r="AC1643" s="135"/>
      <c r="AD1643" s="135"/>
      <c r="AE1643" s="135"/>
      <c r="AF1643" s="127"/>
      <c r="AG1643" s="135"/>
      <c r="AH1643" s="135"/>
      <c r="AI1643" s="135"/>
      <c r="AJ1643" s="135"/>
    </row>
    <row r="1644" spans="11:36" s="3" customFormat="1" ht="15" customHeight="1" x14ac:dyDescent="0.25">
      <c r="K1644" s="11"/>
      <c r="L1644" s="354"/>
      <c r="M1644" s="352"/>
      <c r="AA1644" s="333"/>
      <c r="AB1644" s="135"/>
      <c r="AC1644" s="135"/>
      <c r="AD1644" s="135"/>
      <c r="AE1644" s="135"/>
      <c r="AF1644" s="127"/>
      <c r="AG1644" s="135"/>
      <c r="AH1644" s="135"/>
      <c r="AI1644" s="135"/>
      <c r="AJ1644" s="135"/>
    </row>
    <row r="1645" spans="11:36" s="3" customFormat="1" ht="15" customHeight="1" x14ac:dyDescent="0.25">
      <c r="K1645" s="11"/>
      <c r="L1645" s="354"/>
      <c r="M1645" s="352"/>
      <c r="AA1645" s="333"/>
      <c r="AB1645" s="135"/>
      <c r="AC1645" s="135"/>
      <c r="AD1645" s="135"/>
      <c r="AE1645" s="135"/>
      <c r="AF1645" s="127"/>
      <c r="AG1645" s="135"/>
      <c r="AH1645" s="135"/>
      <c r="AI1645" s="135"/>
      <c r="AJ1645" s="135"/>
    </row>
    <row r="1646" spans="11:36" s="3" customFormat="1" ht="15" customHeight="1" x14ac:dyDescent="0.25">
      <c r="K1646" s="11"/>
      <c r="L1646" s="354"/>
      <c r="M1646" s="352"/>
      <c r="AA1646" s="333"/>
      <c r="AB1646" s="135"/>
      <c r="AC1646" s="135"/>
      <c r="AD1646" s="135"/>
      <c r="AE1646" s="135"/>
      <c r="AF1646" s="127"/>
      <c r="AG1646" s="135"/>
      <c r="AH1646" s="135"/>
      <c r="AI1646" s="135"/>
      <c r="AJ1646" s="135"/>
    </row>
    <row r="1647" spans="11:36" s="3" customFormat="1" ht="15" customHeight="1" x14ac:dyDescent="0.25">
      <c r="K1647" s="11"/>
      <c r="L1647" s="354"/>
      <c r="M1647" s="352"/>
      <c r="AA1647" s="333"/>
      <c r="AB1647" s="135"/>
      <c r="AC1647" s="135"/>
      <c r="AD1647" s="135"/>
      <c r="AE1647" s="135"/>
      <c r="AF1647" s="127"/>
      <c r="AG1647" s="135"/>
      <c r="AH1647" s="135"/>
      <c r="AI1647" s="135"/>
      <c r="AJ1647" s="135"/>
    </row>
    <row r="1648" spans="11:36" s="3" customFormat="1" ht="15" customHeight="1" x14ac:dyDescent="0.25">
      <c r="K1648" s="11"/>
      <c r="L1648" s="354"/>
      <c r="M1648" s="352"/>
      <c r="AA1648" s="333"/>
      <c r="AB1648" s="135"/>
      <c r="AC1648" s="135"/>
      <c r="AD1648" s="135"/>
      <c r="AE1648" s="135"/>
      <c r="AF1648" s="127"/>
      <c r="AG1648" s="135"/>
      <c r="AH1648" s="135"/>
      <c r="AI1648" s="135"/>
      <c r="AJ1648" s="135"/>
    </row>
    <row r="1649" spans="11:36" s="3" customFormat="1" ht="15" customHeight="1" x14ac:dyDescent="0.25">
      <c r="K1649" s="11"/>
      <c r="L1649" s="354"/>
      <c r="M1649" s="352"/>
      <c r="AA1649" s="333"/>
      <c r="AB1649" s="135"/>
      <c r="AC1649" s="135"/>
      <c r="AD1649" s="135"/>
      <c r="AE1649" s="135"/>
      <c r="AF1649" s="127"/>
      <c r="AG1649" s="135"/>
      <c r="AH1649" s="135"/>
      <c r="AI1649" s="135"/>
      <c r="AJ1649" s="135"/>
    </row>
    <row r="1650" spans="11:36" s="3" customFormat="1" ht="15" customHeight="1" x14ac:dyDescent="0.25">
      <c r="K1650" s="11"/>
      <c r="L1650" s="354"/>
      <c r="M1650" s="352"/>
      <c r="AA1650" s="333"/>
      <c r="AB1650" s="135"/>
      <c r="AC1650" s="135"/>
      <c r="AD1650" s="135"/>
      <c r="AE1650" s="135"/>
      <c r="AF1650" s="127"/>
      <c r="AG1650" s="135"/>
      <c r="AH1650" s="135"/>
      <c r="AI1650" s="135"/>
      <c r="AJ1650" s="135"/>
    </row>
    <row r="1651" spans="11:36" s="3" customFormat="1" ht="15" customHeight="1" x14ac:dyDescent="0.25">
      <c r="K1651" s="11"/>
      <c r="L1651" s="354"/>
      <c r="M1651" s="352"/>
      <c r="AA1651" s="333"/>
      <c r="AB1651" s="135"/>
      <c r="AC1651" s="135"/>
      <c r="AD1651" s="135"/>
      <c r="AE1651" s="135"/>
      <c r="AF1651" s="127"/>
      <c r="AG1651" s="135"/>
      <c r="AH1651" s="135"/>
      <c r="AI1651" s="135"/>
      <c r="AJ1651" s="135"/>
    </row>
    <row r="1652" spans="11:36" s="3" customFormat="1" ht="15" customHeight="1" x14ac:dyDescent="0.25">
      <c r="K1652" s="11"/>
      <c r="L1652" s="354"/>
      <c r="M1652" s="352"/>
      <c r="AA1652" s="333"/>
      <c r="AB1652" s="135"/>
      <c r="AC1652" s="135"/>
      <c r="AD1652" s="135"/>
      <c r="AE1652" s="135"/>
      <c r="AF1652" s="127"/>
      <c r="AG1652" s="135"/>
      <c r="AH1652" s="135"/>
      <c r="AI1652" s="135"/>
      <c r="AJ1652" s="135"/>
    </row>
    <row r="1653" spans="11:36" s="3" customFormat="1" ht="15" customHeight="1" x14ac:dyDescent="0.25">
      <c r="K1653" s="11"/>
      <c r="L1653" s="354"/>
      <c r="M1653" s="352"/>
      <c r="AA1653" s="333"/>
      <c r="AB1653" s="135"/>
      <c r="AC1653" s="135"/>
      <c r="AD1653" s="135"/>
      <c r="AE1653" s="135"/>
      <c r="AF1653" s="127"/>
      <c r="AG1653" s="135"/>
      <c r="AH1653" s="135"/>
      <c r="AI1653" s="135"/>
      <c r="AJ1653" s="135"/>
    </row>
    <row r="1654" spans="11:36" s="3" customFormat="1" ht="15" customHeight="1" x14ac:dyDescent="0.25">
      <c r="K1654" s="11"/>
      <c r="L1654" s="354"/>
      <c r="M1654" s="352"/>
      <c r="AA1654" s="333"/>
      <c r="AB1654" s="135"/>
      <c r="AC1654" s="135"/>
      <c r="AD1654" s="135"/>
      <c r="AE1654" s="135"/>
      <c r="AF1654" s="127"/>
      <c r="AG1654" s="135"/>
      <c r="AH1654" s="135"/>
      <c r="AI1654" s="135"/>
      <c r="AJ1654" s="135"/>
    </row>
    <row r="1655" spans="11:36" s="3" customFormat="1" ht="15" customHeight="1" x14ac:dyDescent="0.25">
      <c r="K1655" s="11"/>
      <c r="L1655" s="354"/>
      <c r="M1655" s="352"/>
      <c r="AA1655" s="333"/>
      <c r="AB1655" s="135"/>
      <c r="AC1655" s="135"/>
      <c r="AD1655" s="135"/>
      <c r="AE1655" s="135"/>
      <c r="AF1655" s="127"/>
      <c r="AG1655" s="135"/>
      <c r="AH1655" s="135"/>
      <c r="AI1655" s="135"/>
      <c r="AJ1655" s="135"/>
    </row>
    <row r="1656" spans="11:36" s="3" customFormat="1" ht="15" customHeight="1" x14ac:dyDescent="0.25">
      <c r="K1656" s="11"/>
      <c r="L1656" s="354"/>
      <c r="M1656" s="352"/>
      <c r="AA1656" s="333"/>
      <c r="AB1656" s="135"/>
      <c r="AC1656" s="135"/>
      <c r="AD1656" s="135"/>
      <c r="AE1656" s="135"/>
      <c r="AF1656" s="127"/>
      <c r="AG1656" s="135"/>
      <c r="AH1656" s="135"/>
      <c r="AI1656" s="135"/>
      <c r="AJ1656" s="135"/>
    </row>
    <row r="1657" spans="11:36" s="3" customFormat="1" ht="15" customHeight="1" x14ac:dyDescent="0.25">
      <c r="K1657" s="11"/>
      <c r="L1657" s="354"/>
      <c r="M1657" s="352"/>
      <c r="AA1657" s="333"/>
      <c r="AB1657" s="135"/>
      <c r="AC1657" s="135"/>
      <c r="AD1657" s="135"/>
      <c r="AE1657" s="135"/>
      <c r="AF1657" s="127"/>
      <c r="AG1657" s="135"/>
      <c r="AH1657" s="135"/>
      <c r="AI1657" s="135"/>
      <c r="AJ1657" s="135"/>
    </row>
    <row r="1658" spans="11:36" s="3" customFormat="1" ht="15" customHeight="1" x14ac:dyDescent="0.25">
      <c r="K1658" s="11"/>
      <c r="L1658" s="354"/>
      <c r="M1658" s="352"/>
      <c r="AA1658" s="333"/>
      <c r="AB1658" s="135"/>
      <c r="AC1658" s="135"/>
      <c r="AD1658" s="135"/>
      <c r="AE1658" s="135"/>
      <c r="AF1658" s="127"/>
      <c r="AG1658" s="135"/>
      <c r="AH1658" s="135"/>
      <c r="AI1658" s="135"/>
      <c r="AJ1658" s="135"/>
    </row>
    <row r="1659" spans="11:36" s="3" customFormat="1" ht="15" customHeight="1" x14ac:dyDescent="0.25">
      <c r="K1659" s="11"/>
      <c r="L1659" s="354"/>
      <c r="M1659" s="352"/>
      <c r="AA1659" s="333"/>
      <c r="AB1659" s="135"/>
      <c r="AC1659" s="135"/>
      <c r="AD1659" s="135"/>
      <c r="AE1659" s="135"/>
      <c r="AF1659" s="127"/>
      <c r="AG1659" s="135"/>
      <c r="AH1659" s="135"/>
      <c r="AI1659" s="135"/>
      <c r="AJ1659" s="135"/>
    </row>
    <row r="1660" spans="11:36" s="3" customFormat="1" ht="15" customHeight="1" x14ac:dyDescent="0.25">
      <c r="K1660" s="11"/>
      <c r="L1660" s="354"/>
      <c r="M1660" s="352"/>
      <c r="AA1660" s="333"/>
      <c r="AB1660" s="135"/>
      <c r="AC1660" s="135"/>
      <c r="AD1660" s="135"/>
      <c r="AE1660" s="135"/>
      <c r="AF1660" s="127"/>
      <c r="AG1660" s="135"/>
      <c r="AH1660" s="135"/>
      <c r="AI1660" s="135"/>
      <c r="AJ1660" s="135"/>
    </row>
    <row r="1661" spans="11:36" s="3" customFormat="1" ht="15" customHeight="1" x14ac:dyDescent="0.25">
      <c r="K1661" s="11"/>
      <c r="L1661" s="354"/>
      <c r="M1661" s="352"/>
      <c r="AA1661" s="333"/>
      <c r="AB1661" s="135"/>
      <c r="AC1661" s="135"/>
      <c r="AD1661" s="135"/>
      <c r="AE1661" s="135"/>
      <c r="AF1661" s="127"/>
      <c r="AG1661" s="135"/>
      <c r="AH1661" s="135"/>
      <c r="AI1661" s="135"/>
      <c r="AJ1661" s="135"/>
    </row>
    <row r="1662" spans="11:36" s="3" customFormat="1" ht="15" customHeight="1" x14ac:dyDescent="0.25">
      <c r="K1662" s="11"/>
      <c r="L1662" s="354"/>
      <c r="M1662" s="352"/>
      <c r="AA1662" s="333"/>
      <c r="AB1662" s="135"/>
      <c r="AC1662" s="135"/>
      <c r="AD1662" s="135"/>
      <c r="AE1662" s="135"/>
      <c r="AF1662" s="127"/>
      <c r="AG1662" s="135"/>
      <c r="AH1662" s="135"/>
      <c r="AI1662" s="135"/>
      <c r="AJ1662" s="135"/>
    </row>
    <row r="1663" spans="11:36" s="3" customFormat="1" ht="15" customHeight="1" x14ac:dyDescent="0.25">
      <c r="K1663" s="11"/>
      <c r="L1663" s="354"/>
      <c r="M1663" s="352"/>
      <c r="AA1663" s="333"/>
      <c r="AB1663" s="135"/>
      <c r="AC1663" s="135"/>
      <c r="AD1663" s="135"/>
      <c r="AE1663" s="135"/>
      <c r="AF1663" s="127"/>
      <c r="AG1663" s="135"/>
      <c r="AH1663" s="135"/>
      <c r="AI1663" s="135"/>
      <c r="AJ1663" s="135"/>
    </row>
    <row r="1664" spans="11:36" s="3" customFormat="1" ht="15" customHeight="1" x14ac:dyDescent="0.25">
      <c r="K1664" s="11"/>
      <c r="L1664" s="354"/>
      <c r="M1664" s="352"/>
      <c r="AA1664" s="333"/>
      <c r="AB1664" s="135"/>
      <c r="AC1664" s="135"/>
      <c r="AD1664" s="135"/>
      <c r="AE1664" s="135"/>
      <c r="AF1664" s="127"/>
      <c r="AG1664" s="135"/>
      <c r="AH1664" s="135"/>
      <c r="AI1664" s="135"/>
      <c r="AJ1664" s="135"/>
    </row>
    <row r="1665" spans="11:36" s="3" customFormat="1" ht="15" customHeight="1" x14ac:dyDescent="0.25">
      <c r="K1665" s="11"/>
      <c r="L1665" s="354"/>
      <c r="M1665" s="352"/>
      <c r="AA1665" s="333"/>
      <c r="AB1665" s="135"/>
      <c r="AC1665" s="135"/>
      <c r="AD1665" s="135"/>
      <c r="AE1665" s="135"/>
      <c r="AF1665" s="127"/>
      <c r="AG1665" s="135"/>
      <c r="AH1665" s="135"/>
      <c r="AI1665" s="135"/>
      <c r="AJ1665" s="135"/>
    </row>
    <row r="1666" spans="11:36" s="3" customFormat="1" ht="15" customHeight="1" x14ac:dyDescent="0.25">
      <c r="K1666" s="11"/>
      <c r="L1666" s="354"/>
      <c r="M1666" s="352"/>
      <c r="AA1666" s="333"/>
      <c r="AB1666" s="135"/>
      <c r="AC1666" s="135"/>
      <c r="AD1666" s="135"/>
      <c r="AE1666" s="135"/>
      <c r="AF1666" s="127"/>
      <c r="AG1666" s="135"/>
      <c r="AH1666" s="135"/>
      <c r="AI1666" s="135"/>
      <c r="AJ1666" s="135"/>
    </row>
    <row r="1667" spans="11:36" s="3" customFormat="1" ht="15" customHeight="1" x14ac:dyDescent="0.25">
      <c r="K1667" s="11"/>
      <c r="L1667" s="354"/>
      <c r="M1667" s="352"/>
      <c r="AA1667" s="333"/>
      <c r="AB1667" s="135"/>
      <c r="AC1667" s="135"/>
      <c r="AD1667" s="135"/>
      <c r="AE1667" s="135"/>
      <c r="AF1667" s="127"/>
      <c r="AG1667" s="135"/>
      <c r="AH1667" s="135"/>
      <c r="AI1667" s="135"/>
      <c r="AJ1667" s="135"/>
    </row>
    <row r="1668" spans="11:36" s="3" customFormat="1" ht="15" customHeight="1" x14ac:dyDescent="0.25">
      <c r="K1668" s="11"/>
      <c r="L1668" s="354"/>
      <c r="M1668" s="352"/>
      <c r="AA1668" s="333"/>
      <c r="AB1668" s="135"/>
      <c r="AC1668" s="135"/>
      <c r="AD1668" s="135"/>
      <c r="AE1668" s="135"/>
      <c r="AF1668" s="127"/>
      <c r="AG1668" s="135"/>
      <c r="AH1668" s="135"/>
      <c r="AI1668" s="135"/>
      <c r="AJ1668" s="135"/>
    </row>
    <row r="1669" spans="11:36" s="3" customFormat="1" ht="15" customHeight="1" x14ac:dyDescent="0.25">
      <c r="K1669" s="11"/>
      <c r="L1669" s="354"/>
      <c r="M1669" s="352"/>
      <c r="AA1669" s="333"/>
      <c r="AB1669" s="135"/>
      <c r="AC1669" s="135"/>
      <c r="AD1669" s="135"/>
      <c r="AE1669" s="135"/>
      <c r="AF1669" s="127"/>
      <c r="AG1669" s="135"/>
      <c r="AH1669" s="135"/>
      <c r="AI1669" s="135"/>
      <c r="AJ1669" s="135"/>
    </row>
    <row r="1670" spans="11:36" s="3" customFormat="1" ht="15" customHeight="1" x14ac:dyDescent="0.25">
      <c r="K1670" s="11"/>
      <c r="L1670" s="354"/>
      <c r="M1670" s="352"/>
      <c r="AA1670" s="333"/>
      <c r="AB1670" s="135"/>
      <c r="AC1670" s="135"/>
      <c r="AD1670" s="135"/>
      <c r="AE1670" s="135"/>
      <c r="AF1670" s="127"/>
      <c r="AG1670" s="135"/>
      <c r="AH1670" s="135"/>
      <c r="AI1670" s="135"/>
      <c r="AJ1670" s="135"/>
    </row>
    <row r="1671" spans="11:36" s="3" customFormat="1" ht="15" customHeight="1" x14ac:dyDescent="0.25">
      <c r="K1671" s="11"/>
      <c r="L1671" s="354"/>
      <c r="M1671" s="352"/>
      <c r="AA1671" s="333"/>
      <c r="AB1671" s="135"/>
      <c r="AC1671" s="135"/>
      <c r="AD1671" s="135"/>
      <c r="AE1671" s="135"/>
      <c r="AF1671" s="127"/>
      <c r="AG1671" s="135"/>
      <c r="AH1671" s="135"/>
      <c r="AI1671" s="135"/>
      <c r="AJ1671" s="135"/>
    </row>
    <row r="1672" spans="11:36" s="3" customFormat="1" ht="15" customHeight="1" x14ac:dyDescent="0.25">
      <c r="K1672" s="11"/>
      <c r="L1672" s="354"/>
      <c r="M1672" s="352"/>
      <c r="AA1672" s="333"/>
      <c r="AB1672" s="135"/>
      <c r="AC1672" s="135"/>
      <c r="AD1672" s="135"/>
      <c r="AE1672" s="135"/>
      <c r="AF1672" s="127"/>
      <c r="AG1672" s="135"/>
      <c r="AH1672" s="135"/>
      <c r="AI1672" s="135"/>
      <c r="AJ1672" s="135"/>
    </row>
    <row r="1673" spans="11:36" s="3" customFormat="1" ht="15" customHeight="1" x14ac:dyDescent="0.25">
      <c r="K1673" s="11"/>
      <c r="L1673" s="354"/>
      <c r="M1673" s="352"/>
      <c r="AA1673" s="333"/>
      <c r="AB1673" s="135"/>
      <c r="AC1673" s="135"/>
      <c r="AD1673" s="135"/>
      <c r="AE1673" s="135"/>
      <c r="AF1673" s="127"/>
      <c r="AG1673" s="135"/>
      <c r="AH1673" s="135"/>
      <c r="AI1673" s="135"/>
      <c r="AJ1673" s="135"/>
    </row>
    <row r="1674" spans="11:36" s="3" customFormat="1" ht="15" customHeight="1" x14ac:dyDescent="0.25">
      <c r="K1674" s="11"/>
      <c r="L1674" s="354"/>
      <c r="M1674" s="352"/>
      <c r="AA1674" s="333"/>
      <c r="AB1674" s="135"/>
      <c r="AC1674" s="135"/>
      <c r="AD1674" s="135"/>
      <c r="AE1674" s="135"/>
      <c r="AF1674" s="127"/>
      <c r="AG1674" s="135"/>
      <c r="AH1674" s="135"/>
      <c r="AI1674" s="135"/>
      <c r="AJ1674" s="135"/>
    </row>
    <row r="1675" spans="11:36" s="3" customFormat="1" ht="15" customHeight="1" x14ac:dyDescent="0.25">
      <c r="K1675" s="11"/>
      <c r="L1675" s="354"/>
      <c r="M1675" s="352"/>
      <c r="AA1675" s="333"/>
      <c r="AB1675" s="135"/>
      <c r="AC1675" s="135"/>
      <c r="AD1675" s="135"/>
      <c r="AE1675" s="135"/>
      <c r="AF1675" s="127"/>
      <c r="AG1675" s="135"/>
      <c r="AH1675" s="135"/>
      <c r="AI1675" s="135"/>
      <c r="AJ1675" s="135"/>
    </row>
    <row r="1676" spans="11:36" s="3" customFormat="1" ht="15" customHeight="1" x14ac:dyDescent="0.25">
      <c r="K1676" s="11"/>
      <c r="L1676" s="354"/>
      <c r="M1676" s="352"/>
      <c r="AA1676" s="333"/>
      <c r="AB1676" s="135"/>
      <c r="AC1676" s="135"/>
      <c r="AD1676" s="135"/>
      <c r="AE1676" s="135"/>
      <c r="AF1676" s="127"/>
      <c r="AG1676" s="135"/>
      <c r="AH1676" s="135"/>
      <c r="AI1676" s="135"/>
      <c r="AJ1676" s="135"/>
    </row>
    <row r="1677" spans="11:36" s="3" customFormat="1" ht="15" customHeight="1" x14ac:dyDescent="0.25">
      <c r="K1677" s="11"/>
      <c r="L1677" s="354"/>
      <c r="M1677" s="352"/>
      <c r="AA1677" s="333"/>
      <c r="AB1677" s="135"/>
      <c r="AC1677" s="135"/>
      <c r="AD1677" s="135"/>
      <c r="AE1677" s="135"/>
      <c r="AF1677" s="127"/>
      <c r="AG1677" s="135"/>
      <c r="AH1677" s="135"/>
      <c r="AI1677" s="135"/>
      <c r="AJ1677" s="135"/>
    </row>
    <row r="1678" spans="11:36" s="3" customFormat="1" ht="15" customHeight="1" x14ac:dyDescent="0.25">
      <c r="K1678" s="11"/>
      <c r="L1678" s="354"/>
      <c r="M1678" s="352"/>
      <c r="AA1678" s="333"/>
      <c r="AB1678" s="135"/>
      <c r="AC1678" s="135"/>
      <c r="AD1678" s="135"/>
      <c r="AE1678" s="135"/>
      <c r="AF1678" s="127"/>
      <c r="AG1678" s="135"/>
      <c r="AH1678" s="135"/>
      <c r="AI1678" s="135"/>
      <c r="AJ1678" s="135"/>
    </row>
    <row r="1679" spans="11:36" s="3" customFormat="1" ht="15" customHeight="1" x14ac:dyDescent="0.25">
      <c r="K1679" s="11"/>
      <c r="L1679" s="354"/>
      <c r="M1679" s="352"/>
      <c r="AA1679" s="333"/>
      <c r="AB1679" s="135"/>
      <c r="AC1679" s="135"/>
      <c r="AD1679" s="135"/>
      <c r="AE1679" s="135"/>
      <c r="AF1679" s="127"/>
      <c r="AG1679" s="135"/>
      <c r="AH1679" s="135"/>
      <c r="AI1679" s="135"/>
      <c r="AJ1679" s="135"/>
    </row>
    <row r="1680" spans="11:36" s="3" customFormat="1" ht="15" customHeight="1" x14ac:dyDescent="0.25">
      <c r="K1680" s="11"/>
      <c r="L1680" s="354"/>
      <c r="M1680" s="352"/>
      <c r="AA1680" s="333"/>
      <c r="AB1680" s="135"/>
      <c r="AC1680" s="135"/>
      <c r="AD1680" s="135"/>
      <c r="AE1680" s="135"/>
      <c r="AF1680" s="127"/>
      <c r="AG1680" s="135"/>
      <c r="AH1680" s="135"/>
      <c r="AI1680" s="135"/>
      <c r="AJ1680" s="135"/>
    </row>
    <row r="1681" spans="11:36" s="3" customFormat="1" ht="15" customHeight="1" x14ac:dyDescent="0.25">
      <c r="K1681" s="11"/>
      <c r="L1681" s="354"/>
      <c r="M1681" s="352"/>
      <c r="AA1681" s="333"/>
      <c r="AB1681" s="135"/>
      <c r="AC1681" s="135"/>
      <c r="AD1681" s="135"/>
      <c r="AE1681" s="135"/>
      <c r="AF1681" s="127"/>
      <c r="AG1681" s="135"/>
      <c r="AH1681" s="135"/>
      <c r="AI1681" s="135"/>
      <c r="AJ1681" s="135"/>
    </row>
    <row r="1682" spans="11:36" s="3" customFormat="1" ht="15" customHeight="1" x14ac:dyDescent="0.25">
      <c r="K1682" s="11"/>
      <c r="L1682" s="354"/>
      <c r="M1682" s="352"/>
      <c r="AA1682" s="333"/>
      <c r="AB1682" s="135"/>
      <c r="AC1682" s="135"/>
      <c r="AD1682" s="135"/>
      <c r="AE1682" s="135"/>
      <c r="AF1682" s="127"/>
      <c r="AG1682" s="135"/>
      <c r="AH1682" s="135"/>
      <c r="AI1682" s="135"/>
      <c r="AJ1682" s="135"/>
    </row>
    <row r="1683" spans="11:36" s="3" customFormat="1" ht="15" customHeight="1" x14ac:dyDescent="0.25">
      <c r="K1683" s="11"/>
      <c r="L1683" s="354"/>
      <c r="M1683" s="352"/>
      <c r="AA1683" s="333"/>
      <c r="AB1683" s="135"/>
      <c r="AC1683" s="135"/>
      <c r="AD1683" s="135"/>
      <c r="AE1683" s="135"/>
      <c r="AF1683" s="127"/>
      <c r="AG1683" s="135"/>
      <c r="AH1683" s="135"/>
      <c r="AI1683" s="135"/>
      <c r="AJ1683" s="135"/>
    </row>
    <row r="1684" spans="11:36" s="3" customFormat="1" ht="15" customHeight="1" x14ac:dyDescent="0.25">
      <c r="K1684" s="11"/>
      <c r="L1684" s="354"/>
      <c r="M1684" s="352"/>
      <c r="AA1684" s="333"/>
      <c r="AB1684" s="135"/>
      <c r="AC1684" s="135"/>
      <c r="AD1684" s="135"/>
      <c r="AE1684" s="135"/>
      <c r="AF1684" s="127"/>
      <c r="AG1684" s="135"/>
      <c r="AH1684" s="135"/>
      <c r="AI1684" s="135"/>
      <c r="AJ1684" s="135"/>
    </row>
    <row r="1685" spans="11:36" s="3" customFormat="1" ht="15" customHeight="1" x14ac:dyDescent="0.25">
      <c r="K1685" s="11"/>
      <c r="L1685" s="354"/>
      <c r="M1685" s="352"/>
      <c r="AA1685" s="333"/>
      <c r="AB1685" s="135"/>
      <c r="AC1685" s="135"/>
      <c r="AD1685" s="135"/>
      <c r="AE1685" s="135"/>
      <c r="AF1685" s="127"/>
      <c r="AG1685" s="135"/>
      <c r="AH1685" s="135"/>
      <c r="AI1685" s="135"/>
      <c r="AJ1685" s="135"/>
    </row>
    <row r="1686" spans="11:36" s="3" customFormat="1" ht="15" customHeight="1" x14ac:dyDescent="0.25">
      <c r="K1686" s="11"/>
      <c r="L1686" s="354"/>
      <c r="M1686" s="352"/>
      <c r="AA1686" s="333"/>
      <c r="AB1686" s="135"/>
      <c r="AC1686" s="135"/>
      <c r="AD1686" s="135"/>
      <c r="AE1686" s="135"/>
      <c r="AF1686" s="127"/>
      <c r="AG1686" s="135"/>
      <c r="AH1686" s="135"/>
      <c r="AI1686" s="135"/>
      <c r="AJ1686" s="135"/>
    </row>
    <row r="1687" spans="11:36" s="3" customFormat="1" ht="15" customHeight="1" x14ac:dyDescent="0.25">
      <c r="K1687" s="11"/>
      <c r="L1687" s="354"/>
      <c r="M1687" s="352"/>
      <c r="AA1687" s="333"/>
      <c r="AB1687" s="135"/>
      <c r="AC1687" s="135"/>
      <c r="AD1687" s="135"/>
      <c r="AE1687" s="135"/>
      <c r="AF1687" s="127"/>
      <c r="AG1687" s="135"/>
      <c r="AH1687" s="135"/>
      <c r="AI1687" s="135"/>
      <c r="AJ1687" s="135"/>
    </row>
    <row r="1688" spans="11:36" s="3" customFormat="1" ht="15" customHeight="1" x14ac:dyDescent="0.25">
      <c r="K1688" s="11"/>
      <c r="L1688" s="354"/>
      <c r="M1688" s="352"/>
      <c r="AA1688" s="333"/>
      <c r="AB1688" s="135"/>
      <c r="AC1688" s="135"/>
      <c r="AD1688" s="135"/>
      <c r="AE1688" s="135"/>
      <c r="AF1688" s="127"/>
      <c r="AG1688" s="135"/>
      <c r="AH1688" s="135"/>
      <c r="AI1688" s="135"/>
      <c r="AJ1688" s="135"/>
    </row>
    <row r="1689" spans="11:36" s="3" customFormat="1" ht="15" customHeight="1" x14ac:dyDescent="0.25">
      <c r="K1689" s="11"/>
      <c r="L1689" s="354"/>
      <c r="M1689" s="352"/>
      <c r="AA1689" s="333"/>
      <c r="AB1689" s="135"/>
      <c r="AC1689" s="135"/>
      <c r="AD1689" s="135"/>
      <c r="AE1689" s="135"/>
      <c r="AF1689" s="127"/>
      <c r="AG1689" s="135"/>
      <c r="AH1689" s="135"/>
      <c r="AI1689" s="135"/>
      <c r="AJ1689" s="135"/>
    </row>
    <row r="1690" spans="11:36" s="3" customFormat="1" ht="15" customHeight="1" x14ac:dyDescent="0.25">
      <c r="K1690" s="11"/>
      <c r="L1690" s="354"/>
      <c r="M1690" s="352"/>
      <c r="AA1690" s="333"/>
      <c r="AB1690" s="135"/>
      <c r="AC1690" s="135"/>
      <c r="AD1690" s="135"/>
      <c r="AE1690" s="135"/>
      <c r="AF1690" s="127"/>
      <c r="AG1690" s="135"/>
      <c r="AH1690" s="135"/>
      <c r="AI1690" s="135"/>
      <c r="AJ1690" s="135"/>
    </row>
    <row r="1691" spans="11:36" s="3" customFormat="1" ht="15" customHeight="1" x14ac:dyDescent="0.25">
      <c r="K1691" s="11"/>
      <c r="L1691" s="354"/>
      <c r="M1691" s="352"/>
      <c r="AA1691" s="333"/>
      <c r="AB1691" s="135"/>
      <c r="AC1691" s="135"/>
      <c r="AD1691" s="135"/>
      <c r="AE1691" s="135"/>
      <c r="AF1691" s="127"/>
      <c r="AG1691" s="135"/>
      <c r="AH1691" s="135"/>
      <c r="AI1691" s="135"/>
      <c r="AJ1691" s="135"/>
    </row>
    <row r="1692" spans="11:36" s="3" customFormat="1" ht="15" customHeight="1" x14ac:dyDescent="0.25">
      <c r="K1692" s="11"/>
      <c r="L1692" s="354"/>
      <c r="M1692" s="352"/>
      <c r="AA1692" s="333"/>
      <c r="AB1692" s="135"/>
      <c r="AC1692" s="135"/>
      <c r="AD1692" s="135"/>
      <c r="AE1692" s="135"/>
      <c r="AF1692" s="127"/>
      <c r="AG1692" s="135"/>
      <c r="AH1692" s="135"/>
      <c r="AI1692" s="135"/>
      <c r="AJ1692" s="135"/>
    </row>
    <row r="1693" spans="11:36" s="3" customFormat="1" ht="15" customHeight="1" x14ac:dyDescent="0.25">
      <c r="K1693" s="11"/>
      <c r="L1693" s="354"/>
      <c r="M1693" s="352"/>
      <c r="AA1693" s="333"/>
      <c r="AB1693" s="135"/>
      <c r="AC1693" s="135"/>
      <c r="AD1693" s="135"/>
      <c r="AE1693" s="135"/>
      <c r="AF1693" s="127"/>
      <c r="AG1693" s="135"/>
      <c r="AH1693" s="135"/>
      <c r="AI1693" s="135"/>
      <c r="AJ1693" s="135"/>
    </row>
    <row r="1694" spans="11:36" s="3" customFormat="1" ht="15" customHeight="1" x14ac:dyDescent="0.25">
      <c r="K1694" s="11"/>
      <c r="L1694" s="354"/>
      <c r="M1694" s="352"/>
      <c r="AA1694" s="333"/>
      <c r="AB1694" s="135"/>
      <c r="AC1694" s="135"/>
      <c r="AD1694" s="135"/>
      <c r="AE1694" s="135"/>
      <c r="AF1694" s="127"/>
      <c r="AG1694" s="135"/>
      <c r="AH1694" s="135"/>
      <c r="AI1694" s="135"/>
      <c r="AJ1694" s="135"/>
    </row>
    <row r="1695" spans="11:36" s="3" customFormat="1" ht="15" customHeight="1" x14ac:dyDescent="0.25">
      <c r="K1695" s="11"/>
      <c r="L1695" s="354"/>
      <c r="M1695" s="352"/>
      <c r="AA1695" s="333"/>
      <c r="AB1695" s="135"/>
      <c r="AC1695" s="135"/>
      <c r="AD1695" s="135"/>
      <c r="AE1695" s="135"/>
      <c r="AF1695" s="127"/>
      <c r="AG1695" s="135"/>
      <c r="AH1695" s="135"/>
      <c r="AI1695" s="135"/>
      <c r="AJ1695" s="135"/>
    </row>
    <row r="1696" spans="11:36" s="3" customFormat="1" ht="15" customHeight="1" x14ac:dyDescent="0.25">
      <c r="K1696" s="11"/>
      <c r="L1696" s="354"/>
      <c r="M1696" s="352"/>
      <c r="AA1696" s="333"/>
      <c r="AB1696" s="135"/>
      <c r="AC1696" s="135"/>
      <c r="AD1696" s="135"/>
      <c r="AE1696" s="135"/>
      <c r="AF1696" s="127"/>
      <c r="AG1696" s="135"/>
      <c r="AH1696" s="135"/>
      <c r="AI1696" s="135"/>
      <c r="AJ1696" s="135"/>
    </row>
    <row r="1697" spans="11:36" s="3" customFormat="1" ht="15" customHeight="1" x14ac:dyDescent="0.25">
      <c r="K1697" s="11"/>
      <c r="L1697" s="354"/>
      <c r="M1697" s="352"/>
      <c r="AA1697" s="333"/>
      <c r="AB1697" s="135"/>
      <c r="AC1697" s="135"/>
      <c r="AD1697" s="135"/>
      <c r="AE1697" s="135"/>
      <c r="AF1697" s="127"/>
      <c r="AG1697" s="135"/>
      <c r="AH1697" s="135"/>
      <c r="AI1697" s="135"/>
      <c r="AJ1697" s="135"/>
    </row>
    <row r="1698" spans="11:36" s="3" customFormat="1" ht="15" customHeight="1" x14ac:dyDescent="0.25">
      <c r="K1698" s="11"/>
      <c r="L1698" s="354"/>
      <c r="M1698" s="352"/>
      <c r="AA1698" s="333"/>
      <c r="AB1698" s="135"/>
      <c r="AC1698" s="135"/>
      <c r="AD1698" s="135"/>
      <c r="AE1698" s="135"/>
      <c r="AF1698" s="127"/>
      <c r="AG1698" s="135"/>
      <c r="AH1698" s="135"/>
      <c r="AI1698" s="135"/>
      <c r="AJ1698" s="135"/>
    </row>
    <row r="1699" spans="11:36" s="3" customFormat="1" ht="15" customHeight="1" x14ac:dyDescent="0.25">
      <c r="K1699" s="11"/>
      <c r="L1699" s="354"/>
      <c r="M1699" s="352"/>
      <c r="AA1699" s="333"/>
      <c r="AB1699" s="135"/>
      <c r="AC1699" s="135"/>
      <c r="AD1699" s="135"/>
      <c r="AE1699" s="135"/>
      <c r="AF1699" s="127"/>
      <c r="AG1699" s="135"/>
      <c r="AH1699" s="135"/>
      <c r="AI1699" s="135"/>
      <c r="AJ1699" s="135"/>
    </row>
    <row r="1700" spans="11:36" s="3" customFormat="1" ht="15" customHeight="1" x14ac:dyDescent="0.25">
      <c r="K1700" s="11"/>
      <c r="L1700" s="354"/>
      <c r="M1700" s="352"/>
      <c r="AA1700" s="333"/>
      <c r="AB1700" s="135"/>
      <c r="AC1700" s="135"/>
      <c r="AD1700" s="135"/>
      <c r="AE1700" s="135"/>
      <c r="AF1700" s="127"/>
      <c r="AG1700" s="135"/>
      <c r="AH1700" s="135"/>
      <c r="AI1700" s="135"/>
      <c r="AJ1700" s="135"/>
    </row>
    <row r="1701" spans="11:36" s="3" customFormat="1" ht="15" customHeight="1" x14ac:dyDescent="0.25">
      <c r="K1701" s="11"/>
      <c r="L1701" s="354"/>
      <c r="M1701" s="352"/>
      <c r="AA1701" s="333"/>
      <c r="AB1701" s="135"/>
      <c r="AC1701" s="135"/>
      <c r="AD1701" s="135"/>
      <c r="AE1701" s="135"/>
      <c r="AF1701" s="127"/>
      <c r="AG1701" s="135"/>
      <c r="AH1701" s="135"/>
      <c r="AI1701" s="135"/>
      <c r="AJ1701" s="135"/>
    </row>
    <row r="1702" spans="11:36" s="3" customFormat="1" ht="15" customHeight="1" x14ac:dyDescent="0.25">
      <c r="K1702" s="11"/>
      <c r="L1702" s="354"/>
      <c r="M1702" s="352"/>
      <c r="AA1702" s="333"/>
      <c r="AB1702" s="135"/>
      <c r="AC1702" s="135"/>
      <c r="AD1702" s="135"/>
      <c r="AE1702" s="135"/>
      <c r="AF1702" s="127"/>
      <c r="AG1702" s="135"/>
      <c r="AH1702" s="135"/>
      <c r="AI1702" s="135"/>
      <c r="AJ1702" s="135"/>
    </row>
    <row r="1703" spans="11:36" s="3" customFormat="1" ht="15" customHeight="1" x14ac:dyDescent="0.25">
      <c r="K1703" s="11"/>
      <c r="L1703" s="354"/>
      <c r="M1703" s="352"/>
      <c r="AA1703" s="333"/>
      <c r="AB1703" s="135"/>
      <c r="AC1703" s="135"/>
      <c r="AD1703" s="135"/>
      <c r="AE1703" s="135"/>
      <c r="AF1703" s="127"/>
      <c r="AG1703" s="135"/>
      <c r="AH1703" s="135"/>
      <c r="AI1703" s="135"/>
      <c r="AJ1703" s="135"/>
    </row>
    <row r="1704" spans="11:36" s="3" customFormat="1" ht="15" customHeight="1" x14ac:dyDescent="0.25">
      <c r="K1704" s="11"/>
      <c r="L1704" s="354"/>
      <c r="M1704" s="352"/>
      <c r="AA1704" s="333"/>
      <c r="AB1704" s="135"/>
      <c r="AC1704" s="135"/>
      <c r="AD1704" s="135"/>
      <c r="AE1704" s="135"/>
      <c r="AF1704" s="127"/>
      <c r="AG1704" s="135"/>
      <c r="AH1704" s="135"/>
      <c r="AI1704" s="135"/>
      <c r="AJ1704" s="135"/>
    </row>
    <row r="1705" spans="11:36" s="3" customFormat="1" ht="15" customHeight="1" x14ac:dyDescent="0.25">
      <c r="K1705" s="11"/>
      <c r="L1705" s="354"/>
      <c r="M1705" s="352"/>
      <c r="AA1705" s="333"/>
      <c r="AB1705" s="135"/>
      <c r="AC1705" s="135"/>
      <c r="AD1705" s="135"/>
      <c r="AE1705" s="135"/>
      <c r="AF1705" s="127"/>
      <c r="AG1705" s="135"/>
      <c r="AH1705" s="135"/>
      <c r="AI1705" s="135"/>
      <c r="AJ1705" s="135"/>
    </row>
    <row r="1706" spans="11:36" s="3" customFormat="1" ht="15" customHeight="1" x14ac:dyDescent="0.25">
      <c r="K1706" s="11"/>
      <c r="L1706" s="354"/>
      <c r="M1706" s="352"/>
      <c r="AA1706" s="333"/>
      <c r="AB1706" s="135"/>
      <c r="AC1706" s="135"/>
      <c r="AD1706" s="135"/>
      <c r="AE1706" s="135"/>
      <c r="AF1706" s="127"/>
      <c r="AG1706" s="135"/>
      <c r="AH1706" s="135"/>
      <c r="AI1706" s="135"/>
      <c r="AJ1706" s="135"/>
    </row>
    <row r="1707" spans="11:36" s="3" customFormat="1" ht="15" customHeight="1" x14ac:dyDescent="0.25">
      <c r="K1707" s="11"/>
      <c r="L1707" s="354"/>
      <c r="M1707" s="352"/>
      <c r="AA1707" s="333"/>
      <c r="AB1707" s="135"/>
      <c r="AC1707" s="135"/>
      <c r="AD1707" s="135"/>
      <c r="AE1707" s="135"/>
      <c r="AF1707" s="127"/>
      <c r="AG1707" s="135"/>
      <c r="AH1707" s="135"/>
      <c r="AI1707" s="135"/>
      <c r="AJ1707" s="135"/>
    </row>
    <row r="1708" spans="11:36" s="3" customFormat="1" ht="15" customHeight="1" x14ac:dyDescent="0.25">
      <c r="K1708" s="11"/>
      <c r="L1708" s="354"/>
      <c r="M1708" s="352"/>
      <c r="AA1708" s="333"/>
      <c r="AB1708" s="135"/>
      <c r="AC1708" s="135"/>
      <c r="AD1708" s="135"/>
      <c r="AE1708" s="135"/>
      <c r="AF1708" s="127"/>
      <c r="AG1708" s="135"/>
      <c r="AH1708" s="135"/>
      <c r="AI1708" s="135"/>
      <c r="AJ1708" s="135"/>
    </row>
    <row r="1709" spans="11:36" s="3" customFormat="1" ht="15" customHeight="1" x14ac:dyDescent="0.25">
      <c r="K1709" s="11"/>
      <c r="L1709" s="354"/>
      <c r="M1709" s="352"/>
      <c r="AA1709" s="333"/>
      <c r="AB1709" s="135"/>
      <c r="AC1709" s="135"/>
      <c r="AD1709" s="135"/>
      <c r="AE1709" s="135"/>
      <c r="AF1709" s="127"/>
      <c r="AG1709" s="135"/>
      <c r="AH1709" s="135"/>
      <c r="AI1709" s="135"/>
      <c r="AJ1709" s="135"/>
    </row>
    <row r="1710" spans="11:36" s="3" customFormat="1" ht="15" customHeight="1" x14ac:dyDescent="0.25">
      <c r="K1710" s="11"/>
      <c r="L1710" s="354"/>
      <c r="M1710" s="352"/>
      <c r="AA1710" s="333"/>
      <c r="AB1710" s="135"/>
      <c r="AC1710" s="135"/>
      <c r="AD1710" s="135"/>
      <c r="AE1710" s="135"/>
      <c r="AF1710" s="127"/>
      <c r="AG1710" s="135"/>
      <c r="AH1710" s="135"/>
      <c r="AI1710" s="135"/>
      <c r="AJ1710" s="135"/>
    </row>
    <row r="1711" spans="11:36" s="3" customFormat="1" ht="15" customHeight="1" x14ac:dyDescent="0.25">
      <c r="K1711" s="11"/>
      <c r="L1711" s="354"/>
      <c r="M1711" s="352"/>
      <c r="AA1711" s="333"/>
      <c r="AB1711" s="135"/>
      <c r="AC1711" s="135"/>
      <c r="AD1711" s="135"/>
      <c r="AE1711" s="135"/>
      <c r="AF1711" s="127"/>
      <c r="AG1711" s="135"/>
      <c r="AH1711" s="135"/>
      <c r="AI1711" s="135"/>
      <c r="AJ1711" s="135"/>
    </row>
    <row r="1712" spans="11:36" s="3" customFormat="1" ht="15" customHeight="1" x14ac:dyDescent="0.25">
      <c r="K1712" s="11"/>
      <c r="L1712" s="354"/>
      <c r="M1712" s="352"/>
      <c r="AA1712" s="333"/>
      <c r="AB1712" s="135"/>
      <c r="AC1712" s="135"/>
      <c r="AD1712" s="135"/>
      <c r="AE1712" s="135"/>
      <c r="AF1712" s="127"/>
      <c r="AG1712" s="135"/>
      <c r="AH1712" s="135"/>
      <c r="AI1712" s="135"/>
      <c r="AJ1712" s="135"/>
    </row>
    <row r="1713" spans="11:36" s="3" customFormat="1" ht="15" customHeight="1" x14ac:dyDescent="0.25">
      <c r="K1713" s="11"/>
      <c r="L1713" s="354"/>
      <c r="M1713" s="352"/>
      <c r="AA1713" s="333"/>
      <c r="AB1713" s="135"/>
      <c r="AC1713" s="135"/>
      <c r="AD1713" s="135"/>
      <c r="AE1713" s="135"/>
      <c r="AF1713" s="127"/>
      <c r="AG1713" s="135"/>
      <c r="AH1713" s="135"/>
      <c r="AI1713" s="135"/>
      <c r="AJ1713" s="135"/>
    </row>
    <row r="1714" spans="11:36" s="3" customFormat="1" ht="15" customHeight="1" x14ac:dyDescent="0.25">
      <c r="K1714" s="11"/>
      <c r="L1714" s="354"/>
      <c r="M1714" s="352"/>
      <c r="AA1714" s="333"/>
      <c r="AB1714" s="135"/>
      <c r="AC1714" s="135"/>
      <c r="AD1714" s="135"/>
      <c r="AE1714" s="135"/>
      <c r="AF1714" s="127"/>
      <c r="AG1714" s="135"/>
      <c r="AH1714" s="135"/>
      <c r="AI1714" s="135"/>
      <c r="AJ1714" s="135"/>
    </row>
    <row r="1715" spans="11:36" s="3" customFormat="1" ht="15" customHeight="1" x14ac:dyDescent="0.25">
      <c r="K1715" s="11"/>
      <c r="L1715" s="354"/>
      <c r="M1715" s="352"/>
      <c r="AA1715" s="333"/>
      <c r="AB1715" s="135"/>
      <c r="AC1715" s="135"/>
      <c r="AD1715" s="135"/>
      <c r="AE1715" s="135"/>
      <c r="AF1715" s="127"/>
      <c r="AG1715" s="135"/>
      <c r="AH1715" s="135"/>
      <c r="AI1715" s="135"/>
      <c r="AJ1715" s="135"/>
    </row>
    <row r="1716" spans="11:36" s="3" customFormat="1" ht="15" customHeight="1" x14ac:dyDescent="0.25">
      <c r="K1716" s="11"/>
      <c r="L1716" s="354"/>
      <c r="M1716" s="352"/>
      <c r="AA1716" s="333"/>
      <c r="AB1716" s="135"/>
      <c r="AC1716" s="135"/>
      <c r="AD1716" s="135"/>
      <c r="AE1716" s="135"/>
      <c r="AF1716" s="127"/>
      <c r="AG1716" s="135"/>
      <c r="AH1716" s="135"/>
      <c r="AI1716" s="135"/>
      <c r="AJ1716" s="135"/>
    </row>
    <row r="1717" spans="11:36" s="3" customFormat="1" ht="15" customHeight="1" x14ac:dyDescent="0.25">
      <c r="K1717" s="11"/>
      <c r="L1717" s="354"/>
      <c r="M1717" s="352"/>
      <c r="AA1717" s="333"/>
      <c r="AB1717" s="135"/>
      <c r="AC1717" s="135"/>
      <c r="AD1717" s="135"/>
      <c r="AE1717" s="135"/>
      <c r="AF1717" s="127"/>
      <c r="AG1717" s="135"/>
      <c r="AH1717" s="135"/>
      <c r="AI1717" s="135"/>
      <c r="AJ1717" s="135"/>
    </row>
    <row r="1718" spans="11:36" s="3" customFormat="1" ht="15" customHeight="1" x14ac:dyDescent="0.25">
      <c r="K1718" s="11"/>
      <c r="L1718" s="354"/>
      <c r="M1718" s="352"/>
      <c r="AA1718" s="333"/>
      <c r="AB1718" s="135"/>
      <c r="AC1718" s="135"/>
      <c r="AD1718" s="135"/>
      <c r="AE1718" s="135"/>
      <c r="AF1718" s="127"/>
      <c r="AG1718" s="135"/>
      <c r="AH1718" s="135"/>
      <c r="AI1718" s="135"/>
      <c r="AJ1718" s="135"/>
    </row>
    <row r="1719" spans="11:36" s="3" customFormat="1" ht="15" customHeight="1" x14ac:dyDescent="0.25">
      <c r="K1719" s="11"/>
      <c r="L1719" s="354"/>
      <c r="M1719" s="352"/>
      <c r="AA1719" s="333"/>
      <c r="AB1719" s="135"/>
      <c r="AC1719" s="135"/>
      <c r="AD1719" s="135"/>
      <c r="AE1719" s="135"/>
      <c r="AF1719" s="127"/>
      <c r="AG1719" s="135"/>
      <c r="AH1719" s="135"/>
      <c r="AI1719" s="135"/>
      <c r="AJ1719" s="135"/>
    </row>
    <row r="1720" spans="11:36" s="3" customFormat="1" ht="15" customHeight="1" x14ac:dyDescent="0.25">
      <c r="K1720" s="11"/>
      <c r="L1720" s="354"/>
      <c r="M1720" s="352"/>
      <c r="AA1720" s="333"/>
      <c r="AB1720" s="135"/>
      <c r="AC1720" s="135"/>
      <c r="AD1720" s="135"/>
      <c r="AE1720" s="135"/>
      <c r="AF1720" s="127"/>
      <c r="AG1720" s="135"/>
      <c r="AH1720" s="135"/>
      <c r="AI1720" s="135"/>
      <c r="AJ1720" s="135"/>
    </row>
    <row r="1721" spans="11:36" s="3" customFormat="1" ht="15" customHeight="1" x14ac:dyDescent="0.25">
      <c r="K1721" s="11"/>
      <c r="L1721" s="354"/>
      <c r="M1721" s="352"/>
      <c r="AA1721" s="333"/>
      <c r="AB1721" s="135"/>
      <c r="AC1721" s="135"/>
      <c r="AD1721" s="135"/>
      <c r="AE1721" s="135"/>
      <c r="AF1721" s="127"/>
      <c r="AG1721" s="135"/>
      <c r="AH1721" s="135"/>
      <c r="AI1721" s="135"/>
      <c r="AJ1721" s="135"/>
    </row>
    <row r="1722" spans="11:36" s="3" customFormat="1" ht="15" customHeight="1" x14ac:dyDescent="0.25">
      <c r="K1722" s="11"/>
      <c r="L1722" s="354"/>
      <c r="M1722" s="352"/>
      <c r="AA1722" s="333"/>
      <c r="AB1722" s="135"/>
      <c r="AC1722" s="135"/>
      <c r="AD1722" s="135"/>
      <c r="AE1722" s="135"/>
      <c r="AF1722" s="127"/>
      <c r="AG1722" s="135"/>
      <c r="AH1722" s="135"/>
      <c r="AI1722" s="135"/>
      <c r="AJ1722" s="135"/>
    </row>
    <row r="1723" spans="11:36" s="3" customFormat="1" ht="15" customHeight="1" x14ac:dyDescent="0.25">
      <c r="K1723" s="11"/>
      <c r="L1723" s="354"/>
      <c r="M1723" s="352"/>
      <c r="AA1723" s="333"/>
      <c r="AB1723" s="135"/>
      <c r="AC1723" s="135"/>
      <c r="AD1723" s="135"/>
      <c r="AE1723" s="135"/>
      <c r="AF1723" s="127"/>
      <c r="AG1723" s="135"/>
      <c r="AH1723" s="135"/>
      <c r="AI1723" s="135"/>
      <c r="AJ1723" s="135"/>
    </row>
    <row r="1724" spans="11:36" s="3" customFormat="1" ht="15" customHeight="1" x14ac:dyDescent="0.25">
      <c r="K1724" s="11"/>
      <c r="L1724" s="354"/>
      <c r="M1724" s="352"/>
      <c r="AA1724" s="333"/>
      <c r="AB1724" s="135"/>
      <c r="AC1724" s="135"/>
      <c r="AD1724" s="135"/>
      <c r="AE1724" s="135"/>
      <c r="AF1724" s="127"/>
      <c r="AG1724" s="135"/>
      <c r="AH1724" s="135"/>
      <c r="AI1724" s="135"/>
      <c r="AJ1724" s="135"/>
    </row>
    <row r="1725" spans="11:36" s="3" customFormat="1" ht="15" customHeight="1" x14ac:dyDescent="0.25">
      <c r="K1725" s="11"/>
      <c r="L1725" s="354"/>
      <c r="M1725" s="352"/>
      <c r="AA1725" s="333"/>
      <c r="AB1725" s="135"/>
      <c r="AC1725" s="135"/>
      <c r="AD1725" s="135"/>
      <c r="AE1725" s="135"/>
      <c r="AF1725" s="127"/>
      <c r="AG1725" s="135"/>
      <c r="AH1725" s="135"/>
      <c r="AI1725" s="135"/>
      <c r="AJ1725" s="135"/>
    </row>
    <row r="1726" spans="11:36" s="3" customFormat="1" ht="15" customHeight="1" x14ac:dyDescent="0.25">
      <c r="K1726" s="11"/>
      <c r="L1726" s="354"/>
      <c r="M1726" s="352"/>
      <c r="AA1726" s="333"/>
      <c r="AB1726" s="135"/>
      <c r="AC1726" s="135"/>
      <c r="AD1726" s="135"/>
      <c r="AE1726" s="135"/>
      <c r="AF1726" s="127"/>
      <c r="AG1726" s="135"/>
      <c r="AH1726" s="135"/>
      <c r="AI1726" s="135"/>
      <c r="AJ1726" s="135"/>
    </row>
    <row r="1727" spans="11:36" s="3" customFormat="1" ht="15" customHeight="1" x14ac:dyDescent="0.25">
      <c r="K1727" s="11"/>
      <c r="L1727" s="354"/>
      <c r="M1727" s="352"/>
      <c r="AA1727" s="333"/>
      <c r="AB1727" s="135"/>
      <c r="AC1727" s="135"/>
      <c r="AD1727" s="135"/>
      <c r="AE1727" s="135"/>
      <c r="AF1727" s="127"/>
      <c r="AG1727" s="135"/>
      <c r="AH1727" s="135"/>
      <c r="AI1727" s="135"/>
      <c r="AJ1727" s="135"/>
    </row>
    <row r="1728" spans="11:36" s="3" customFormat="1" ht="15" customHeight="1" x14ac:dyDescent="0.25">
      <c r="K1728" s="11"/>
      <c r="L1728" s="354"/>
      <c r="M1728" s="352"/>
      <c r="AA1728" s="333"/>
      <c r="AB1728" s="135"/>
      <c r="AC1728" s="135"/>
      <c r="AD1728" s="135"/>
      <c r="AE1728" s="135"/>
      <c r="AF1728" s="127"/>
      <c r="AG1728" s="135"/>
      <c r="AH1728" s="135"/>
      <c r="AI1728" s="135"/>
      <c r="AJ1728" s="135"/>
    </row>
    <row r="1729" spans="11:36" s="3" customFormat="1" ht="15" customHeight="1" x14ac:dyDescent="0.25">
      <c r="K1729" s="11"/>
      <c r="L1729" s="354"/>
      <c r="M1729" s="352"/>
      <c r="AA1729" s="333"/>
      <c r="AB1729" s="135"/>
      <c r="AC1729" s="135"/>
      <c r="AD1729" s="135"/>
      <c r="AE1729" s="135"/>
      <c r="AF1729" s="127"/>
      <c r="AG1729" s="135"/>
      <c r="AH1729" s="135"/>
      <c r="AI1729" s="135"/>
      <c r="AJ1729" s="135"/>
    </row>
    <row r="1730" spans="11:36" s="3" customFormat="1" ht="15" customHeight="1" x14ac:dyDescent="0.25">
      <c r="K1730" s="11"/>
      <c r="L1730" s="354"/>
      <c r="M1730" s="352"/>
      <c r="AA1730" s="333"/>
      <c r="AB1730" s="135"/>
      <c r="AC1730" s="135"/>
      <c r="AD1730" s="135"/>
      <c r="AE1730" s="135"/>
      <c r="AF1730" s="127"/>
      <c r="AG1730" s="135"/>
      <c r="AH1730" s="135"/>
      <c r="AI1730" s="135"/>
      <c r="AJ1730" s="135"/>
    </row>
    <row r="1731" spans="11:36" s="3" customFormat="1" ht="15" customHeight="1" x14ac:dyDescent="0.25">
      <c r="K1731" s="11"/>
      <c r="L1731" s="354"/>
      <c r="M1731" s="352"/>
      <c r="AA1731" s="333"/>
      <c r="AB1731" s="135"/>
      <c r="AC1731" s="135"/>
      <c r="AD1731" s="135"/>
      <c r="AE1731" s="135"/>
      <c r="AF1731" s="127"/>
      <c r="AG1731" s="135"/>
      <c r="AH1731" s="135"/>
      <c r="AI1731" s="135"/>
      <c r="AJ1731" s="135"/>
    </row>
    <row r="1732" spans="11:36" s="3" customFormat="1" ht="15" customHeight="1" x14ac:dyDescent="0.25">
      <c r="K1732" s="11"/>
      <c r="L1732" s="354"/>
      <c r="M1732" s="352"/>
      <c r="AA1732" s="333"/>
      <c r="AB1732" s="135"/>
      <c r="AC1732" s="135"/>
      <c r="AD1732" s="135"/>
      <c r="AE1732" s="135"/>
      <c r="AF1732" s="127"/>
      <c r="AG1732" s="135"/>
      <c r="AH1732" s="135"/>
      <c r="AI1732" s="135"/>
      <c r="AJ1732" s="135"/>
    </row>
    <row r="1733" spans="11:36" s="3" customFormat="1" ht="15" customHeight="1" x14ac:dyDescent="0.25">
      <c r="K1733" s="11"/>
      <c r="L1733" s="354"/>
      <c r="M1733" s="352"/>
      <c r="AA1733" s="333"/>
      <c r="AB1733" s="135"/>
      <c r="AC1733" s="135"/>
      <c r="AD1733" s="135"/>
      <c r="AE1733" s="135"/>
      <c r="AF1733" s="127"/>
      <c r="AG1733" s="135"/>
      <c r="AH1733" s="135"/>
      <c r="AI1733" s="135"/>
      <c r="AJ1733" s="135"/>
    </row>
    <row r="1734" spans="11:36" s="3" customFormat="1" ht="15" customHeight="1" x14ac:dyDescent="0.25">
      <c r="K1734" s="11"/>
      <c r="L1734" s="354"/>
      <c r="M1734" s="352"/>
      <c r="AA1734" s="333"/>
      <c r="AB1734" s="135"/>
      <c r="AC1734" s="135"/>
      <c r="AD1734" s="135"/>
      <c r="AE1734" s="135"/>
      <c r="AF1734" s="127"/>
      <c r="AG1734" s="135"/>
      <c r="AH1734" s="135"/>
      <c r="AI1734" s="135"/>
      <c r="AJ1734" s="135"/>
    </row>
    <row r="1735" spans="11:36" s="3" customFormat="1" ht="15" customHeight="1" x14ac:dyDescent="0.25">
      <c r="K1735" s="11"/>
      <c r="L1735" s="354"/>
      <c r="M1735" s="352"/>
      <c r="AA1735" s="333"/>
      <c r="AB1735" s="135"/>
      <c r="AC1735" s="135"/>
      <c r="AD1735" s="135"/>
      <c r="AE1735" s="135"/>
      <c r="AF1735" s="127"/>
      <c r="AG1735" s="135"/>
      <c r="AH1735" s="135"/>
      <c r="AI1735" s="135"/>
      <c r="AJ1735" s="135"/>
    </row>
    <row r="1736" spans="11:36" s="3" customFormat="1" ht="15" customHeight="1" x14ac:dyDescent="0.25">
      <c r="K1736" s="11"/>
      <c r="L1736" s="354"/>
      <c r="M1736" s="352"/>
      <c r="AA1736" s="333"/>
      <c r="AB1736" s="135"/>
      <c r="AC1736" s="135"/>
      <c r="AD1736" s="135"/>
      <c r="AE1736" s="135"/>
      <c r="AF1736" s="127"/>
      <c r="AG1736" s="135"/>
      <c r="AH1736" s="135"/>
      <c r="AI1736" s="135"/>
      <c r="AJ1736" s="135"/>
    </row>
    <row r="1737" spans="11:36" s="3" customFormat="1" ht="15" customHeight="1" x14ac:dyDescent="0.25">
      <c r="K1737" s="11"/>
      <c r="L1737" s="354"/>
      <c r="M1737" s="352"/>
      <c r="AA1737" s="333"/>
      <c r="AB1737" s="135"/>
      <c r="AC1737" s="135"/>
      <c r="AD1737" s="135"/>
      <c r="AE1737" s="135"/>
      <c r="AF1737" s="127"/>
      <c r="AG1737" s="135"/>
      <c r="AH1737" s="135"/>
      <c r="AI1737" s="135"/>
      <c r="AJ1737" s="135"/>
    </row>
    <row r="1738" spans="11:36" s="3" customFormat="1" ht="15" customHeight="1" x14ac:dyDescent="0.25">
      <c r="K1738" s="11"/>
      <c r="L1738" s="354"/>
      <c r="M1738" s="352"/>
      <c r="AA1738" s="333"/>
      <c r="AB1738" s="135"/>
      <c r="AC1738" s="135"/>
      <c r="AD1738" s="135"/>
      <c r="AE1738" s="135"/>
      <c r="AF1738" s="127"/>
      <c r="AG1738" s="135"/>
      <c r="AH1738" s="135"/>
      <c r="AI1738" s="135"/>
      <c r="AJ1738" s="135"/>
    </row>
    <row r="1739" spans="11:36" s="3" customFormat="1" ht="15" customHeight="1" x14ac:dyDescent="0.25">
      <c r="K1739" s="11"/>
      <c r="L1739" s="354"/>
      <c r="M1739" s="352"/>
      <c r="AA1739" s="333"/>
      <c r="AB1739" s="135"/>
      <c r="AC1739" s="135"/>
      <c r="AD1739" s="135"/>
      <c r="AE1739" s="135"/>
      <c r="AF1739" s="127"/>
      <c r="AG1739" s="135"/>
      <c r="AH1739" s="135"/>
      <c r="AI1739" s="135"/>
      <c r="AJ1739" s="135"/>
    </row>
    <row r="1740" spans="11:36" s="3" customFormat="1" ht="15" customHeight="1" x14ac:dyDescent="0.25">
      <c r="K1740" s="11"/>
      <c r="L1740" s="354"/>
      <c r="M1740" s="352"/>
      <c r="AA1740" s="333"/>
      <c r="AB1740" s="135"/>
      <c r="AC1740" s="135"/>
      <c r="AD1740" s="135"/>
      <c r="AE1740" s="135"/>
      <c r="AF1740" s="127"/>
      <c r="AG1740" s="135"/>
      <c r="AH1740" s="135"/>
      <c r="AI1740" s="135"/>
      <c r="AJ1740" s="135"/>
    </row>
    <row r="1741" spans="11:36" s="3" customFormat="1" ht="15" customHeight="1" x14ac:dyDescent="0.25">
      <c r="K1741" s="11"/>
      <c r="L1741" s="354"/>
      <c r="M1741" s="352"/>
      <c r="AA1741" s="333"/>
      <c r="AB1741" s="135"/>
      <c r="AC1741" s="135"/>
      <c r="AD1741" s="135"/>
      <c r="AE1741" s="135"/>
      <c r="AF1741" s="127"/>
      <c r="AG1741" s="135"/>
      <c r="AH1741" s="135"/>
      <c r="AI1741" s="135"/>
      <c r="AJ1741" s="135"/>
    </row>
    <row r="1742" spans="11:36" s="3" customFormat="1" ht="15" customHeight="1" x14ac:dyDescent="0.25">
      <c r="K1742" s="11"/>
      <c r="L1742" s="354"/>
      <c r="M1742" s="352"/>
      <c r="AA1742" s="333"/>
      <c r="AB1742" s="135"/>
      <c r="AC1742" s="135"/>
      <c r="AD1742" s="135"/>
      <c r="AE1742" s="135"/>
      <c r="AF1742" s="127"/>
      <c r="AG1742" s="135"/>
      <c r="AH1742" s="135"/>
      <c r="AI1742" s="135"/>
      <c r="AJ1742" s="135"/>
    </row>
    <row r="1743" spans="11:36" s="3" customFormat="1" ht="15" customHeight="1" x14ac:dyDescent="0.25">
      <c r="K1743" s="11"/>
      <c r="L1743" s="354"/>
      <c r="M1743" s="352"/>
      <c r="AA1743" s="333"/>
      <c r="AB1743" s="135"/>
      <c r="AC1743" s="135"/>
      <c r="AD1743" s="135"/>
      <c r="AE1743" s="135"/>
      <c r="AF1743" s="127"/>
      <c r="AG1743" s="135"/>
      <c r="AH1743" s="135"/>
      <c r="AI1743" s="135"/>
      <c r="AJ1743" s="135"/>
    </row>
    <row r="1744" spans="11:36" s="3" customFormat="1" ht="15" customHeight="1" x14ac:dyDescent="0.25">
      <c r="K1744" s="11"/>
      <c r="L1744" s="354"/>
      <c r="M1744" s="352"/>
      <c r="AA1744" s="333"/>
      <c r="AB1744" s="135"/>
      <c r="AC1744" s="135"/>
      <c r="AD1744" s="135"/>
      <c r="AE1744" s="135"/>
      <c r="AF1744" s="127"/>
      <c r="AG1744" s="135"/>
      <c r="AH1744" s="135"/>
      <c r="AI1744" s="135"/>
      <c r="AJ1744" s="135"/>
    </row>
    <row r="1745" spans="11:36" s="3" customFormat="1" ht="15" customHeight="1" x14ac:dyDescent="0.25">
      <c r="K1745" s="11"/>
      <c r="L1745" s="354"/>
      <c r="M1745" s="352"/>
      <c r="AA1745" s="333"/>
      <c r="AB1745" s="135"/>
      <c r="AC1745" s="135"/>
      <c r="AD1745" s="135"/>
      <c r="AE1745" s="135"/>
      <c r="AF1745" s="127"/>
      <c r="AG1745" s="135"/>
      <c r="AH1745" s="135"/>
      <c r="AI1745" s="135"/>
      <c r="AJ1745" s="135"/>
    </row>
    <row r="1746" spans="11:36" s="3" customFormat="1" ht="15" customHeight="1" x14ac:dyDescent="0.25">
      <c r="K1746" s="11"/>
      <c r="L1746" s="354"/>
      <c r="M1746" s="352"/>
      <c r="AA1746" s="333"/>
      <c r="AB1746" s="135"/>
      <c r="AC1746" s="135"/>
      <c r="AD1746" s="135"/>
      <c r="AE1746" s="135"/>
      <c r="AF1746" s="127"/>
      <c r="AG1746" s="135"/>
      <c r="AH1746" s="135"/>
      <c r="AI1746" s="135"/>
      <c r="AJ1746" s="135"/>
    </row>
    <row r="1747" spans="11:36" s="3" customFormat="1" ht="15" customHeight="1" x14ac:dyDescent="0.25">
      <c r="K1747" s="11"/>
      <c r="L1747" s="354"/>
      <c r="M1747" s="352"/>
      <c r="AA1747" s="333"/>
      <c r="AB1747" s="135"/>
      <c r="AC1747" s="135"/>
      <c r="AD1747" s="135"/>
      <c r="AE1747" s="135"/>
      <c r="AF1747" s="127"/>
      <c r="AG1747" s="135"/>
      <c r="AH1747" s="135"/>
      <c r="AI1747" s="135"/>
      <c r="AJ1747" s="135"/>
    </row>
    <row r="1748" spans="11:36" s="3" customFormat="1" ht="15" customHeight="1" x14ac:dyDescent="0.25">
      <c r="K1748" s="11"/>
      <c r="L1748" s="354"/>
      <c r="M1748" s="352"/>
      <c r="AA1748" s="333"/>
      <c r="AB1748" s="135"/>
      <c r="AC1748" s="135"/>
      <c r="AD1748" s="135"/>
      <c r="AE1748" s="135"/>
      <c r="AF1748" s="127"/>
      <c r="AG1748" s="135"/>
      <c r="AH1748" s="135"/>
      <c r="AI1748" s="135"/>
      <c r="AJ1748" s="135"/>
    </row>
    <row r="1749" spans="11:36" s="3" customFormat="1" ht="15" customHeight="1" x14ac:dyDescent="0.25">
      <c r="K1749" s="11"/>
      <c r="L1749" s="354"/>
      <c r="M1749" s="352"/>
      <c r="AA1749" s="333"/>
      <c r="AB1749" s="135"/>
      <c r="AC1749" s="135"/>
      <c r="AD1749" s="135"/>
      <c r="AE1749" s="135"/>
      <c r="AF1749" s="127"/>
      <c r="AG1749" s="135"/>
      <c r="AH1749" s="135"/>
      <c r="AI1749" s="135"/>
      <c r="AJ1749" s="135"/>
    </row>
    <row r="1750" spans="11:36" s="3" customFormat="1" ht="15" customHeight="1" x14ac:dyDescent="0.25">
      <c r="K1750" s="11"/>
      <c r="L1750" s="354"/>
      <c r="M1750" s="352"/>
      <c r="AA1750" s="333"/>
      <c r="AB1750" s="135"/>
      <c r="AC1750" s="135"/>
      <c r="AD1750" s="135"/>
      <c r="AE1750" s="135"/>
      <c r="AF1750" s="127"/>
      <c r="AG1750" s="135"/>
      <c r="AH1750" s="135"/>
      <c r="AI1750" s="135"/>
      <c r="AJ1750" s="135"/>
    </row>
    <row r="1751" spans="11:36" s="3" customFormat="1" ht="15" customHeight="1" x14ac:dyDescent="0.25">
      <c r="K1751" s="11"/>
      <c r="L1751" s="354"/>
      <c r="M1751" s="352"/>
      <c r="AA1751" s="333"/>
      <c r="AB1751" s="135"/>
      <c r="AC1751" s="135"/>
      <c r="AD1751" s="135"/>
      <c r="AE1751" s="135"/>
      <c r="AF1751" s="127"/>
      <c r="AG1751" s="135"/>
      <c r="AH1751" s="135"/>
      <c r="AI1751" s="135"/>
      <c r="AJ1751" s="135"/>
    </row>
    <row r="1752" spans="11:36" s="3" customFormat="1" ht="15" customHeight="1" x14ac:dyDescent="0.25">
      <c r="K1752" s="11"/>
      <c r="L1752" s="354"/>
      <c r="M1752" s="352"/>
      <c r="AA1752" s="333"/>
      <c r="AB1752" s="135"/>
      <c r="AC1752" s="135"/>
      <c r="AD1752" s="135"/>
      <c r="AE1752" s="135"/>
      <c r="AF1752" s="127"/>
      <c r="AG1752" s="135"/>
      <c r="AH1752" s="135"/>
      <c r="AI1752" s="135"/>
      <c r="AJ1752" s="135"/>
    </row>
    <row r="1753" spans="11:36" s="3" customFormat="1" ht="15" customHeight="1" x14ac:dyDescent="0.25">
      <c r="K1753" s="11"/>
      <c r="L1753" s="354"/>
      <c r="M1753" s="352"/>
      <c r="AA1753" s="333"/>
      <c r="AB1753" s="135"/>
      <c r="AC1753" s="135"/>
      <c r="AD1753" s="135"/>
      <c r="AE1753" s="135"/>
      <c r="AF1753" s="127"/>
      <c r="AG1753" s="135"/>
      <c r="AH1753" s="135"/>
      <c r="AI1753" s="135"/>
      <c r="AJ1753" s="135"/>
    </row>
    <row r="1754" spans="11:36" s="3" customFormat="1" ht="15" customHeight="1" x14ac:dyDescent="0.25">
      <c r="K1754" s="11"/>
      <c r="L1754" s="354"/>
      <c r="M1754" s="352"/>
      <c r="AA1754" s="333"/>
      <c r="AB1754" s="135"/>
      <c r="AC1754" s="135"/>
      <c r="AD1754" s="135"/>
      <c r="AE1754" s="135"/>
      <c r="AF1754" s="127"/>
      <c r="AG1754" s="135"/>
      <c r="AH1754" s="135"/>
      <c r="AI1754" s="135"/>
      <c r="AJ1754" s="135"/>
    </row>
    <row r="1755" spans="11:36" s="3" customFormat="1" ht="15" customHeight="1" x14ac:dyDescent="0.25">
      <c r="K1755" s="11"/>
      <c r="L1755" s="354"/>
      <c r="M1755" s="352"/>
      <c r="AA1755" s="333"/>
      <c r="AB1755" s="135"/>
      <c r="AC1755" s="135"/>
      <c r="AD1755" s="135"/>
      <c r="AE1755" s="135"/>
      <c r="AF1755" s="127"/>
      <c r="AG1755" s="135"/>
      <c r="AH1755" s="135"/>
      <c r="AI1755" s="135"/>
      <c r="AJ1755" s="135"/>
    </row>
    <row r="1756" spans="11:36" s="3" customFormat="1" ht="15" customHeight="1" x14ac:dyDescent="0.25">
      <c r="K1756" s="11"/>
      <c r="L1756" s="354"/>
      <c r="M1756" s="352"/>
      <c r="AA1756" s="333"/>
      <c r="AB1756" s="135"/>
      <c r="AC1756" s="135"/>
      <c r="AD1756" s="135"/>
      <c r="AE1756" s="135"/>
      <c r="AF1756" s="127"/>
      <c r="AG1756" s="135"/>
      <c r="AH1756" s="135"/>
      <c r="AI1756" s="135"/>
      <c r="AJ1756" s="135"/>
    </row>
    <row r="1757" spans="11:36" s="3" customFormat="1" ht="15" customHeight="1" x14ac:dyDescent="0.25">
      <c r="K1757" s="11"/>
      <c r="L1757" s="354"/>
      <c r="M1757" s="352"/>
      <c r="AA1757" s="333"/>
      <c r="AB1757" s="135"/>
      <c r="AC1757" s="135"/>
      <c r="AD1757" s="135"/>
      <c r="AE1757" s="135"/>
      <c r="AF1757" s="127"/>
      <c r="AG1757" s="135"/>
      <c r="AH1757" s="135"/>
      <c r="AI1757" s="135"/>
      <c r="AJ1757" s="135"/>
    </row>
    <row r="1758" spans="11:36" s="3" customFormat="1" ht="15" customHeight="1" x14ac:dyDescent="0.25">
      <c r="K1758" s="11"/>
      <c r="L1758" s="354"/>
      <c r="M1758" s="352"/>
      <c r="AA1758" s="333"/>
      <c r="AB1758" s="135"/>
      <c r="AC1758" s="135"/>
      <c r="AD1758" s="135"/>
      <c r="AE1758" s="135"/>
      <c r="AF1758" s="127"/>
      <c r="AG1758" s="135"/>
      <c r="AH1758" s="135"/>
      <c r="AI1758" s="135"/>
      <c r="AJ1758" s="135"/>
    </row>
    <row r="1759" spans="11:36" s="3" customFormat="1" ht="15" customHeight="1" x14ac:dyDescent="0.25">
      <c r="K1759" s="11"/>
      <c r="L1759" s="354"/>
      <c r="M1759" s="352"/>
      <c r="AA1759" s="333"/>
      <c r="AB1759" s="135"/>
      <c r="AC1759" s="135"/>
      <c r="AD1759" s="135"/>
      <c r="AE1759" s="135"/>
      <c r="AF1759" s="127"/>
      <c r="AG1759" s="135"/>
      <c r="AH1759" s="135"/>
      <c r="AI1759" s="135"/>
      <c r="AJ1759" s="135"/>
    </row>
    <row r="1760" spans="11:36" s="3" customFormat="1" ht="15" customHeight="1" x14ac:dyDescent="0.25">
      <c r="K1760" s="11"/>
      <c r="L1760" s="354"/>
      <c r="M1760" s="352"/>
      <c r="AA1760" s="333"/>
      <c r="AB1760" s="135"/>
      <c r="AC1760" s="135"/>
      <c r="AD1760" s="135"/>
      <c r="AE1760" s="135"/>
      <c r="AF1760" s="127"/>
      <c r="AG1760" s="135"/>
      <c r="AH1760" s="135"/>
      <c r="AI1760" s="135"/>
      <c r="AJ1760" s="135"/>
    </row>
    <row r="1761" spans="11:36" s="3" customFormat="1" ht="15" customHeight="1" x14ac:dyDescent="0.25">
      <c r="K1761" s="11"/>
      <c r="L1761" s="354"/>
      <c r="M1761" s="352"/>
      <c r="AA1761" s="333"/>
      <c r="AB1761" s="135"/>
      <c r="AC1761" s="135"/>
      <c r="AD1761" s="135"/>
      <c r="AE1761" s="135"/>
      <c r="AF1761" s="127"/>
      <c r="AG1761" s="135"/>
      <c r="AH1761" s="135"/>
      <c r="AI1761" s="135"/>
      <c r="AJ1761" s="135"/>
    </row>
    <row r="1762" spans="11:36" s="3" customFormat="1" ht="15" customHeight="1" x14ac:dyDescent="0.25">
      <c r="K1762" s="11"/>
      <c r="L1762" s="354"/>
      <c r="M1762" s="352"/>
      <c r="AA1762" s="333"/>
      <c r="AB1762" s="135"/>
      <c r="AC1762" s="135"/>
      <c r="AD1762" s="135"/>
      <c r="AE1762" s="135"/>
      <c r="AF1762" s="127"/>
      <c r="AG1762" s="135"/>
      <c r="AH1762" s="135"/>
      <c r="AI1762" s="135"/>
      <c r="AJ1762" s="135"/>
    </row>
    <row r="1763" spans="11:36" s="3" customFormat="1" ht="15" customHeight="1" x14ac:dyDescent="0.25">
      <c r="K1763" s="11"/>
      <c r="L1763" s="354"/>
      <c r="M1763" s="352"/>
      <c r="AA1763" s="333"/>
      <c r="AB1763" s="135"/>
      <c r="AC1763" s="135"/>
      <c r="AD1763" s="135"/>
      <c r="AE1763" s="135"/>
      <c r="AF1763" s="127"/>
      <c r="AG1763" s="135"/>
      <c r="AH1763" s="135"/>
      <c r="AI1763" s="135"/>
      <c r="AJ1763" s="135"/>
    </row>
    <row r="1764" spans="11:36" s="3" customFormat="1" ht="15" customHeight="1" x14ac:dyDescent="0.25">
      <c r="K1764" s="11"/>
      <c r="L1764" s="354"/>
      <c r="M1764" s="352"/>
      <c r="AA1764" s="333"/>
      <c r="AB1764" s="135"/>
      <c r="AC1764" s="135"/>
      <c r="AD1764" s="135"/>
      <c r="AE1764" s="135"/>
      <c r="AF1764" s="127"/>
      <c r="AG1764" s="135"/>
      <c r="AH1764" s="135"/>
      <c r="AI1764" s="135"/>
      <c r="AJ1764" s="135"/>
    </row>
    <row r="1765" spans="11:36" s="3" customFormat="1" ht="15" customHeight="1" x14ac:dyDescent="0.25">
      <c r="K1765" s="11"/>
      <c r="L1765" s="354"/>
      <c r="M1765" s="352"/>
      <c r="AA1765" s="333"/>
      <c r="AB1765" s="135"/>
      <c r="AC1765" s="135"/>
      <c r="AD1765" s="135"/>
      <c r="AE1765" s="135"/>
      <c r="AF1765" s="127"/>
      <c r="AG1765" s="135"/>
      <c r="AH1765" s="135"/>
      <c r="AI1765" s="135"/>
      <c r="AJ1765" s="135"/>
    </row>
    <row r="1766" spans="11:36" s="3" customFormat="1" ht="15" customHeight="1" x14ac:dyDescent="0.25">
      <c r="K1766" s="11"/>
      <c r="L1766" s="354"/>
      <c r="M1766" s="352"/>
      <c r="AA1766" s="333"/>
      <c r="AB1766" s="135"/>
      <c r="AC1766" s="135"/>
      <c r="AD1766" s="135"/>
      <c r="AE1766" s="135"/>
      <c r="AF1766" s="127"/>
      <c r="AG1766" s="135"/>
      <c r="AH1766" s="135"/>
      <c r="AI1766" s="135"/>
      <c r="AJ1766" s="135"/>
    </row>
    <row r="1767" spans="11:36" s="3" customFormat="1" ht="15" customHeight="1" x14ac:dyDescent="0.25">
      <c r="K1767" s="11"/>
      <c r="L1767" s="354"/>
      <c r="M1767" s="352"/>
      <c r="AA1767" s="333"/>
      <c r="AB1767" s="135"/>
      <c r="AC1767" s="135"/>
      <c r="AD1767" s="135"/>
      <c r="AE1767" s="135"/>
      <c r="AF1767" s="127"/>
      <c r="AG1767" s="135"/>
      <c r="AH1767" s="135"/>
      <c r="AI1767" s="135"/>
      <c r="AJ1767" s="135"/>
    </row>
    <row r="1768" spans="11:36" s="3" customFormat="1" ht="15" customHeight="1" x14ac:dyDescent="0.25">
      <c r="K1768" s="11"/>
      <c r="L1768" s="354"/>
      <c r="M1768" s="352"/>
      <c r="AA1768" s="333"/>
      <c r="AB1768" s="135"/>
      <c r="AC1768" s="135"/>
      <c r="AD1768" s="135"/>
      <c r="AE1768" s="135"/>
      <c r="AF1768" s="127"/>
      <c r="AG1768" s="135"/>
      <c r="AH1768" s="135"/>
      <c r="AI1768" s="135"/>
      <c r="AJ1768" s="135"/>
    </row>
    <row r="1769" spans="11:36" s="3" customFormat="1" ht="15" customHeight="1" x14ac:dyDescent="0.25">
      <c r="K1769" s="11"/>
      <c r="L1769" s="354"/>
      <c r="M1769" s="352"/>
      <c r="AA1769" s="333"/>
      <c r="AB1769" s="135"/>
      <c r="AC1769" s="135"/>
      <c r="AD1769" s="135"/>
      <c r="AE1769" s="135"/>
      <c r="AF1769" s="127"/>
      <c r="AG1769" s="135"/>
      <c r="AH1769" s="135"/>
      <c r="AI1769" s="135"/>
      <c r="AJ1769" s="135"/>
    </row>
    <row r="1770" spans="11:36" s="3" customFormat="1" ht="15" customHeight="1" x14ac:dyDescent="0.25">
      <c r="K1770" s="11"/>
      <c r="L1770" s="354"/>
      <c r="M1770" s="352"/>
      <c r="AA1770" s="333"/>
      <c r="AB1770" s="135"/>
      <c r="AC1770" s="135"/>
      <c r="AD1770" s="135"/>
      <c r="AE1770" s="135"/>
      <c r="AF1770" s="127"/>
      <c r="AG1770" s="135"/>
      <c r="AH1770" s="135"/>
      <c r="AI1770" s="135"/>
      <c r="AJ1770" s="135"/>
    </row>
    <row r="1771" spans="11:36" s="3" customFormat="1" ht="15" customHeight="1" x14ac:dyDescent="0.25">
      <c r="K1771" s="11"/>
      <c r="L1771" s="354"/>
      <c r="M1771" s="352"/>
      <c r="AA1771" s="333"/>
      <c r="AB1771" s="135"/>
      <c r="AC1771" s="135"/>
      <c r="AD1771" s="135"/>
      <c r="AE1771" s="135"/>
      <c r="AF1771" s="127"/>
      <c r="AG1771" s="135"/>
      <c r="AH1771" s="135"/>
      <c r="AI1771" s="135"/>
      <c r="AJ1771" s="135"/>
    </row>
    <row r="1772" spans="11:36" s="3" customFormat="1" ht="15" customHeight="1" x14ac:dyDescent="0.25">
      <c r="K1772" s="11"/>
      <c r="L1772" s="354"/>
      <c r="M1772" s="352"/>
      <c r="AA1772" s="333"/>
      <c r="AB1772" s="135"/>
      <c r="AC1772" s="135"/>
      <c r="AD1772" s="135"/>
      <c r="AE1772" s="135"/>
      <c r="AF1772" s="127"/>
      <c r="AG1772" s="135"/>
      <c r="AH1772" s="135"/>
      <c r="AI1772" s="135"/>
      <c r="AJ1772" s="135"/>
    </row>
    <row r="1773" spans="11:36" s="3" customFormat="1" ht="15" customHeight="1" x14ac:dyDescent="0.25">
      <c r="K1773" s="11"/>
      <c r="L1773" s="354"/>
      <c r="M1773" s="352"/>
      <c r="AA1773" s="333"/>
      <c r="AB1773" s="135"/>
      <c r="AC1773" s="135"/>
      <c r="AD1773" s="135"/>
      <c r="AE1773" s="135"/>
      <c r="AF1773" s="127"/>
      <c r="AG1773" s="135"/>
      <c r="AH1773" s="135"/>
      <c r="AI1773" s="135"/>
      <c r="AJ1773" s="135"/>
    </row>
    <row r="1774" spans="11:36" s="3" customFormat="1" ht="15" customHeight="1" x14ac:dyDescent="0.25">
      <c r="K1774" s="11"/>
      <c r="L1774" s="354"/>
      <c r="M1774" s="352"/>
      <c r="AA1774" s="333"/>
      <c r="AB1774" s="135"/>
      <c r="AC1774" s="135"/>
      <c r="AD1774" s="135"/>
      <c r="AE1774" s="135"/>
      <c r="AF1774" s="127"/>
      <c r="AG1774" s="135"/>
      <c r="AH1774" s="135"/>
      <c r="AI1774" s="135"/>
      <c r="AJ1774" s="135"/>
    </row>
    <row r="1775" spans="11:36" s="3" customFormat="1" ht="15" customHeight="1" x14ac:dyDescent="0.25">
      <c r="K1775" s="11"/>
      <c r="L1775" s="354"/>
      <c r="M1775" s="352"/>
      <c r="AA1775" s="333"/>
      <c r="AB1775" s="135"/>
      <c r="AC1775" s="135"/>
      <c r="AD1775" s="135"/>
      <c r="AE1775" s="135"/>
      <c r="AF1775" s="127"/>
      <c r="AG1775" s="135"/>
      <c r="AH1775" s="135"/>
      <c r="AI1775" s="135"/>
      <c r="AJ1775" s="135"/>
    </row>
    <row r="1776" spans="11:36" s="3" customFormat="1" ht="15" customHeight="1" x14ac:dyDescent="0.25">
      <c r="K1776" s="11"/>
      <c r="L1776" s="354"/>
      <c r="M1776" s="352"/>
      <c r="AA1776" s="333"/>
      <c r="AB1776" s="135"/>
      <c r="AC1776" s="135"/>
      <c r="AD1776" s="135"/>
      <c r="AE1776" s="135"/>
      <c r="AF1776" s="127"/>
      <c r="AG1776" s="135"/>
      <c r="AH1776" s="135"/>
      <c r="AI1776" s="135"/>
      <c r="AJ1776" s="135"/>
    </row>
    <row r="1777" spans="11:36" s="3" customFormat="1" ht="15" customHeight="1" x14ac:dyDescent="0.25">
      <c r="K1777" s="11"/>
      <c r="L1777" s="354"/>
      <c r="M1777" s="352"/>
      <c r="AA1777" s="333"/>
      <c r="AB1777" s="135"/>
      <c r="AC1777" s="135"/>
      <c r="AD1777" s="135"/>
      <c r="AE1777" s="135"/>
      <c r="AF1777" s="127"/>
      <c r="AG1777" s="135"/>
      <c r="AH1777" s="135"/>
      <c r="AI1777" s="135"/>
      <c r="AJ1777" s="135"/>
    </row>
    <row r="1778" spans="11:36" s="3" customFormat="1" ht="15" customHeight="1" x14ac:dyDescent="0.25">
      <c r="K1778" s="11"/>
      <c r="L1778" s="354"/>
      <c r="M1778" s="352"/>
      <c r="AA1778" s="333"/>
      <c r="AB1778" s="135"/>
      <c r="AC1778" s="135"/>
      <c r="AD1778" s="135"/>
      <c r="AE1778" s="135"/>
      <c r="AF1778" s="127"/>
      <c r="AG1778" s="135"/>
      <c r="AH1778" s="135"/>
      <c r="AI1778" s="135"/>
      <c r="AJ1778" s="135"/>
    </row>
    <row r="1779" spans="11:36" s="3" customFormat="1" ht="15" customHeight="1" x14ac:dyDescent="0.25">
      <c r="K1779" s="11"/>
      <c r="L1779" s="354"/>
      <c r="M1779" s="352"/>
      <c r="AA1779" s="333"/>
      <c r="AB1779" s="135"/>
      <c r="AC1779" s="135"/>
      <c r="AD1779" s="135"/>
      <c r="AE1779" s="135"/>
      <c r="AF1779" s="127"/>
      <c r="AG1779" s="135"/>
      <c r="AH1779" s="135"/>
      <c r="AI1779" s="135"/>
      <c r="AJ1779" s="135"/>
    </row>
    <row r="1780" spans="11:36" s="3" customFormat="1" ht="15" customHeight="1" x14ac:dyDescent="0.25">
      <c r="K1780" s="11"/>
      <c r="L1780" s="354"/>
      <c r="M1780" s="352"/>
      <c r="AA1780" s="333"/>
      <c r="AB1780" s="135"/>
      <c r="AC1780" s="135"/>
      <c r="AD1780" s="135"/>
      <c r="AE1780" s="135"/>
      <c r="AF1780" s="127"/>
      <c r="AG1780" s="135"/>
      <c r="AH1780" s="135"/>
      <c r="AI1780" s="135"/>
      <c r="AJ1780" s="135"/>
    </row>
    <row r="1781" spans="11:36" s="3" customFormat="1" ht="15" customHeight="1" x14ac:dyDescent="0.25">
      <c r="K1781" s="11"/>
      <c r="L1781" s="354"/>
      <c r="M1781" s="352"/>
      <c r="AA1781" s="333"/>
      <c r="AB1781" s="135"/>
      <c r="AC1781" s="135"/>
      <c r="AD1781" s="135"/>
      <c r="AE1781" s="135"/>
      <c r="AF1781" s="127"/>
      <c r="AG1781" s="135"/>
      <c r="AH1781" s="135"/>
      <c r="AI1781" s="135"/>
      <c r="AJ1781" s="135"/>
    </row>
    <row r="1782" spans="11:36" s="3" customFormat="1" ht="15" customHeight="1" x14ac:dyDescent="0.25">
      <c r="K1782" s="11"/>
      <c r="L1782" s="354"/>
      <c r="M1782" s="352"/>
      <c r="AA1782" s="333"/>
      <c r="AB1782" s="135"/>
      <c r="AC1782" s="135"/>
      <c r="AD1782" s="135"/>
      <c r="AE1782" s="135"/>
      <c r="AF1782" s="127"/>
      <c r="AG1782" s="135"/>
      <c r="AH1782" s="135"/>
      <c r="AI1782" s="135"/>
      <c r="AJ1782" s="135"/>
    </row>
    <row r="1783" spans="11:36" s="3" customFormat="1" ht="15" customHeight="1" x14ac:dyDescent="0.25">
      <c r="K1783" s="11"/>
      <c r="L1783" s="354"/>
      <c r="M1783" s="352"/>
      <c r="AA1783" s="333"/>
      <c r="AB1783" s="135"/>
      <c r="AC1783" s="135"/>
      <c r="AD1783" s="135"/>
      <c r="AE1783" s="135"/>
      <c r="AF1783" s="127"/>
      <c r="AG1783" s="135"/>
      <c r="AH1783" s="135"/>
      <c r="AI1783" s="135"/>
      <c r="AJ1783" s="135"/>
    </row>
    <row r="1784" spans="11:36" s="3" customFormat="1" ht="15" customHeight="1" x14ac:dyDescent="0.25">
      <c r="K1784" s="11"/>
      <c r="L1784" s="354"/>
      <c r="M1784" s="352"/>
      <c r="AA1784" s="333"/>
      <c r="AB1784" s="135"/>
      <c r="AC1784" s="135"/>
      <c r="AD1784" s="135"/>
      <c r="AE1784" s="135"/>
      <c r="AF1784" s="127"/>
      <c r="AG1784" s="135"/>
      <c r="AH1784" s="135"/>
      <c r="AI1784" s="135"/>
      <c r="AJ1784" s="135"/>
    </row>
    <row r="1785" spans="11:36" s="3" customFormat="1" ht="15" customHeight="1" x14ac:dyDescent="0.25">
      <c r="K1785" s="11"/>
      <c r="L1785" s="354"/>
      <c r="M1785" s="352"/>
      <c r="AA1785" s="333"/>
      <c r="AB1785" s="135"/>
      <c r="AC1785" s="135"/>
      <c r="AD1785" s="135"/>
      <c r="AE1785" s="135"/>
      <c r="AF1785" s="127"/>
      <c r="AG1785" s="135"/>
      <c r="AH1785" s="135"/>
      <c r="AI1785" s="135"/>
      <c r="AJ1785" s="135"/>
    </row>
    <row r="1786" spans="11:36" s="3" customFormat="1" ht="15" customHeight="1" x14ac:dyDescent="0.25">
      <c r="K1786" s="11"/>
      <c r="L1786" s="354"/>
      <c r="M1786" s="352"/>
      <c r="AA1786" s="333"/>
      <c r="AB1786" s="135"/>
      <c r="AC1786" s="135"/>
      <c r="AD1786" s="135"/>
      <c r="AE1786" s="135"/>
      <c r="AF1786" s="127"/>
      <c r="AG1786" s="135"/>
      <c r="AH1786" s="135"/>
      <c r="AI1786" s="135"/>
      <c r="AJ1786" s="135"/>
    </row>
    <row r="1787" spans="11:36" s="3" customFormat="1" ht="15" customHeight="1" x14ac:dyDescent="0.25">
      <c r="K1787" s="11"/>
      <c r="L1787" s="354"/>
      <c r="M1787" s="352"/>
      <c r="AA1787" s="333"/>
      <c r="AB1787" s="135"/>
      <c r="AC1787" s="135"/>
      <c r="AD1787" s="135"/>
      <c r="AE1787" s="135"/>
      <c r="AF1787" s="127"/>
      <c r="AG1787" s="135"/>
      <c r="AH1787" s="135"/>
      <c r="AI1787" s="135"/>
      <c r="AJ1787" s="135"/>
    </row>
    <row r="1788" spans="11:36" s="3" customFormat="1" ht="15" customHeight="1" x14ac:dyDescent="0.25">
      <c r="K1788" s="11"/>
      <c r="L1788" s="354"/>
      <c r="M1788" s="352"/>
      <c r="AA1788" s="333"/>
      <c r="AB1788" s="135"/>
      <c r="AC1788" s="135"/>
      <c r="AD1788" s="135"/>
      <c r="AE1788" s="135"/>
      <c r="AF1788" s="127"/>
      <c r="AG1788" s="135"/>
      <c r="AH1788" s="135"/>
      <c r="AI1788" s="135"/>
      <c r="AJ1788" s="135"/>
    </row>
    <row r="1789" spans="11:36" s="3" customFormat="1" ht="15" customHeight="1" x14ac:dyDescent="0.25">
      <c r="K1789" s="11"/>
      <c r="L1789" s="354"/>
      <c r="M1789" s="352"/>
      <c r="AA1789" s="333"/>
      <c r="AB1789" s="135"/>
      <c r="AC1789" s="135"/>
      <c r="AD1789" s="135"/>
      <c r="AE1789" s="135"/>
      <c r="AF1789" s="127"/>
      <c r="AG1789" s="135"/>
      <c r="AH1789" s="135"/>
      <c r="AI1789" s="135"/>
      <c r="AJ1789" s="135"/>
    </row>
    <row r="1790" spans="11:36" s="3" customFormat="1" ht="15" customHeight="1" x14ac:dyDescent="0.25">
      <c r="K1790" s="11"/>
      <c r="L1790" s="354"/>
      <c r="M1790" s="352"/>
      <c r="AA1790" s="333"/>
      <c r="AB1790" s="135"/>
      <c r="AC1790" s="135"/>
      <c r="AD1790" s="135"/>
      <c r="AE1790" s="135"/>
      <c r="AF1790" s="127"/>
      <c r="AG1790" s="135"/>
      <c r="AH1790" s="135"/>
      <c r="AI1790" s="135"/>
      <c r="AJ1790" s="135"/>
    </row>
    <row r="1791" spans="11:36" s="3" customFormat="1" ht="15" customHeight="1" x14ac:dyDescent="0.25">
      <c r="K1791" s="11"/>
      <c r="L1791" s="354"/>
      <c r="M1791" s="352"/>
      <c r="AA1791" s="333"/>
      <c r="AB1791" s="135"/>
      <c r="AC1791" s="135"/>
      <c r="AD1791" s="135"/>
      <c r="AE1791" s="135"/>
      <c r="AF1791" s="127"/>
      <c r="AG1791" s="135"/>
      <c r="AH1791" s="135"/>
      <c r="AI1791" s="135"/>
      <c r="AJ1791" s="135"/>
    </row>
    <row r="1792" spans="11:36" s="3" customFormat="1" ht="15" customHeight="1" x14ac:dyDescent="0.25">
      <c r="K1792" s="11"/>
      <c r="L1792" s="354"/>
      <c r="M1792" s="352"/>
      <c r="AA1792" s="333"/>
      <c r="AB1792" s="135"/>
      <c r="AC1792" s="135"/>
      <c r="AD1792" s="135"/>
      <c r="AE1792" s="135"/>
      <c r="AF1792" s="127"/>
      <c r="AG1792" s="135"/>
      <c r="AH1792" s="135"/>
      <c r="AI1792" s="135"/>
      <c r="AJ1792" s="135"/>
    </row>
    <row r="1793" spans="11:36" s="3" customFormat="1" ht="15" customHeight="1" x14ac:dyDescent="0.25">
      <c r="K1793" s="11"/>
      <c r="L1793" s="354"/>
      <c r="M1793" s="352"/>
      <c r="AA1793" s="333"/>
      <c r="AB1793" s="135"/>
      <c r="AC1793" s="135"/>
      <c r="AD1793" s="135"/>
      <c r="AE1793" s="135"/>
      <c r="AF1793" s="127"/>
      <c r="AG1793" s="135"/>
      <c r="AH1793" s="135"/>
      <c r="AI1793" s="135"/>
      <c r="AJ1793" s="135"/>
    </row>
    <row r="1794" spans="11:36" s="3" customFormat="1" ht="15" customHeight="1" x14ac:dyDescent="0.25">
      <c r="K1794" s="11"/>
      <c r="L1794" s="354"/>
      <c r="M1794" s="352"/>
      <c r="AA1794" s="333"/>
      <c r="AB1794" s="135"/>
      <c r="AC1794" s="135"/>
      <c r="AD1794" s="135"/>
      <c r="AE1794" s="135"/>
      <c r="AF1794" s="127"/>
      <c r="AG1794" s="135"/>
      <c r="AH1794" s="135"/>
      <c r="AI1794" s="135"/>
      <c r="AJ1794" s="135"/>
    </row>
    <row r="1795" spans="11:36" s="3" customFormat="1" ht="15" customHeight="1" x14ac:dyDescent="0.25">
      <c r="K1795" s="11"/>
      <c r="L1795" s="354"/>
      <c r="M1795" s="352"/>
      <c r="AA1795" s="333"/>
      <c r="AB1795" s="135"/>
      <c r="AC1795" s="135"/>
      <c r="AD1795" s="135"/>
      <c r="AE1795" s="135"/>
      <c r="AF1795" s="127"/>
      <c r="AG1795" s="135"/>
      <c r="AH1795" s="135"/>
      <c r="AI1795" s="135"/>
      <c r="AJ1795" s="135"/>
    </row>
    <row r="1796" spans="11:36" s="3" customFormat="1" ht="15" customHeight="1" x14ac:dyDescent="0.25">
      <c r="K1796" s="11"/>
      <c r="L1796" s="354"/>
      <c r="M1796" s="352"/>
      <c r="AA1796" s="333"/>
      <c r="AB1796" s="135"/>
      <c r="AC1796" s="135"/>
      <c r="AD1796" s="135"/>
      <c r="AE1796" s="135"/>
      <c r="AF1796" s="127"/>
      <c r="AG1796" s="135"/>
      <c r="AH1796" s="135"/>
      <c r="AI1796" s="135"/>
      <c r="AJ1796" s="135"/>
    </row>
    <row r="1797" spans="11:36" s="3" customFormat="1" ht="15" customHeight="1" x14ac:dyDescent="0.25">
      <c r="K1797" s="11"/>
      <c r="L1797" s="354"/>
      <c r="M1797" s="352"/>
      <c r="AA1797" s="333"/>
      <c r="AB1797" s="135"/>
      <c r="AC1797" s="135"/>
      <c r="AD1797" s="135"/>
      <c r="AE1797" s="135"/>
      <c r="AF1797" s="127"/>
      <c r="AG1797" s="135"/>
      <c r="AH1797" s="135"/>
      <c r="AI1797" s="135"/>
      <c r="AJ1797" s="135"/>
    </row>
    <row r="1798" spans="11:36" s="3" customFormat="1" ht="15" customHeight="1" x14ac:dyDescent="0.25">
      <c r="K1798" s="11"/>
      <c r="L1798" s="354"/>
      <c r="M1798" s="352"/>
      <c r="AA1798" s="333"/>
      <c r="AB1798" s="135"/>
      <c r="AC1798" s="135"/>
      <c r="AD1798" s="135"/>
      <c r="AE1798" s="135"/>
      <c r="AF1798" s="127"/>
      <c r="AG1798" s="135"/>
      <c r="AH1798" s="135"/>
      <c r="AI1798" s="135"/>
      <c r="AJ1798" s="135"/>
    </row>
    <row r="1799" spans="11:36" s="3" customFormat="1" ht="15" customHeight="1" x14ac:dyDescent="0.25">
      <c r="K1799" s="11"/>
      <c r="L1799" s="354"/>
      <c r="M1799" s="352"/>
      <c r="AA1799" s="333"/>
      <c r="AB1799" s="135"/>
      <c r="AC1799" s="135"/>
      <c r="AD1799" s="135"/>
      <c r="AE1799" s="135"/>
      <c r="AF1799" s="127"/>
      <c r="AG1799" s="135"/>
      <c r="AH1799" s="135"/>
      <c r="AI1799" s="135"/>
      <c r="AJ1799" s="135"/>
    </row>
    <row r="1800" spans="11:36" s="3" customFormat="1" ht="15" customHeight="1" x14ac:dyDescent="0.25">
      <c r="K1800" s="11"/>
      <c r="L1800" s="354"/>
      <c r="M1800" s="352"/>
      <c r="AA1800" s="333"/>
      <c r="AB1800" s="135"/>
      <c r="AC1800" s="135"/>
      <c r="AD1800" s="135"/>
      <c r="AE1800" s="135"/>
      <c r="AF1800" s="127"/>
      <c r="AG1800" s="135"/>
      <c r="AH1800" s="135"/>
      <c r="AI1800" s="135"/>
      <c r="AJ1800" s="135"/>
    </row>
    <row r="1801" spans="11:36" s="3" customFormat="1" ht="15" customHeight="1" x14ac:dyDescent="0.25">
      <c r="K1801" s="11"/>
      <c r="L1801" s="354"/>
      <c r="M1801" s="352"/>
      <c r="AA1801" s="333"/>
      <c r="AB1801" s="135"/>
      <c r="AC1801" s="135"/>
      <c r="AD1801" s="135"/>
      <c r="AE1801" s="135"/>
      <c r="AF1801" s="127"/>
      <c r="AG1801" s="135"/>
      <c r="AH1801" s="135"/>
      <c r="AI1801" s="135"/>
      <c r="AJ1801" s="135"/>
    </row>
    <row r="1802" spans="11:36" s="3" customFormat="1" ht="15" customHeight="1" x14ac:dyDescent="0.25">
      <c r="K1802" s="11"/>
      <c r="L1802" s="354"/>
      <c r="M1802" s="352"/>
      <c r="AA1802" s="333"/>
      <c r="AB1802" s="135"/>
      <c r="AC1802" s="135"/>
      <c r="AD1802" s="135"/>
      <c r="AE1802" s="135"/>
      <c r="AF1802" s="127"/>
      <c r="AG1802" s="135"/>
      <c r="AH1802" s="135"/>
      <c r="AI1802" s="135"/>
      <c r="AJ1802" s="135"/>
    </row>
    <row r="1803" spans="11:36" s="3" customFormat="1" ht="15" customHeight="1" x14ac:dyDescent="0.25">
      <c r="K1803" s="11"/>
      <c r="L1803" s="354"/>
      <c r="M1803" s="352"/>
      <c r="AA1803" s="333"/>
      <c r="AB1803" s="135"/>
      <c r="AC1803" s="135"/>
      <c r="AD1803" s="135"/>
      <c r="AE1803" s="135"/>
      <c r="AF1803" s="127"/>
      <c r="AG1803" s="135"/>
      <c r="AH1803" s="135"/>
      <c r="AI1803" s="135"/>
      <c r="AJ1803" s="135"/>
    </row>
    <row r="1804" spans="11:36" s="3" customFormat="1" ht="15" customHeight="1" x14ac:dyDescent="0.25">
      <c r="K1804" s="11"/>
      <c r="L1804" s="354"/>
      <c r="M1804" s="352"/>
      <c r="AA1804" s="333"/>
      <c r="AB1804" s="135"/>
      <c r="AC1804" s="135"/>
      <c r="AD1804" s="135"/>
      <c r="AE1804" s="135"/>
      <c r="AF1804" s="127"/>
      <c r="AG1804" s="135"/>
      <c r="AH1804" s="135"/>
      <c r="AI1804" s="135"/>
      <c r="AJ1804" s="135"/>
    </row>
    <row r="1805" spans="11:36" s="3" customFormat="1" ht="15" customHeight="1" x14ac:dyDescent="0.25">
      <c r="K1805" s="11"/>
      <c r="L1805" s="354"/>
      <c r="M1805" s="352"/>
      <c r="AA1805" s="333"/>
      <c r="AB1805" s="135"/>
      <c r="AC1805" s="135"/>
      <c r="AD1805" s="135"/>
      <c r="AE1805" s="135"/>
      <c r="AF1805" s="127"/>
      <c r="AG1805" s="135"/>
      <c r="AH1805" s="135"/>
      <c r="AI1805" s="135"/>
      <c r="AJ1805" s="135"/>
    </row>
    <row r="1806" spans="11:36" s="3" customFormat="1" ht="15" customHeight="1" x14ac:dyDescent="0.25">
      <c r="K1806" s="11"/>
      <c r="L1806" s="354"/>
      <c r="M1806" s="352"/>
      <c r="AA1806" s="333"/>
      <c r="AB1806" s="135"/>
      <c r="AC1806" s="135"/>
      <c r="AD1806" s="135"/>
      <c r="AE1806" s="135"/>
      <c r="AF1806" s="127"/>
      <c r="AG1806" s="135"/>
      <c r="AH1806" s="135"/>
      <c r="AI1806" s="135"/>
      <c r="AJ1806" s="135"/>
    </row>
    <row r="1807" spans="11:36" s="3" customFormat="1" ht="15" customHeight="1" x14ac:dyDescent="0.25">
      <c r="K1807" s="11"/>
      <c r="L1807" s="354"/>
      <c r="M1807" s="352"/>
      <c r="AA1807" s="333"/>
      <c r="AB1807" s="135"/>
      <c r="AC1807" s="135"/>
      <c r="AD1807" s="135"/>
      <c r="AE1807" s="135"/>
      <c r="AF1807" s="127"/>
      <c r="AG1807" s="135"/>
      <c r="AH1807" s="135"/>
      <c r="AI1807" s="135"/>
      <c r="AJ1807" s="135"/>
    </row>
    <row r="1808" spans="11:36" s="3" customFormat="1" ht="15" customHeight="1" x14ac:dyDescent="0.25">
      <c r="K1808" s="11"/>
      <c r="L1808" s="354"/>
      <c r="M1808" s="352"/>
      <c r="AA1808" s="333"/>
      <c r="AB1808" s="135"/>
      <c r="AC1808" s="135"/>
      <c r="AD1808" s="135"/>
      <c r="AE1808" s="135"/>
      <c r="AF1808" s="127"/>
      <c r="AG1808" s="135"/>
      <c r="AH1808" s="135"/>
      <c r="AI1808" s="135"/>
      <c r="AJ1808" s="135"/>
    </row>
    <row r="1809" spans="11:36" s="3" customFormat="1" ht="15" customHeight="1" x14ac:dyDescent="0.25">
      <c r="K1809" s="11"/>
      <c r="L1809" s="354"/>
      <c r="M1809" s="352"/>
      <c r="AA1809" s="333"/>
      <c r="AB1809" s="135"/>
      <c r="AC1809" s="135"/>
      <c r="AD1809" s="135"/>
      <c r="AE1809" s="135"/>
      <c r="AF1809" s="127"/>
      <c r="AG1809" s="135"/>
      <c r="AH1809" s="135"/>
      <c r="AI1809" s="135"/>
      <c r="AJ1809" s="135"/>
    </row>
    <row r="1810" spans="11:36" s="3" customFormat="1" ht="15" customHeight="1" x14ac:dyDescent="0.25">
      <c r="K1810" s="11"/>
      <c r="L1810" s="354"/>
      <c r="M1810" s="352"/>
      <c r="AA1810" s="333"/>
      <c r="AB1810" s="135"/>
      <c r="AC1810" s="135"/>
      <c r="AD1810" s="135"/>
      <c r="AE1810" s="135"/>
      <c r="AF1810" s="127"/>
      <c r="AG1810" s="135"/>
      <c r="AH1810" s="135"/>
      <c r="AI1810" s="135"/>
      <c r="AJ1810" s="135"/>
    </row>
    <row r="1811" spans="11:36" s="3" customFormat="1" ht="15" customHeight="1" x14ac:dyDescent="0.25">
      <c r="K1811" s="11"/>
      <c r="L1811" s="354"/>
      <c r="M1811" s="352"/>
      <c r="AA1811" s="333"/>
      <c r="AB1811" s="135"/>
      <c r="AC1811" s="135"/>
      <c r="AD1811" s="135"/>
      <c r="AE1811" s="135"/>
      <c r="AF1811" s="127"/>
      <c r="AG1811" s="135"/>
      <c r="AH1811" s="135"/>
      <c r="AI1811" s="135"/>
      <c r="AJ1811" s="135"/>
    </row>
    <row r="1812" spans="11:36" s="3" customFormat="1" ht="15" customHeight="1" x14ac:dyDescent="0.25">
      <c r="K1812" s="11"/>
      <c r="L1812" s="354"/>
      <c r="M1812" s="352"/>
      <c r="AA1812" s="333"/>
      <c r="AB1812" s="135"/>
      <c r="AC1812" s="135"/>
      <c r="AD1812" s="135"/>
      <c r="AE1812" s="135"/>
      <c r="AF1812" s="127"/>
      <c r="AG1812" s="135"/>
      <c r="AH1812" s="135"/>
      <c r="AI1812" s="135"/>
      <c r="AJ1812" s="135"/>
    </row>
    <row r="1813" spans="11:36" s="3" customFormat="1" ht="15" customHeight="1" x14ac:dyDescent="0.25">
      <c r="K1813" s="11"/>
      <c r="L1813" s="354"/>
      <c r="M1813" s="352"/>
      <c r="AA1813" s="333"/>
      <c r="AB1813" s="135"/>
      <c r="AC1813" s="135"/>
      <c r="AD1813" s="135"/>
      <c r="AE1813" s="135"/>
      <c r="AF1813" s="127"/>
      <c r="AG1813" s="135"/>
      <c r="AH1813" s="135"/>
      <c r="AI1813" s="135"/>
      <c r="AJ1813" s="135"/>
    </row>
    <row r="1814" spans="11:36" s="3" customFormat="1" ht="15" customHeight="1" x14ac:dyDescent="0.25">
      <c r="K1814" s="11"/>
      <c r="L1814" s="354"/>
      <c r="M1814" s="352"/>
      <c r="AA1814" s="333"/>
      <c r="AB1814" s="135"/>
      <c r="AC1814" s="135"/>
      <c r="AD1814" s="135"/>
      <c r="AE1814" s="135"/>
      <c r="AF1814" s="127"/>
      <c r="AG1814" s="135"/>
      <c r="AH1814" s="135"/>
      <c r="AI1814" s="135"/>
      <c r="AJ1814" s="135"/>
    </row>
    <row r="1815" spans="11:36" s="3" customFormat="1" ht="15" customHeight="1" x14ac:dyDescent="0.25">
      <c r="K1815" s="11"/>
      <c r="L1815" s="354"/>
      <c r="M1815" s="352"/>
      <c r="AA1815" s="333"/>
      <c r="AB1815" s="135"/>
      <c r="AC1815" s="135"/>
      <c r="AD1815" s="135"/>
      <c r="AE1815" s="135"/>
      <c r="AF1815" s="127"/>
      <c r="AG1815" s="135"/>
      <c r="AH1815" s="135"/>
      <c r="AI1815" s="135"/>
      <c r="AJ1815" s="135"/>
    </row>
    <row r="1816" spans="11:36" s="3" customFormat="1" ht="15" customHeight="1" x14ac:dyDescent="0.25">
      <c r="K1816" s="11"/>
      <c r="L1816" s="354"/>
      <c r="M1816" s="352"/>
      <c r="AA1816" s="333"/>
      <c r="AB1816" s="135"/>
      <c r="AC1816" s="135"/>
      <c r="AD1816" s="135"/>
      <c r="AE1816" s="135"/>
      <c r="AF1816" s="127"/>
      <c r="AG1816" s="135"/>
      <c r="AH1816" s="135"/>
      <c r="AI1816" s="135"/>
      <c r="AJ1816" s="135"/>
    </row>
    <row r="1817" spans="11:36" s="3" customFormat="1" ht="15" customHeight="1" x14ac:dyDescent="0.25">
      <c r="K1817" s="11"/>
      <c r="L1817" s="354"/>
      <c r="M1817" s="352"/>
      <c r="AA1817" s="333"/>
      <c r="AB1817" s="135"/>
      <c r="AC1817" s="135"/>
      <c r="AD1817" s="135"/>
      <c r="AE1817" s="135"/>
      <c r="AF1817" s="127"/>
      <c r="AG1817" s="135"/>
      <c r="AH1817" s="135"/>
      <c r="AI1817" s="135"/>
      <c r="AJ1817" s="135"/>
    </row>
    <row r="1818" spans="11:36" s="3" customFormat="1" ht="15" customHeight="1" x14ac:dyDescent="0.25">
      <c r="K1818" s="11"/>
      <c r="L1818" s="354"/>
      <c r="M1818" s="352"/>
      <c r="AA1818" s="333"/>
      <c r="AB1818" s="135"/>
      <c r="AC1818" s="135"/>
      <c r="AD1818" s="135"/>
      <c r="AE1818" s="135"/>
      <c r="AF1818" s="127"/>
      <c r="AG1818" s="135"/>
      <c r="AH1818" s="135"/>
      <c r="AI1818" s="135"/>
      <c r="AJ1818" s="135"/>
    </row>
    <row r="1819" spans="11:36" s="3" customFormat="1" ht="15" customHeight="1" x14ac:dyDescent="0.25">
      <c r="K1819" s="11"/>
      <c r="L1819" s="354"/>
      <c r="M1819" s="352"/>
      <c r="AA1819" s="333"/>
      <c r="AB1819" s="135"/>
      <c r="AC1819" s="135"/>
      <c r="AD1819" s="135"/>
      <c r="AE1819" s="135"/>
      <c r="AF1819" s="127"/>
      <c r="AG1819" s="135"/>
      <c r="AH1819" s="135"/>
      <c r="AI1819" s="135"/>
      <c r="AJ1819" s="135"/>
    </row>
    <row r="1820" spans="11:36" s="3" customFormat="1" ht="15" customHeight="1" x14ac:dyDescent="0.25">
      <c r="K1820" s="11"/>
      <c r="L1820" s="354"/>
      <c r="M1820" s="352"/>
      <c r="AA1820" s="333"/>
      <c r="AB1820" s="135"/>
      <c r="AC1820" s="135"/>
      <c r="AD1820" s="135"/>
      <c r="AE1820" s="135"/>
      <c r="AF1820" s="127"/>
      <c r="AG1820" s="135"/>
      <c r="AH1820" s="135"/>
      <c r="AI1820" s="135"/>
      <c r="AJ1820" s="135"/>
    </row>
    <row r="1821" spans="11:36" s="3" customFormat="1" ht="15" customHeight="1" x14ac:dyDescent="0.25">
      <c r="K1821" s="11"/>
      <c r="L1821" s="354"/>
      <c r="M1821" s="352"/>
      <c r="AA1821" s="333"/>
      <c r="AB1821" s="135"/>
      <c r="AC1821" s="135"/>
      <c r="AD1821" s="135"/>
      <c r="AE1821" s="135"/>
      <c r="AF1821" s="127"/>
      <c r="AG1821" s="135"/>
      <c r="AH1821" s="135"/>
      <c r="AI1821" s="135"/>
      <c r="AJ1821" s="135"/>
    </row>
    <row r="1822" spans="11:36" s="3" customFormat="1" ht="15" customHeight="1" x14ac:dyDescent="0.25">
      <c r="K1822" s="11"/>
      <c r="L1822" s="354"/>
      <c r="M1822" s="352"/>
      <c r="AA1822" s="333"/>
      <c r="AB1822" s="135"/>
      <c r="AC1822" s="135"/>
      <c r="AD1822" s="135"/>
      <c r="AE1822" s="135"/>
      <c r="AF1822" s="127"/>
      <c r="AG1822" s="135"/>
      <c r="AH1822" s="135"/>
      <c r="AI1822" s="135"/>
      <c r="AJ1822" s="135"/>
    </row>
    <row r="1823" spans="11:36" s="3" customFormat="1" ht="15" customHeight="1" x14ac:dyDescent="0.25">
      <c r="K1823" s="11"/>
      <c r="L1823" s="354"/>
      <c r="M1823" s="352"/>
      <c r="AA1823" s="333"/>
      <c r="AB1823" s="135"/>
      <c r="AC1823" s="135"/>
      <c r="AD1823" s="135"/>
      <c r="AE1823" s="135"/>
      <c r="AF1823" s="127"/>
      <c r="AG1823" s="135"/>
      <c r="AH1823" s="135"/>
      <c r="AI1823" s="135"/>
      <c r="AJ1823" s="135"/>
    </row>
    <row r="1824" spans="11:36" s="3" customFormat="1" ht="15" customHeight="1" x14ac:dyDescent="0.25">
      <c r="K1824" s="11"/>
      <c r="L1824" s="354"/>
      <c r="M1824" s="352"/>
      <c r="AA1824" s="333"/>
      <c r="AB1824" s="135"/>
      <c r="AC1824" s="135"/>
      <c r="AD1824" s="135"/>
      <c r="AE1824" s="135"/>
      <c r="AF1824" s="127"/>
      <c r="AG1824" s="135"/>
      <c r="AH1824" s="135"/>
      <c r="AI1824" s="135"/>
      <c r="AJ1824" s="135"/>
    </row>
    <row r="1825" spans="11:36" s="3" customFormat="1" ht="15" customHeight="1" x14ac:dyDescent="0.25">
      <c r="K1825" s="11"/>
      <c r="L1825" s="354"/>
      <c r="M1825" s="352"/>
      <c r="AA1825" s="333"/>
      <c r="AB1825" s="135"/>
      <c r="AC1825" s="135"/>
      <c r="AD1825" s="135"/>
      <c r="AE1825" s="135"/>
      <c r="AF1825" s="127"/>
      <c r="AG1825" s="135"/>
      <c r="AH1825" s="135"/>
      <c r="AI1825" s="135"/>
      <c r="AJ1825" s="135"/>
    </row>
    <row r="1826" spans="11:36" s="3" customFormat="1" ht="15" customHeight="1" x14ac:dyDescent="0.25">
      <c r="K1826" s="11"/>
      <c r="L1826" s="354"/>
      <c r="M1826" s="352"/>
      <c r="AA1826" s="333"/>
      <c r="AB1826" s="135"/>
      <c r="AC1826" s="135"/>
      <c r="AD1826" s="135"/>
      <c r="AE1826" s="135"/>
      <c r="AF1826" s="127"/>
      <c r="AG1826" s="135"/>
      <c r="AH1826" s="135"/>
      <c r="AI1826" s="135"/>
      <c r="AJ1826" s="135"/>
    </row>
    <row r="1827" spans="11:36" s="3" customFormat="1" ht="15" customHeight="1" x14ac:dyDescent="0.25">
      <c r="K1827" s="11"/>
      <c r="L1827" s="354"/>
      <c r="M1827" s="352"/>
      <c r="AA1827" s="333"/>
      <c r="AB1827" s="135"/>
      <c r="AC1827" s="135"/>
      <c r="AD1827" s="135"/>
      <c r="AE1827" s="135"/>
      <c r="AF1827" s="127"/>
      <c r="AG1827" s="135"/>
      <c r="AH1827" s="135"/>
      <c r="AI1827" s="135"/>
      <c r="AJ1827" s="135"/>
    </row>
    <row r="1828" spans="11:36" s="3" customFormat="1" ht="15" customHeight="1" x14ac:dyDescent="0.25">
      <c r="K1828" s="11"/>
      <c r="L1828" s="354"/>
      <c r="M1828" s="352"/>
      <c r="AA1828" s="333"/>
      <c r="AB1828" s="135"/>
      <c r="AC1828" s="135"/>
      <c r="AD1828" s="135"/>
      <c r="AE1828" s="135"/>
      <c r="AF1828" s="127"/>
      <c r="AG1828" s="135"/>
      <c r="AH1828" s="135"/>
      <c r="AI1828" s="135"/>
      <c r="AJ1828" s="135"/>
    </row>
    <row r="1829" spans="11:36" s="3" customFormat="1" ht="15" customHeight="1" x14ac:dyDescent="0.25">
      <c r="K1829" s="11"/>
      <c r="L1829" s="354"/>
      <c r="M1829" s="352"/>
      <c r="AA1829" s="333"/>
      <c r="AB1829" s="135"/>
      <c r="AC1829" s="135"/>
      <c r="AD1829" s="135"/>
      <c r="AE1829" s="135"/>
      <c r="AF1829" s="127"/>
      <c r="AG1829" s="135"/>
      <c r="AH1829" s="135"/>
      <c r="AI1829" s="135"/>
      <c r="AJ1829" s="135"/>
    </row>
    <row r="1830" spans="11:36" s="3" customFormat="1" ht="15" customHeight="1" x14ac:dyDescent="0.25">
      <c r="K1830" s="11"/>
      <c r="L1830" s="354"/>
      <c r="M1830" s="352"/>
      <c r="AA1830" s="333"/>
      <c r="AB1830" s="135"/>
      <c r="AC1830" s="135"/>
      <c r="AD1830" s="135"/>
      <c r="AE1830" s="135"/>
      <c r="AF1830" s="127"/>
      <c r="AG1830" s="135"/>
      <c r="AH1830" s="135"/>
      <c r="AI1830" s="135"/>
      <c r="AJ1830" s="135"/>
    </row>
    <row r="1831" spans="11:36" s="3" customFormat="1" ht="15" customHeight="1" x14ac:dyDescent="0.25">
      <c r="K1831" s="11"/>
      <c r="L1831" s="354"/>
      <c r="M1831" s="352"/>
      <c r="AA1831" s="333"/>
      <c r="AB1831" s="135"/>
      <c r="AC1831" s="135"/>
      <c r="AD1831" s="135"/>
      <c r="AE1831" s="135"/>
      <c r="AF1831" s="127"/>
      <c r="AG1831" s="135"/>
      <c r="AH1831" s="135"/>
      <c r="AI1831" s="135"/>
      <c r="AJ1831" s="135"/>
    </row>
    <row r="1832" spans="11:36" s="3" customFormat="1" ht="15" customHeight="1" x14ac:dyDescent="0.25">
      <c r="K1832" s="11"/>
      <c r="L1832" s="354"/>
      <c r="M1832" s="352"/>
      <c r="AA1832" s="333"/>
      <c r="AB1832" s="135"/>
      <c r="AC1832" s="135"/>
      <c r="AD1832" s="135"/>
      <c r="AE1832" s="135"/>
      <c r="AF1832" s="127"/>
      <c r="AG1832" s="135"/>
      <c r="AH1832" s="135"/>
      <c r="AI1832" s="135"/>
      <c r="AJ1832" s="135"/>
    </row>
    <row r="1833" spans="11:36" s="3" customFormat="1" ht="15" customHeight="1" x14ac:dyDescent="0.25">
      <c r="K1833" s="11"/>
      <c r="L1833" s="354"/>
      <c r="M1833" s="352"/>
      <c r="AA1833" s="333"/>
      <c r="AB1833" s="135"/>
      <c r="AC1833" s="135"/>
      <c r="AD1833" s="135"/>
      <c r="AE1833" s="135"/>
      <c r="AF1833" s="127"/>
      <c r="AG1833" s="135"/>
      <c r="AH1833" s="135"/>
      <c r="AI1833" s="135"/>
      <c r="AJ1833" s="135"/>
    </row>
    <row r="1834" spans="11:36" s="3" customFormat="1" ht="15" customHeight="1" x14ac:dyDescent="0.25">
      <c r="K1834" s="11"/>
      <c r="L1834" s="354"/>
      <c r="M1834" s="352"/>
      <c r="AA1834" s="333"/>
      <c r="AB1834" s="135"/>
      <c r="AC1834" s="135"/>
      <c r="AD1834" s="135"/>
      <c r="AE1834" s="135"/>
      <c r="AF1834" s="127"/>
      <c r="AG1834" s="135"/>
      <c r="AH1834" s="135"/>
      <c r="AI1834" s="135"/>
      <c r="AJ1834" s="135"/>
    </row>
    <row r="1835" spans="11:36" s="3" customFormat="1" ht="15" customHeight="1" x14ac:dyDescent="0.25">
      <c r="K1835" s="11"/>
      <c r="L1835" s="354"/>
      <c r="M1835" s="352"/>
      <c r="AA1835" s="333"/>
      <c r="AB1835" s="135"/>
      <c r="AC1835" s="135"/>
      <c r="AD1835" s="135"/>
      <c r="AE1835" s="135"/>
      <c r="AF1835" s="127"/>
      <c r="AG1835" s="135"/>
      <c r="AH1835" s="135"/>
      <c r="AI1835" s="135"/>
      <c r="AJ1835" s="135"/>
    </row>
    <row r="1836" spans="11:36" s="3" customFormat="1" ht="15" customHeight="1" x14ac:dyDescent="0.25">
      <c r="K1836" s="11"/>
      <c r="L1836" s="354"/>
      <c r="M1836" s="352"/>
      <c r="AA1836" s="333"/>
      <c r="AB1836" s="135"/>
      <c r="AC1836" s="135"/>
      <c r="AD1836" s="135"/>
      <c r="AE1836" s="135"/>
      <c r="AF1836" s="127"/>
      <c r="AG1836" s="135"/>
      <c r="AH1836" s="135"/>
      <c r="AI1836" s="135"/>
      <c r="AJ1836" s="135"/>
    </row>
    <row r="1837" spans="11:36" s="3" customFormat="1" ht="15" customHeight="1" x14ac:dyDescent="0.25">
      <c r="K1837" s="11"/>
      <c r="L1837" s="354"/>
      <c r="M1837" s="352"/>
      <c r="AA1837" s="333"/>
      <c r="AB1837" s="135"/>
      <c r="AC1837" s="135"/>
      <c r="AD1837" s="135"/>
      <c r="AE1837" s="135"/>
      <c r="AF1837" s="127"/>
      <c r="AG1837" s="135"/>
      <c r="AH1837" s="135"/>
      <c r="AI1837" s="135"/>
      <c r="AJ1837" s="135"/>
    </row>
    <row r="1838" spans="11:36" s="3" customFormat="1" ht="15" customHeight="1" x14ac:dyDescent="0.25">
      <c r="K1838" s="11"/>
      <c r="L1838" s="354"/>
      <c r="M1838" s="352"/>
      <c r="AA1838" s="333"/>
      <c r="AB1838" s="135"/>
      <c r="AC1838" s="135"/>
      <c r="AD1838" s="135"/>
      <c r="AE1838" s="135"/>
      <c r="AF1838" s="127"/>
      <c r="AG1838" s="135"/>
      <c r="AH1838" s="135"/>
      <c r="AI1838" s="135"/>
      <c r="AJ1838" s="135"/>
    </row>
    <row r="1839" spans="11:36" s="3" customFormat="1" ht="15" customHeight="1" x14ac:dyDescent="0.25">
      <c r="K1839" s="11"/>
      <c r="L1839" s="354"/>
      <c r="M1839" s="352"/>
      <c r="AA1839" s="333"/>
      <c r="AB1839" s="135"/>
      <c r="AC1839" s="135"/>
      <c r="AD1839" s="135"/>
      <c r="AE1839" s="135"/>
      <c r="AF1839" s="127"/>
      <c r="AG1839" s="135"/>
      <c r="AH1839" s="135"/>
      <c r="AI1839" s="135"/>
      <c r="AJ1839" s="135"/>
    </row>
    <row r="1840" spans="11:36" s="3" customFormat="1" ht="15" customHeight="1" x14ac:dyDescent="0.25">
      <c r="K1840" s="11"/>
      <c r="L1840" s="354"/>
      <c r="M1840" s="352"/>
      <c r="AA1840" s="333"/>
      <c r="AB1840" s="135"/>
      <c r="AC1840" s="135"/>
      <c r="AD1840" s="135"/>
      <c r="AE1840" s="135"/>
      <c r="AF1840" s="127"/>
      <c r="AG1840" s="135"/>
      <c r="AH1840" s="135"/>
      <c r="AI1840" s="135"/>
      <c r="AJ1840" s="135"/>
    </row>
    <row r="1841" spans="11:36" s="3" customFormat="1" ht="15" customHeight="1" x14ac:dyDescent="0.25">
      <c r="K1841" s="11"/>
      <c r="L1841" s="354"/>
      <c r="M1841" s="352"/>
      <c r="AA1841" s="333"/>
      <c r="AB1841" s="135"/>
      <c r="AC1841" s="135"/>
      <c r="AD1841" s="135"/>
      <c r="AE1841" s="135"/>
      <c r="AF1841" s="127"/>
      <c r="AG1841" s="135"/>
      <c r="AH1841" s="135"/>
      <c r="AI1841" s="135"/>
      <c r="AJ1841" s="135"/>
    </row>
    <row r="1842" spans="11:36" s="3" customFormat="1" ht="15" customHeight="1" x14ac:dyDescent="0.25">
      <c r="K1842" s="11"/>
      <c r="L1842" s="354"/>
      <c r="M1842" s="352"/>
      <c r="AA1842" s="333"/>
      <c r="AB1842" s="135"/>
      <c r="AC1842" s="135"/>
      <c r="AD1842" s="135"/>
      <c r="AE1842" s="135"/>
      <c r="AF1842" s="127"/>
      <c r="AG1842" s="135"/>
      <c r="AH1842" s="135"/>
      <c r="AI1842" s="135"/>
      <c r="AJ1842" s="135"/>
    </row>
    <row r="1843" spans="11:36" s="3" customFormat="1" ht="15" customHeight="1" x14ac:dyDescent="0.25">
      <c r="K1843" s="11"/>
      <c r="L1843" s="354"/>
      <c r="M1843" s="352"/>
      <c r="AA1843" s="333"/>
      <c r="AB1843" s="135"/>
      <c r="AC1843" s="135"/>
      <c r="AD1843" s="135"/>
      <c r="AE1843" s="135"/>
      <c r="AF1843" s="127"/>
      <c r="AG1843" s="135"/>
      <c r="AH1843" s="135"/>
      <c r="AI1843" s="135"/>
      <c r="AJ1843" s="135"/>
    </row>
    <row r="1844" spans="11:36" s="3" customFormat="1" ht="15" customHeight="1" x14ac:dyDescent="0.25">
      <c r="K1844" s="11"/>
      <c r="L1844" s="354"/>
      <c r="M1844" s="352"/>
      <c r="AA1844" s="333"/>
      <c r="AB1844" s="135"/>
      <c r="AC1844" s="135"/>
      <c r="AD1844" s="135"/>
      <c r="AE1844" s="135"/>
      <c r="AF1844" s="127"/>
      <c r="AG1844" s="135"/>
      <c r="AH1844" s="135"/>
      <c r="AI1844" s="135"/>
      <c r="AJ1844" s="135"/>
    </row>
    <row r="1845" spans="11:36" s="3" customFormat="1" ht="15" customHeight="1" x14ac:dyDescent="0.25">
      <c r="K1845" s="11"/>
      <c r="L1845" s="354"/>
      <c r="M1845" s="352"/>
      <c r="AA1845" s="333"/>
      <c r="AB1845" s="135"/>
      <c r="AC1845" s="135"/>
      <c r="AD1845" s="135"/>
      <c r="AE1845" s="135"/>
      <c r="AF1845" s="127"/>
      <c r="AG1845" s="135"/>
      <c r="AH1845" s="135"/>
      <c r="AI1845" s="135"/>
      <c r="AJ1845" s="135"/>
    </row>
    <row r="1846" spans="11:36" s="3" customFormat="1" ht="15" customHeight="1" x14ac:dyDescent="0.25">
      <c r="K1846" s="11"/>
      <c r="L1846" s="354"/>
      <c r="M1846" s="352"/>
      <c r="AA1846" s="333"/>
      <c r="AB1846" s="135"/>
      <c r="AC1846" s="135"/>
      <c r="AD1846" s="135"/>
      <c r="AE1846" s="135"/>
      <c r="AF1846" s="127"/>
      <c r="AG1846" s="135"/>
      <c r="AH1846" s="135"/>
      <c r="AI1846" s="135"/>
      <c r="AJ1846" s="135"/>
    </row>
    <row r="1847" spans="11:36" s="3" customFormat="1" ht="15" customHeight="1" x14ac:dyDescent="0.25">
      <c r="K1847" s="11"/>
      <c r="L1847" s="354"/>
      <c r="M1847" s="352"/>
      <c r="AA1847" s="333"/>
      <c r="AB1847" s="135"/>
      <c r="AC1847" s="135"/>
      <c r="AD1847" s="135"/>
      <c r="AE1847" s="135"/>
      <c r="AF1847" s="127"/>
      <c r="AG1847" s="135"/>
      <c r="AH1847" s="135"/>
      <c r="AI1847" s="135"/>
      <c r="AJ1847" s="135"/>
    </row>
    <row r="1848" spans="11:36" s="3" customFormat="1" ht="15" customHeight="1" x14ac:dyDescent="0.25">
      <c r="K1848" s="11"/>
      <c r="L1848" s="354"/>
      <c r="M1848" s="352"/>
      <c r="AA1848" s="333"/>
      <c r="AB1848" s="135"/>
      <c r="AC1848" s="135"/>
      <c r="AD1848" s="135"/>
      <c r="AE1848" s="135"/>
      <c r="AF1848" s="127"/>
      <c r="AG1848" s="135"/>
      <c r="AH1848" s="135"/>
      <c r="AI1848" s="135"/>
      <c r="AJ1848" s="135"/>
    </row>
    <row r="1849" spans="11:36" s="3" customFormat="1" ht="15" customHeight="1" x14ac:dyDescent="0.25">
      <c r="K1849" s="11"/>
      <c r="L1849" s="354"/>
      <c r="M1849" s="352"/>
      <c r="AA1849" s="333"/>
      <c r="AB1849" s="135"/>
      <c r="AC1849" s="135"/>
      <c r="AD1849" s="135"/>
      <c r="AE1849" s="135"/>
      <c r="AF1849" s="127"/>
      <c r="AG1849" s="135"/>
      <c r="AH1849" s="135"/>
      <c r="AI1849" s="135"/>
      <c r="AJ1849" s="135"/>
    </row>
    <row r="1850" spans="11:36" s="3" customFormat="1" ht="15" customHeight="1" x14ac:dyDescent="0.25">
      <c r="K1850" s="11"/>
      <c r="L1850" s="354"/>
      <c r="M1850" s="352"/>
      <c r="AA1850" s="333"/>
      <c r="AB1850" s="135"/>
      <c r="AC1850" s="135"/>
      <c r="AD1850" s="135"/>
      <c r="AE1850" s="135"/>
      <c r="AF1850" s="127"/>
      <c r="AG1850" s="135"/>
      <c r="AH1850" s="135"/>
      <c r="AI1850" s="135"/>
      <c r="AJ1850" s="135"/>
    </row>
    <row r="1851" spans="11:36" s="3" customFormat="1" ht="15" customHeight="1" x14ac:dyDescent="0.25">
      <c r="K1851" s="11"/>
      <c r="L1851" s="354"/>
      <c r="M1851" s="352"/>
      <c r="AA1851" s="333"/>
      <c r="AB1851" s="135"/>
      <c r="AC1851" s="135"/>
      <c r="AD1851" s="135"/>
      <c r="AE1851" s="135"/>
      <c r="AF1851" s="127"/>
      <c r="AG1851" s="135"/>
      <c r="AH1851" s="135"/>
      <c r="AI1851" s="135"/>
      <c r="AJ1851" s="135"/>
    </row>
    <row r="1852" spans="11:36" s="3" customFormat="1" ht="15" customHeight="1" x14ac:dyDescent="0.25">
      <c r="K1852" s="11"/>
      <c r="L1852" s="354"/>
      <c r="M1852" s="352"/>
      <c r="AA1852" s="333"/>
      <c r="AB1852" s="135"/>
      <c r="AC1852" s="135"/>
      <c r="AD1852" s="135"/>
      <c r="AE1852" s="135"/>
      <c r="AF1852" s="127"/>
      <c r="AG1852" s="135"/>
      <c r="AH1852" s="135"/>
      <c r="AI1852" s="135"/>
      <c r="AJ1852" s="135"/>
    </row>
    <row r="1853" spans="11:36" s="3" customFormat="1" ht="15" customHeight="1" x14ac:dyDescent="0.25">
      <c r="K1853" s="11"/>
      <c r="L1853" s="354"/>
      <c r="M1853" s="352"/>
      <c r="AA1853" s="333"/>
      <c r="AB1853" s="135"/>
      <c r="AC1853" s="135"/>
      <c r="AD1853" s="135"/>
      <c r="AE1853" s="135"/>
      <c r="AF1853" s="127"/>
      <c r="AG1853" s="135"/>
      <c r="AH1853" s="135"/>
      <c r="AI1853" s="135"/>
      <c r="AJ1853" s="135"/>
    </row>
    <row r="1854" spans="11:36" s="3" customFormat="1" ht="15" customHeight="1" x14ac:dyDescent="0.25">
      <c r="K1854" s="11"/>
      <c r="L1854" s="354"/>
      <c r="M1854" s="352"/>
      <c r="AA1854" s="333"/>
      <c r="AB1854" s="135"/>
      <c r="AC1854" s="135"/>
      <c r="AD1854" s="135"/>
      <c r="AE1854" s="135"/>
      <c r="AF1854" s="127"/>
      <c r="AG1854" s="135"/>
      <c r="AH1854" s="135"/>
      <c r="AI1854" s="135"/>
      <c r="AJ1854" s="135"/>
    </row>
    <row r="1855" spans="11:36" s="3" customFormat="1" ht="15" customHeight="1" x14ac:dyDescent="0.25">
      <c r="K1855" s="11"/>
      <c r="L1855" s="354"/>
      <c r="M1855" s="352"/>
      <c r="AA1855" s="333"/>
      <c r="AB1855" s="135"/>
      <c r="AC1855" s="135"/>
      <c r="AD1855" s="135"/>
      <c r="AE1855" s="135"/>
      <c r="AF1855" s="127"/>
      <c r="AG1855" s="135"/>
      <c r="AH1855" s="135"/>
      <c r="AI1855" s="135"/>
      <c r="AJ1855" s="135"/>
    </row>
    <row r="1856" spans="11:36" s="3" customFormat="1" ht="15" customHeight="1" x14ac:dyDescent="0.25">
      <c r="K1856" s="11"/>
      <c r="L1856" s="354"/>
      <c r="M1856" s="352"/>
      <c r="AA1856" s="333"/>
      <c r="AB1856" s="135"/>
      <c r="AC1856" s="135"/>
      <c r="AD1856" s="135"/>
      <c r="AE1856" s="135"/>
      <c r="AF1856" s="127"/>
      <c r="AG1856" s="135"/>
      <c r="AH1856" s="135"/>
      <c r="AI1856" s="135"/>
      <c r="AJ1856" s="135"/>
    </row>
    <row r="1857" spans="11:36" s="3" customFormat="1" ht="15" customHeight="1" x14ac:dyDescent="0.25">
      <c r="K1857" s="11"/>
      <c r="L1857" s="354"/>
      <c r="M1857" s="352"/>
      <c r="AA1857" s="333"/>
      <c r="AB1857" s="135"/>
      <c r="AC1857" s="135"/>
      <c r="AD1857" s="135"/>
      <c r="AE1857" s="135"/>
      <c r="AF1857" s="127"/>
      <c r="AG1857" s="135"/>
      <c r="AH1857" s="135"/>
      <c r="AI1857" s="135"/>
      <c r="AJ1857" s="135"/>
    </row>
    <row r="1858" spans="11:36" s="3" customFormat="1" ht="15" customHeight="1" x14ac:dyDescent="0.25">
      <c r="K1858" s="11"/>
      <c r="L1858" s="354"/>
      <c r="M1858" s="352"/>
      <c r="AA1858" s="333"/>
      <c r="AB1858" s="135"/>
      <c r="AC1858" s="135"/>
      <c r="AD1858" s="135"/>
      <c r="AE1858" s="135"/>
      <c r="AF1858" s="127"/>
      <c r="AG1858" s="135"/>
      <c r="AH1858" s="135"/>
      <c r="AI1858" s="135"/>
      <c r="AJ1858" s="135"/>
    </row>
    <row r="1859" spans="11:36" s="3" customFormat="1" ht="15" customHeight="1" x14ac:dyDescent="0.25">
      <c r="K1859" s="11"/>
      <c r="L1859" s="354"/>
      <c r="M1859" s="352"/>
      <c r="AA1859" s="333"/>
      <c r="AB1859" s="135"/>
      <c r="AC1859" s="135"/>
      <c r="AD1859" s="135"/>
      <c r="AE1859" s="135"/>
      <c r="AF1859" s="127"/>
      <c r="AG1859" s="135"/>
      <c r="AH1859" s="135"/>
      <c r="AI1859" s="135"/>
      <c r="AJ1859" s="135"/>
    </row>
    <row r="1860" spans="11:36" s="3" customFormat="1" ht="15" customHeight="1" x14ac:dyDescent="0.25">
      <c r="K1860" s="11"/>
      <c r="L1860" s="354"/>
      <c r="M1860" s="352"/>
      <c r="AA1860" s="333"/>
      <c r="AB1860" s="135"/>
      <c r="AC1860" s="135"/>
      <c r="AD1860" s="135"/>
      <c r="AE1860" s="135"/>
      <c r="AF1860" s="127"/>
      <c r="AG1860" s="135"/>
      <c r="AH1860" s="135"/>
      <c r="AI1860" s="135"/>
      <c r="AJ1860" s="135"/>
    </row>
    <row r="1861" spans="11:36" s="3" customFormat="1" ht="15" customHeight="1" x14ac:dyDescent="0.25">
      <c r="K1861" s="11"/>
      <c r="L1861" s="354"/>
      <c r="M1861" s="352"/>
      <c r="AA1861" s="333"/>
      <c r="AB1861" s="135"/>
      <c r="AC1861" s="135"/>
      <c r="AD1861" s="135"/>
      <c r="AE1861" s="135"/>
      <c r="AF1861" s="127"/>
      <c r="AG1861" s="135"/>
      <c r="AH1861" s="135"/>
      <c r="AI1861" s="135"/>
      <c r="AJ1861" s="135"/>
    </row>
    <row r="1862" spans="11:36" s="3" customFormat="1" ht="15" customHeight="1" x14ac:dyDescent="0.25">
      <c r="K1862" s="11"/>
      <c r="L1862" s="354"/>
      <c r="M1862" s="352"/>
      <c r="AA1862" s="333"/>
      <c r="AB1862" s="135"/>
      <c r="AC1862" s="135"/>
      <c r="AD1862" s="135"/>
      <c r="AE1862" s="135"/>
      <c r="AF1862" s="127"/>
      <c r="AG1862" s="135"/>
      <c r="AH1862" s="135"/>
      <c r="AI1862" s="135"/>
      <c r="AJ1862" s="135"/>
    </row>
    <row r="1863" spans="11:36" s="3" customFormat="1" ht="15" customHeight="1" x14ac:dyDescent="0.25">
      <c r="K1863" s="11"/>
      <c r="L1863" s="354"/>
      <c r="M1863" s="352"/>
      <c r="AA1863" s="333"/>
      <c r="AB1863" s="135"/>
      <c r="AC1863" s="135"/>
      <c r="AD1863" s="135"/>
      <c r="AE1863" s="135"/>
      <c r="AF1863" s="127"/>
      <c r="AG1863" s="135"/>
      <c r="AH1863" s="135"/>
      <c r="AI1863" s="135"/>
      <c r="AJ1863" s="135"/>
    </row>
    <row r="1864" spans="11:36" s="3" customFormat="1" ht="15" customHeight="1" x14ac:dyDescent="0.25">
      <c r="K1864" s="11"/>
      <c r="L1864" s="354"/>
      <c r="M1864" s="352"/>
      <c r="AA1864" s="333"/>
      <c r="AB1864" s="135"/>
      <c r="AC1864" s="135"/>
      <c r="AD1864" s="135"/>
      <c r="AE1864" s="135"/>
      <c r="AF1864" s="127"/>
      <c r="AG1864" s="135"/>
      <c r="AH1864" s="135"/>
      <c r="AI1864" s="135"/>
      <c r="AJ1864" s="135"/>
    </row>
    <row r="1865" spans="11:36" s="3" customFormat="1" ht="15" customHeight="1" x14ac:dyDescent="0.25">
      <c r="K1865" s="11"/>
      <c r="L1865" s="354"/>
      <c r="M1865" s="352"/>
      <c r="AA1865" s="333"/>
      <c r="AB1865" s="135"/>
      <c r="AC1865" s="135"/>
      <c r="AD1865" s="135"/>
      <c r="AE1865" s="135"/>
      <c r="AF1865" s="127"/>
      <c r="AG1865" s="135"/>
      <c r="AH1865" s="135"/>
      <c r="AI1865" s="135"/>
      <c r="AJ1865" s="135"/>
    </row>
    <row r="1866" spans="11:36" s="3" customFormat="1" ht="15" customHeight="1" x14ac:dyDescent="0.25">
      <c r="K1866" s="11"/>
      <c r="L1866" s="354"/>
      <c r="M1866" s="352"/>
      <c r="AA1866" s="333"/>
      <c r="AB1866" s="135"/>
      <c r="AC1866" s="135"/>
      <c r="AD1866" s="135"/>
      <c r="AE1866" s="135"/>
      <c r="AF1866" s="127"/>
      <c r="AG1866" s="135"/>
      <c r="AH1866" s="135"/>
      <c r="AI1866" s="135"/>
      <c r="AJ1866" s="135"/>
    </row>
    <row r="1867" spans="11:36" s="3" customFormat="1" ht="15" customHeight="1" x14ac:dyDescent="0.25">
      <c r="K1867" s="11"/>
      <c r="L1867" s="354"/>
      <c r="M1867" s="352"/>
      <c r="AA1867" s="333"/>
      <c r="AB1867" s="135"/>
      <c r="AC1867" s="135"/>
      <c r="AD1867" s="135"/>
      <c r="AE1867" s="135"/>
      <c r="AF1867" s="127"/>
      <c r="AG1867" s="135"/>
      <c r="AH1867" s="135"/>
      <c r="AI1867" s="135"/>
      <c r="AJ1867" s="135"/>
    </row>
    <row r="1868" spans="11:36" s="3" customFormat="1" ht="15" customHeight="1" x14ac:dyDescent="0.25">
      <c r="K1868" s="11"/>
      <c r="L1868" s="354"/>
      <c r="M1868" s="352"/>
      <c r="AA1868" s="333"/>
      <c r="AB1868" s="135"/>
      <c r="AC1868" s="135"/>
      <c r="AD1868" s="135"/>
      <c r="AE1868" s="135"/>
      <c r="AF1868" s="127"/>
      <c r="AG1868" s="135"/>
      <c r="AH1868" s="135"/>
      <c r="AI1868" s="135"/>
      <c r="AJ1868" s="135"/>
    </row>
    <row r="1869" spans="11:36" s="3" customFormat="1" ht="15" customHeight="1" x14ac:dyDescent="0.25">
      <c r="K1869" s="11"/>
      <c r="L1869" s="354"/>
      <c r="M1869" s="352"/>
      <c r="AA1869" s="333"/>
      <c r="AB1869" s="135"/>
      <c r="AC1869" s="135"/>
      <c r="AD1869" s="135"/>
      <c r="AE1869" s="135"/>
      <c r="AF1869" s="127"/>
      <c r="AG1869" s="135"/>
      <c r="AH1869" s="135"/>
      <c r="AI1869" s="135"/>
      <c r="AJ1869" s="135"/>
    </row>
    <row r="1870" spans="11:36" s="3" customFormat="1" ht="15" customHeight="1" x14ac:dyDescent="0.25">
      <c r="K1870" s="11"/>
      <c r="L1870" s="354"/>
      <c r="M1870" s="352"/>
      <c r="AA1870" s="333"/>
      <c r="AB1870" s="135"/>
      <c r="AC1870" s="135"/>
      <c r="AD1870" s="135"/>
      <c r="AE1870" s="135"/>
      <c r="AF1870" s="127"/>
      <c r="AG1870" s="135"/>
      <c r="AH1870" s="135"/>
      <c r="AI1870" s="135"/>
      <c r="AJ1870" s="135"/>
    </row>
    <row r="1871" spans="11:36" s="3" customFormat="1" ht="15" customHeight="1" x14ac:dyDescent="0.25">
      <c r="K1871" s="11"/>
      <c r="L1871" s="354"/>
      <c r="M1871" s="352"/>
      <c r="AA1871" s="333"/>
      <c r="AB1871" s="135"/>
      <c r="AC1871" s="135"/>
      <c r="AD1871" s="135"/>
      <c r="AE1871" s="135"/>
      <c r="AF1871" s="127"/>
      <c r="AG1871" s="135"/>
      <c r="AH1871" s="135"/>
      <c r="AI1871" s="135"/>
      <c r="AJ1871" s="135"/>
    </row>
    <row r="1872" spans="11:36" s="3" customFormat="1" ht="15" customHeight="1" x14ac:dyDescent="0.25">
      <c r="K1872" s="11"/>
      <c r="L1872" s="354"/>
      <c r="M1872" s="352"/>
      <c r="AA1872" s="333"/>
      <c r="AB1872" s="135"/>
      <c r="AC1872" s="135"/>
      <c r="AD1872" s="135"/>
      <c r="AE1872" s="135"/>
      <c r="AF1872" s="127"/>
      <c r="AG1872" s="135"/>
      <c r="AH1872" s="135"/>
      <c r="AI1872" s="135"/>
      <c r="AJ1872" s="135"/>
    </row>
    <row r="1873" spans="11:36" s="3" customFormat="1" ht="15" customHeight="1" x14ac:dyDescent="0.25">
      <c r="K1873" s="11"/>
      <c r="L1873" s="354"/>
      <c r="M1873" s="352"/>
      <c r="AA1873" s="333"/>
      <c r="AB1873" s="135"/>
      <c r="AC1873" s="135"/>
      <c r="AD1873" s="135"/>
      <c r="AE1873" s="135"/>
      <c r="AF1873" s="127"/>
      <c r="AG1873" s="135"/>
      <c r="AH1873" s="135"/>
      <c r="AI1873" s="135"/>
      <c r="AJ1873" s="135"/>
    </row>
    <row r="1874" spans="11:36" s="3" customFormat="1" ht="15" customHeight="1" x14ac:dyDescent="0.25">
      <c r="K1874" s="11"/>
      <c r="L1874" s="354"/>
      <c r="M1874" s="352"/>
      <c r="AA1874" s="333"/>
      <c r="AB1874" s="135"/>
      <c r="AC1874" s="135"/>
      <c r="AD1874" s="135"/>
      <c r="AE1874" s="135"/>
      <c r="AF1874" s="127"/>
      <c r="AG1874" s="135"/>
      <c r="AH1874" s="135"/>
      <c r="AI1874" s="135"/>
      <c r="AJ1874" s="135"/>
    </row>
    <row r="1875" spans="11:36" s="3" customFormat="1" ht="15" customHeight="1" x14ac:dyDescent="0.25">
      <c r="K1875" s="11"/>
      <c r="L1875" s="354"/>
      <c r="M1875" s="352"/>
      <c r="AA1875" s="333"/>
      <c r="AB1875" s="135"/>
      <c r="AC1875" s="135"/>
      <c r="AD1875" s="135"/>
      <c r="AE1875" s="135"/>
      <c r="AF1875" s="127"/>
      <c r="AG1875" s="135"/>
      <c r="AH1875" s="135"/>
      <c r="AI1875" s="135"/>
      <c r="AJ1875" s="135"/>
    </row>
    <row r="1876" spans="11:36" s="3" customFormat="1" ht="15" customHeight="1" x14ac:dyDescent="0.25">
      <c r="K1876" s="11"/>
      <c r="L1876" s="354"/>
      <c r="M1876" s="352"/>
      <c r="AA1876" s="333"/>
      <c r="AB1876" s="135"/>
      <c r="AC1876" s="135"/>
      <c r="AD1876" s="135"/>
      <c r="AE1876" s="135"/>
      <c r="AF1876" s="127"/>
      <c r="AG1876" s="135"/>
      <c r="AH1876" s="135"/>
      <c r="AI1876" s="135"/>
      <c r="AJ1876" s="135"/>
    </row>
    <row r="1877" spans="11:36" s="3" customFormat="1" ht="15" customHeight="1" x14ac:dyDescent="0.25">
      <c r="K1877" s="11"/>
      <c r="L1877" s="354"/>
      <c r="M1877" s="352"/>
      <c r="AA1877" s="333"/>
      <c r="AB1877" s="135"/>
      <c r="AC1877" s="135"/>
      <c r="AD1877" s="135"/>
      <c r="AE1877" s="135"/>
      <c r="AF1877" s="127"/>
      <c r="AG1877" s="135"/>
      <c r="AH1877" s="135"/>
      <c r="AI1877" s="135"/>
      <c r="AJ1877" s="135"/>
    </row>
    <row r="1878" spans="11:36" s="3" customFormat="1" ht="15" customHeight="1" x14ac:dyDescent="0.25">
      <c r="K1878" s="11"/>
      <c r="L1878" s="354"/>
      <c r="M1878" s="352"/>
      <c r="AA1878" s="333"/>
      <c r="AB1878" s="135"/>
      <c r="AC1878" s="135"/>
      <c r="AD1878" s="135"/>
      <c r="AE1878" s="135"/>
      <c r="AF1878" s="127"/>
      <c r="AG1878" s="135"/>
      <c r="AH1878" s="135"/>
      <c r="AI1878" s="135"/>
      <c r="AJ1878" s="135"/>
    </row>
    <row r="1879" spans="11:36" s="3" customFormat="1" ht="15" customHeight="1" x14ac:dyDescent="0.25">
      <c r="K1879" s="11"/>
      <c r="L1879" s="354"/>
      <c r="M1879" s="352"/>
      <c r="AA1879" s="333"/>
      <c r="AB1879" s="135"/>
      <c r="AC1879" s="135"/>
      <c r="AD1879" s="135"/>
      <c r="AE1879" s="135"/>
      <c r="AF1879" s="127"/>
      <c r="AG1879" s="135"/>
      <c r="AH1879" s="135"/>
      <c r="AI1879" s="135"/>
      <c r="AJ1879" s="135"/>
    </row>
    <row r="1880" spans="11:36" s="3" customFormat="1" ht="15" customHeight="1" x14ac:dyDescent="0.25">
      <c r="K1880" s="11"/>
      <c r="L1880" s="354"/>
      <c r="M1880" s="352"/>
      <c r="AA1880" s="333"/>
      <c r="AB1880" s="135"/>
      <c r="AC1880" s="135"/>
      <c r="AD1880" s="135"/>
      <c r="AE1880" s="135"/>
      <c r="AF1880" s="127"/>
      <c r="AG1880" s="135"/>
      <c r="AH1880" s="135"/>
      <c r="AI1880" s="135"/>
      <c r="AJ1880" s="135"/>
    </row>
    <row r="1881" spans="11:36" s="3" customFormat="1" ht="15" customHeight="1" x14ac:dyDescent="0.25">
      <c r="K1881" s="11"/>
      <c r="L1881" s="354"/>
      <c r="M1881" s="352"/>
      <c r="AA1881" s="333"/>
      <c r="AB1881" s="135"/>
      <c r="AC1881" s="135"/>
      <c r="AD1881" s="135"/>
      <c r="AE1881" s="135"/>
      <c r="AF1881" s="127"/>
      <c r="AG1881" s="135"/>
      <c r="AH1881" s="135"/>
      <c r="AI1881" s="135"/>
      <c r="AJ1881" s="135"/>
    </row>
    <row r="1882" spans="11:36" s="3" customFormat="1" ht="15" customHeight="1" x14ac:dyDescent="0.25">
      <c r="K1882" s="11"/>
      <c r="L1882" s="354"/>
      <c r="M1882" s="352"/>
      <c r="AA1882" s="333"/>
      <c r="AB1882" s="135"/>
      <c r="AC1882" s="135"/>
      <c r="AD1882" s="135"/>
      <c r="AE1882" s="135"/>
      <c r="AF1882" s="127"/>
      <c r="AG1882" s="135"/>
      <c r="AH1882" s="135"/>
      <c r="AI1882" s="135"/>
      <c r="AJ1882" s="135"/>
    </row>
    <row r="1883" spans="11:36" s="3" customFormat="1" ht="15" customHeight="1" x14ac:dyDescent="0.25">
      <c r="K1883" s="11"/>
      <c r="L1883" s="354"/>
      <c r="M1883" s="352"/>
      <c r="AA1883" s="333"/>
      <c r="AB1883" s="135"/>
      <c r="AC1883" s="135"/>
      <c r="AD1883" s="135"/>
      <c r="AE1883" s="135"/>
      <c r="AF1883" s="127"/>
      <c r="AG1883" s="135"/>
      <c r="AH1883" s="135"/>
      <c r="AI1883" s="135"/>
      <c r="AJ1883" s="135"/>
    </row>
    <row r="1884" spans="11:36" s="3" customFormat="1" ht="15" customHeight="1" x14ac:dyDescent="0.25">
      <c r="K1884" s="11"/>
      <c r="L1884" s="354"/>
      <c r="M1884" s="352"/>
      <c r="AA1884" s="333"/>
      <c r="AB1884" s="135"/>
      <c r="AC1884" s="135"/>
      <c r="AD1884" s="135"/>
      <c r="AE1884" s="135"/>
      <c r="AF1884" s="127"/>
      <c r="AG1884" s="135"/>
      <c r="AH1884" s="135"/>
      <c r="AI1884" s="135"/>
      <c r="AJ1884" s="135"/>
    </row>
    <row r="1885" spans="11:36" s="3" customFormat="1" ht="15" customHeight="1" x14ac:dyDescent="0.25">
      <c r="K1885" s="11"/>
      <c r="L1885" s="354"/>
      <c r="M1885" s="352"/>
      <c r="AA1885" s="333"/>
      <c r="AB1885" s="135"/>
      <c r="AC1885" s="135"/>
      <c r="AD1885" s="135"/>
      <c r="AE1885" s="135"/>
      <c r="AF1885" s="127"/>
      <c r="AG1885" s="135"/>
      <c r="AH1885" s="135"/>
      <c r="AI1885" s="135"/>
      <c r="AJ1885" s="135"/>
    </row>
    <row r="1886" spans="11:36" s="3" customFormat="1" ht="15" customHeight="1" x14ac:dyDescent="0.25">
      <c r="K1886" s="11"/>
      <c r="L1886" s="354"/>
      <c r="M1886" s="352"/>
      <c r="AA1886" s="333"/>
      <c r="AB1886" s="135"/>
      <c r="AC1886" s="135"/>
      <c r="AD1886" s="135"/>
      <c r="AE1886" s="135"/>
      <c r="AF1886" s="127"/>
      <c r="AG1886" s="135"/>
      <c r="AH1886" s="135"/>
      <c r="AI1886" s="135"/>
      <c r="AJ1886" s="135"/>
    </row>
    <row r="1887" spans="11:36" s="3" customFormat="1" ht="15" customHeight="1" x14ac:dyDescent="0.25">
      <c r="K1887" s="11"/>
      <c r="L1887" s="354"/>
      <c r="M1887" s="352"/>
      <c r="AA1887" s="333"/>
      <c r="AB1887" s="135"/>
      <c r="AC1887" s="135"/>
      <c r="AD1887" s="135"/>
      <c r="AE1887" s="135"/>
      <c r="AF1887" s="127"/>
      <c r="AG1887" s="135"/>
      <c r="AH1887" s="135"/>
      <c r="AI1887" s="135"/>
      <c r="AJ1887" s="135"/>
    </row>
    <row r="1888" spans="11:36" s="3" customFormat="1" ht="15" customHeight="1" x14ac:dyDescent="0.25">
      <c r="K1888" s="11"/>
      <c r="L1888" s="354"/>
      <c r="M1888" s="352"/>
      <c r="AA1888" s="333"/>
      <c r="AB1888" s="135"/>
      <c r="AC1888" s="135"/>
      <c r="AD1888" s="135"/>
      <c r="AE1888" s="135"/>
      <c r="AF1888" s="127"/>
      <c r="AG1888" s="135"/>
      <c r="AH1888" s="135"/>
      <c r="AI1888" s="135"/>
      <c r="AJ1888" s="135"/>
    </row>
    <row r="1889" spans="11:36" s="3" customFormat="1" ht="15" customHeight="1" x14ac:dyDescent="0.25">
      <c r="K1889" s="11"/>
      <c r="L1889" s="354"/>
      <c r="M1889" s="352"/>
      <c r="AA1889" s="333"/>
      <c r="AB1889" s="135"/>
      <c r="AC1889" s="135"/>
      <c r="AD1889" s="135"/>
      <c r="AE1889" s="135"/>
      <c r="AF1889" s="127"/>
      <c r="AG1889" s="135"/>
      <c r="AH1889" s="135"/>
      <c r="AI1889" s="135"/>
      <c r="AJ1889" s="135"/>
    </row>
    <row r="1890" spans="11:36" s="3" customFormat="1" ht="15" customHeight="1" x14ac:dyDescent="0.25">
      <c r="K1890" s="11"/>
      <c r="L1890" s="354"/>
      <c r="M1890" s="352"/>
      <c r="AA1890" s="333"/>
      <c r="AB1890" s="135"/>
      <c r="AC1890" s="135"/>
      <c r="AD1890" s="135"/>
      <c r="AE1890" s="135"/>
      <c r="AF1890" s="127"/>
      <c r="AG1890" s="135"/>
      <c r="AH1890" s="135"/>
      <c r="AI1890" s="135"/>
      <c r="AJ1890" s="135"/>
    </row>
    <row r="1891" spans="11:36" s="3" customFormat="1" ht="15" customHeight="1" x14ac:dyDescent="0.25">
      <c r="K1891" s="11"/>
      <c r="L1891" s="354"/>
      <c r="M1891" s="352"/>
      <c r="AA1891" s="333"/>
      <c r="AB1891" s="135"/>
      <c r="AC1891" s="135"/>
      <c r="AD1891" s="135"/>
      <c r="AE1891" s="135"/>
      <c r="AF1891" s="127"/>
      <c r="AG1891" s="135"/>
      <c r="AH1891" s="135"/>
      <c r="AI1891" s="135"/>
      <c r="AJ1891" s="135"/>
    </row>
    <row r="1892" spans="11:36" s="3" customFormat="1" ht="15" customHeight="1" x14ac:dyDescent="0.25">
      <c r="K1892" s="11"/>
      <c r="L1892" s="354"/>
      <c r="M1892" s="352"/>
      <c r="AA1892" s="333"/>
      <c r="AB1892" s="135"/>
      <c r="AC1892" s="135"/>
      <c r="AD1892" s="135"/>
      <c r="AE1892" s="135"/>
      <c r="AF1892" s="127"/>
      <c r="AG1892" s="135"/>
      <c r="AH1892" s="135"/>
      <c r="AI1892" s="135"/>
      <c r="AJ1892" s="135"/>
    </row>
    <row r="1893" spans="11:36" s="3" customFormat="1" ht="15" customHeight="1" x14ac:dyDescent="0.25">
      <c r="K1893" s="11"/>
      <c r="L1893" s="354"/>
      <c r="M1893" s="352"/>
      <c r="AA1893" s="333"/>
      <c r="AB1893" s="135"/>
      <c r="AC1893" s="135"/>
      <c r="AD1893" s="135"/>
      <c r="AE1893" s="135"/>
      <c r="AF1893" s="127"/>
      <c r="AG1893" s="135"/>
      <c r="AH1893" s="135"/>
      <c r="AI1893" s="135"/>
      <c r="AJ1893" s="135"/>
    </row>
    <row r="1894" spans="11:36" s="3" customFormat="1" ht="15" customHeight="1" x14ac:dyDescent="0.25">
      <c r="K1894" s="11"/>
      <c r="L1894" s="354"/>
      <c r="M1894" s="352"/>
      <c r="AA1894" s="333"/>
      <c r="AB1894" s="135"/>
      <c r="AC1894" s="135"/>
      <c r="AD1894" s="135"/>
      <c r="AE1894" s="135"/>
      <c r="AF1894" s="127"/>
      <c r="AG1894" s="135"/>
      <c r="AH1894" s="135"/>
      <c r="AI1894" s="135"/>
      <c r="AJ1894" s="135"/>
    </row>
    <row r="1895" spans="11:36" s="3" customFormat="1" ht="15" customHeight="1" x14ac:dyDescent="0.25">
      <c r="K1895" s="11"/>
      <c r="L1895" s="354"/>
      <c r="M1895" s="352"/>
      <c r="AA1895" s="333"/>
      <c r="AB1895" s="135"/>
      <c r="AC1895" s="135"/>
      <c r="AD1895" s="135"/>
      <c r="AE1895" s="135"/>
      <c r="AF1895" s="127"/>
      <c r="AG1895" s="135"/>
      <c r="AH1895" s="135"/>
      <c r="AI1895" s="135"/>
      <c r="AJ1895" s="135"/>
    </row>
    <row r="1896" spans="11:36" s="3" customFormat="1" ht="15" customHeight="1" x14ac:dyDescent="0.25">
      <c r="K1896" s="11"/>
      <c r="L1896" s="354"/>
      <c r="M1896" s="352"/>
      <c r="AA1896" s="333"/>
      <c r="AB1896" s="135"/>
      <c r="AC1896" s="135"/>
      <c r="AD1896" s="135"/>
      <c r="AE1896" s="135"/>
      <c r="AF1896" s="127"/>
      <c r="AG1896" s="135"/>
      <c r="AH1896" s="135"/>
      <c r="AI1896" s="135"/>
      <c r="AJ1896" s="135"/>
    </row>
    <row r="1897" spans="11:36" s="3" customFormat="1" ht="15" customHeight="1" x14ac:dyDescent="0.25">
      <c r="K1897" s="11"/>
      <c r="L1897" s="354"/>
      <c r="M1897" s="352"/>
      <c r="AA1897" s="333"/>
      <c r="AB1897" s="135"/>
      <c r="AC1897" s="135"/>
      <c r="AD1897" s="135"/>
      <c r="AE1897" s="135"/>
      <c r="AF1897" s="127"/>
      <c r="AG1897" s="135"/>
      <c r="AH1897" s="135"/>
      <c r="AI1897" s="135"/>
      <c r="AJ1897" s="135"/>
    </row>
    <row r="1898" spans="11:36" s="3" customFormat="1" ht="15" customHeight="1" x14ac:dyDescent="0.25">
      <c r="K1898" s="11"/>
      <c r="L1898" s="354"/>
      <c r="M1898" s="352"/>
      <c r="AA1898" s="333"/>
      <c r="AB1898" s="135"/>
      <c r="AC1898" s="135"/>
      <c r="AD1898" s="135"/>
      <c r="AE1898" s="135"/>
      <c r="AF1898" s="127"/>
      <c r="AG1898" s="135"/>
      <c r="AH1898" s="135"/>
      <c r="AI1898" s="135"/>
      <c r="AJ1898" s="135"/>
    </row>
    <row r="1899" spans="11:36" s="3" customFormat="1" ht="15" customHeight="1" x14ac:dyDescent="0.25">
      <c r="K1899" s="11"/>
      <c r="L1899" s="354"/>
      <c r="M1899" s="352"/>
      <c r="AA1899" s="333"/>
      <c r="AB1899" s="135"/>
      <c r="AC1899" s="135"/>
      <c r="AD1899" s="135"/>
      <c r="AE1899" s="135"/>
      <c r="AF1899" s="127"/>
      <c r="AG1899" s="135"/>
      <c r="AH1899" s="135"/>
      <c r="AI1899" s="135"/>
      <c r="AJ1899" s="135"/>
    </row>
    <row r="1900" spans="11:36" s="3" customFormat="1" ht="15" customHeight="1" x14ac:dyDescent="0.25">
      <c r="K1900" s="11"/>
      <c r="L1900" s="354"/>
      <c r="M1900" s="352"/>
      <c r="AA1900" s="333"/>
      <c r="AB1900" s="135"/>
      <c r="AC1900" s="135"/>
      <c r="AD1900" s="135"/>
      <c r="AE1900" s="135"/>
      <c r="AF1900" s="127"/>
      <c r="AG1900" s="135"/>
      <c r="AH1900" s="135"/>
      <c r="AI1900" s="135"/>
      <c r="AJ1900" s="135"/>
    </row>
    <row r="1901" spans="11:36" s="3" customFormat="1" ht="15" customHeight="1" x14ac:dyDescent="0.25">
      <c r="K1901" s="11"/>
      <c r="L1901" s="354"/>
      <c r="M1901" s="352"/>
      <c r="AA1901" s="333"/>
      <c r="AB1901" s="135"/>
      <c r="AC1901" s="135"/>
      <c r="AD1901" s="135"/>
      <c r="AE1901" s="135"/>
      <c r="AF1901" s="127"/>
      <c r="AG1901" s="135"/>
      <c r="AH1901" s="135"/>
      <c r="AI1901" s="135"/>
      <c r="AJ1901" s="135"/>
    </row>
    <row r="1902" spans="11:36" s="3" customFormat="1" ht="15" customHeight="1" x14ac:dyDescent="0.25">
      <c r="K1902" s="11"/>
      <c r="L1902" s="354"/>
      <c r="M1902" s="352"/>
      <c r="AA1902" s="333"/>
      <c r="AB1902" s="135"/>
      <c r="AC1902" s="135"/>
      <c r="AD1902" s="135"/>
      <c r="AE1902" s="135"/>
      <c r="AF1902" s="127"/>
      <c r="AG1902" s="135"/>
      <c r="AH1902" s="135"/>
      <c r="AI1902" s="135"/>
      <c r="AJ1902" s="135"/>
    </row>
    <row r="1903" spans="11:36" s="3" customFormat="1" ht="15" customHeight="1" x14ac:dyDescent="0.25">
      <c r="K1903" s="11"/>
      <c r="L1903" s="354"/>
      <c r="M1903" s="352"/>
      <c r="AA1903" s="333"/>
      <c r="AB1903" s="135"/>
      <c r="AC1903" s="135"/>
      <c r="AD1903" s="135"/>
      <c r="AE1903" s="135"/>
      <c r="AF1903" s="127"/>
      <c r="AG1903" s="135"/>
      <c r="AH1903" s="135"/>
      <c r="AI1903" s="135"/>
      <c r="AJ1903" s="135"/>
    </row>
    <row r="1904" spans="11:36" s="3" customFormat="1" ht="15" customHeight="1" x14ac:dyDescent="0.25">
      <c r="K1904" s="11"/>
      <c r="L1904" s="354"/>
      <c r="M1904" s="352"/>
      <c r="AA1904" s="333"/>
      <c r="AB1904" s="135"/>
      <c r="AC1904" s="135"/>
      <c r="AD1904" s="135"/>
      <c r="AE1904" s="135"/>
      <c r="AF1904" s="127"/>
      <c r="AG1904" s="135"/>
      <c r="AH1904" s="135"/>
      <c r="AI1904" s="135"/>
      <c r="AJ1904" s="135"/>
    </row>
    <row r="1905" spans="11:36" s="3" customFormat="1" ht="15" customHeight="1" x14ac:dyDescent="0.25">
      <c r="K1905" s="11"/>
      <c r="L1905" s="354"/>
      <c r="M1905" s="352"/>
      <c r="AA1905" s="333"/>
      <c r="AB1905" s="135"/>
      <c r="AC1905" s="135"/>
      <c r="AD1905" s="135"/>
      <c r="AE1905" s="135"/>
      <c r="AF1905" s="127"/>
      <c r="AG1905" s="135"/>
      <c r="AH1905" s="135"/>
      <c r="AI1905" s="135"/>
      <c r="AJ1905" s="135"/>
    </row>
    <row r="1906" spans="11:36" s="3" customFormat="1" ht="15" customHeight="1" x14ac:dyDescent="0.25">
      <c r="K1906" s="11"/>
      <c r="L1906" s="354"/>
      <c r="M1906" s="352"/>
      <c r="AA1906" s="333"/>
      <c r="AB1906" s="135"/>
      <c r="AC1906" s="135"/>
      <c r="AD1906" s="135"/>
      <c r="AE1906" s="135"/>
      <c r="AF1906" s="127"/>
      <c r="AG1906" s="135"/>
      <c r="AH1906" s="135"/>
      <c r="AI1906" s="135"/>
      <c r="AJ1906" s="135"/>
    </row>
    <row r="1907" spans="11:36" s="3" customFormat="1" ht="15" customHeight="1" x14ac:dyDescent="0.25">
      <c r="K1907" s="11"/>
      <c r="L1907" s="354"/>
      <c r="M1907" s="352"/>
      <c r="AA1907" s="333"/>
      <c r="AB1907" s="135"/>
      <c r="AC1907" s="135"/>
      <c r="AD1907" s="135"/>
      <c r="AE1907" s="135"/>
      <c r="AF1907" s="127"/>
      <c r="AG1907" s="135"/>
      <c r="AH1907" s="135"/>
      <c r="AI1907" s="135"/>
      <c r="AJ1907" s="135"/>
    </row>
    <row r="1908" spans="11:36" s="3" customFormat="1" ht="15" customHeight="1" x14ac:dyDescent="0.25">
      <c r="K1908" s="11"/>
      <c r="L1908" s="354"/>
      <c r="M1908" s="352"/>
      <c r="AA1908" s="333"/>
      <c r="AB1908" s="135"/>
      <c r="AC1908" s="135"/>
      <c r="AD1908" s="135"/>
      <c r="AE1908" s="135"/>
      <c r="AF1908" s="127"/>
      <c r="AG1908" s="135"/>
      <c r="AH1908" s="135"/>
      <c r="AI1908" s="135"/>
      <c r="AJ1908" s="135"/>
    </row>
    <row r="1909" spans="11:36" s="3" customFormat="1" ht="15" customHeight="1" x14ac:dyDescent="0.25">
      <c r="K1909" s="11"/>
      <c r="L1909" s="354"/>
      <c r="M1909" s="352"/>
      <c r="AA1909" s="333"/>
      <c r="AB1909" s="135"/>
      <c r="AC1909" s="135"/>
      <c r="AD1909" s="135"/>
      <c r="AE1909" s="135"/>
      <c r="AF1909" s="127"/>
      <c r="AG1909" s="135"/>
      <c r="AH1909" s="135"/>
      <c r="AI1909" s="135"/>
      <c r="AJ1909" s="135"/>
    </row>
    <row r="1910" spans="11:36" s="3" customFormat="1" ht="15" customHeight="1" x14ac:dyDescent="0.25">
      <c r="K1910" s="11"/>
      <c r="L1910" s="354"/>
      <c r="M1910" s="352"/>
      <c r="AA1910" s="333"/>
      <c r="AB1910" s="135"/>
      <c r="AC1910" s="135"/>
      <c r="AD1910" s="135"/>
      <c r="AE1910" s="135"/>
      <c r="AF1910" s="127"/>
      <c r="AG1910" s="135"/>
      <c r="AH1910" s="135"/>
      <c r="AI1910" s="135"/>
      <c r="AJ1910" s="135"/>
    </row>
    <row r="1911" spans="11:36" s="3" customFormat="1" ht="15" customHeight="1" x14ac:dyDescent="0.25">
      <c r="K1911" s="11"/>
      <c r="L1911" s="354"/>
      <c r="M1911" s="352"/>
      <c r="AA1911" s="333"/>
      <c r="AB1911" s="135"/>
      <c r="AC1911" s="135"/>
      <c r="AD1911" s="135"/>
      <c r="AE1911" s="135"/>
      <c r="AF1911" s="127"/>
      <c r="AG1911" s="135"/>
      <c r="AH1911" s="135"/>
      <c r="AI1911" s="135"/>
      <c r="AJ1911" s="135"/>
    </row>
    <row r="1912" spans="11:36" s="3" customFormat="1" ht="15" customHeight="1" x14ac:dyDescent="0.25">
      <c r="K1912" s="11"/>
      <c r="L1912" s="354"/>
      <c r="M1912" s="352"/>
      <c r="AA1912" s="333"/>
      <c r="AB1912" s="135"/>
      <c r="AC1912" s="135"/>
      <c r="AD1912" s="135"/>
      <c r="AE1912" s="135"/>
      <c r="AF1912" s="127"/>
      <c r="AG1912" s="135"/>
      <c r="AH1912" s="135"/>
      <c r="AI1912" s="135"/>
      <c r="AJ1912" s="135"/>
    </row>
    <row r="1913" spans="11:36" s="3" customFormat="1" ht="15" customHeight="1" x14ac:dyDescent="0.25">
      <c r="K1913" s="11"/>
      <c r="L1913" s="354"/>
      <c r="M1913" s="352"/>
      <c r="AA1913" s="333"/>
      <c r="AB1913" s="135"/>
      <c r="AC1913" s="135"/>
      <c r="AD1913" s="135"/>
      <c r="AE1913" s="135"/>
      <c r="AF1913" s="127"/>
      <c r="AG1913" s="135"/>
      <c r="AH1913" s="135"/>
      <c r="AI1913" s="135"/>
      <c r="AJ1913" s="135"/>
    </row>
    <row r="1914" spans="11:36" s="3" customFormat="1" ht="15" customHeight="1" x14ac:dyDescent="0.25">
      <c r="K1914" s="11"/>
      <c r="L1914" s="354"/>
      <c r="M1914" s="352"/>
      <c r="AA1914" s="333"/>
      <c r="AB1914" s="135"/>
      <c r="AC1914" s="135"/>
      <c r="AD1914" s="135"/>
      <c r="AE1914" s="135"/>
      <c r="AF1914" s="127"/>
      <c r="AG1914" s="135"/>
      <c r="AH1914" s="135"/>
      <c r="AI1914" s="135"/>
      <c r="AJ1914" s="135"/>
    </row>
    <row r="1915" spans="11:36" s="3" customFormat="1" ht="15" customHeight="1" x14ac:dyDescent="0.25">
      <c r="K1915" s="11"/>
      <c r="L1915" s="354"/>
      <c r="M1915" s="352"/>
      <c r="AA1915" s="333"/>
      <c r="AB1915" s="135"/>
      <c r="AC1915" s="135"/>
      <c r="AD1915" s="135"/>
      <c r="AE1915" s="135"/>
      <c r="AF1915" s="127"/>
      <c r="AG1915" s="135"/>
      <c r="AH1915" s="135"/>
      <c r="AI1915" s="135"/>
      <c r="AJ1915" s="135"/>
    </row>
    <row r="1916" spans="11:36" s="3" customFormat="1" ht="15" customHeight="1" x14ac:dyDescent="0.25">
      <c r="K1916" s="11"/>
      <c r="L1916" s="354"/>
      <c r="M1916" s="352"/>
      <c r="AA1916" s="333"/>
      <c r="AB1916" s="135"/>
      <c r="AC1916" s="135"/>
      <c r="AD1916" s="135"/>
      <c r="AE1916" s="135"/>
      <c r="AF1916" s="127"/>
      <c r="AG1916" s="135"/>
      <c r="AH1916" s="135"/>
      <c r="AI1916" s="135"/>
      <c r="AJ1916" s="135"/>
    </row>
    <row r="1917" spans="11:36" s="3" customFormat="1" ht="15" customHeight="1" x14ac:dyDescent="0.25">
      <c r="K1917" s="11"/>
      <c r="L1917" s="354"/>
      <c r="M1917" s="352"/>
      <c r="AA1917" s="333"/>
      <c r="AB1917" s="135"/>
      <c r="AC1917" s="135"/>
      <c r="AD1917" s="135"/>
      <c r="AE1917" s="135"/>
      <c r="AF1917" s="127"/>
      <c r="AG1917" s="135"/>
      <c r="AH1917" s="135"/>
      <c r="AI1917" s="135"/>
      <c r="AJ1917" s="135"/>
    </row>
    <row r="1918" spans="11:36" s="3" customFormat="1" ht="15" customHeight="1" x14ac:dyDescent="0.25">
      <c r="K1918" s="11"/>
      <c r="L1918" s="354"/>
      <c r="M1918" s="352"/>
      <c r="AA1918" s="333"/>
      <c r="AB1918" s="135"/>
      <c r="AC1918" s="135"/>
      <c r="AD1918" s="135"/>
      <c r="AE1918" s="135"/>
      <c r="AF1918" s="127"/>
      <c r="AG1918" s="135"/>
      <c r="AH1918" s="135"/>
      <c r="AI1918" s="135"/>
      <c r="AJ1918" s="135"/>
    </row>
    <row r="1919" spans="11:36" s="3" customFormat="1" ht="15" customHeight="1" x14ac:dyDescent="0.25">
      <c r="K1919" s="11"/>
      <c r="L1919" s="354"/>
      <c r="M1919" s="352"/>
      <c r="AA1919" s="333"/>
      <c r="AB1919" s="135"/>
      <c r="AC1919" s="135"/>
      <c r="AD1919" s="135"/>
      <c r="AE1919" s="135"/>
      <c r="AF1919" s="127"/>
      <c r="AG1919" s="135"/>
      <c r="AH1919" s="135"/>
      <c r="AI1919" s="135"/>
      <c r="AJ1919" s="135"/>
    </row>
    <row r="1920" spans="11:36" s="3" customFormat="1" ht="15" customHeight="1" x14ac:dyDescent="0.25">
      <c r="K1920" s="11"/>
      <c r="L1920" s="354"/>
      <c r="M1920" s="352"/>
      <c r="AA1920" s="333"/>
      <c r="AB1920" s="135"/>
      <c r="AC1920" s="135"/>
      <c r="AD1920" s="135"/>
      <c r="AE1920" s="135"/>
      <c r="AF1920" s="127"/>
      <c r="AG1920" s="135"/>
      <c r="AH1920" s="135"/>
      <c r="AI1920" s="135"/>
      <c r="AJ1920" s="135"/>
    </row>
    <row r="1921" spans="11:36" s="3" customFormat="1" ht="15" customHeight="1" x14ac:dyDescent="0.25">
      <c r="K1921" s="11"/>
      <c r="L1921" s="354"/>
      <c r="M1921" s="352"/>
      <c r="AA1921" s="333"/>
      <c r="AB1921" s="135"/>
      <c r="AC1921" s="135"/>
      <c r="AD1921" s="135"/>
      <c r="AE1921" s="135"/>
      <c r="AF1921" s="127"/>
      <c r="AG1921" s="135"/>
      <c r="AH1921" s="135"/>
      <c r="AI1921" s="135"/>
      <c r="AJ1921" s="135"/>
    </row>
    <row r="1922" spans="11:36" s="3" customFormat="1" ht="15" customHeight="1" x14ac:dyDescent="0.25">
      <c r="K1922" s="11"/>
      <c r="L1922" s="354"/>
      <c r="M1922" s="352"/>
      <c r="AA1922" s="333"/>
      <c r="AB1922" s="135"/>
      <c r="AC1922" s="135"/>
      <c r="AD1922" s="135"/>
      <c r="AE1922" s="135"/>
      <c r="AF1922" s="127"/>
      <c r="AG1922" s="135"/>
      <c r="AH1922" s="135"/>
      <c r="AI1922" s="135"/>
      <c r="AJ1922" s="135"/>
    </row>
    <row r="1923" spans="11:36" s="3" customFormat="1" ht="15" customHeight="1" x14ac:dyDescent="0.25">
      <c r="K1923" s="11"/>
      <c r="L1923" s="354"/>
      <c r="M1923" s="352"/>
      <c r="AA1923" s="333"/>
      <c r="AB1923" s="135"/>
      <c r="AC1923" s="135"/>
      <c r="AD1923" s="135"/>
      <c r="AE1923" s="135"/>
      <c r="AF1923" s="127"/>
      <c r="AG1923" s="135"/>
      <c r="AH1923" s="135"/>
      <c r="AI1923" s="135"/>
      <c r="AJ1923" s="135"/>
    </row>
    <row r="1924" spans="11:36" s="3" customFormat="1" ht="15" customHeight="1" x14ac:dyDescent="0.25">
      <c r="K1924" s="11"/>
      <c r="L1924" s="354"/>
      <c r="M1924" s="352"/>
      <c r="AA1924" s="333"/>
      <c r="AB1924" s="135"/>
      <c r="AC1924" s="135"/>
      <c r="AD1924" s="135"/>
      <c r="AE1924" s="135"/>
      <c r="AF1924" s="127"/>
      <c r="AG1924" s="135"/>
      <c r="AH1924" s="135"/>
      <c r="AI1924" s="135"/>
      <c r="AJ1924" s="135"/>
    </row>
    <row r="1925" spans="11:36" s="3" customFormat="1" ht="15" customHeight="1" x14ac:dyDescent="0.25">
      <c r="K1925" s="11"/>
      <c r="L1925" s="354"/>
      <c r="M1925" s="352"/>
      <c r="AA1925" s="333"/>
      <c r="AB1925" s="135"/>
      <c r="AC1925" s="135"/>
      <c r="AD1925" s="135"/>
      <c r="AE1925" s="135"/>
      <c r="AF1925" s="127"/>
      <c r="AG1925" s="135"/>
      <c r="AH1925" s="135"/>
      <c r="AI1925" s="135"/>
      <c r="AJ1925" s="135"/>
    </row>
    <row r="1926" spans="11:36" s="3" customFormat="1" ht="15" customHeight="1" x14ac:dyDescent="0.25">
      <c r="K1926" s="11"/>
      <c r="L1926" s="354"/>
      <c r="M1926" s="352"/>
      <c r="AA1926" s="333"/>
      <c r="AB1926" s="135"/>
      <c r="AC1926" s="135"/>
      <c r="AD1926" s="135"/>
      <c r="AE1926" s="135"/>
      <c r="AF1926" s="127"/>
      <c r="AG1926" s="135"/>
      <c r="AH1926" s="135"/>
      <c r="AI1926" s="135"/>
      <c r="AJ1926" s="135"/>
    </row>
    <row r="1927" spans="11:36" s="3" customFormat="1" ht="15" customHeight="1" x14ac:dyDescent="0.25">
      <c r="K1927" s="11"/>
      <c r="L1927" s="354"/>
      <c r="M1927" s="352"/>
      <c r="AA1927" s="333"/>
      <c r="AB1927" s="135"/>
      <c r="AC1927" s="135"/>
      <c r="AD1927" s="135"/>
      <c r="AE1927" s="135"/>
      <c r="AF1927" s="127"/>
      <c r="AG1927" s="135"/>
      <c r="AH1927" s="135"/>
      <c r="AI1927" s="135"/>
      <c r="AJ1927" s="135"/>
    </row>
    <row r="1928" spans="11:36" s="3" customFormat="1" ht="15" customHeight="1" x14ac:dyDescent="0.25">
      <c r="K1928" s="11"/>
      <c r="L1928" s="354"/>
      <c r="M1928" s="352"/>
      <c r="AA1928" s="333"/>
      <c r="AB1928" s="135"/>
      <c r="AC1928" s="135"/>
      <c r="AD1928" s="135"/>
      <c r="AE1928" s="135"/>
      <c r="AF1928" s="127"/>
      <c r="AG1928" s="135"/>
      <c r="AH1928" s="135"/>
      <c r="AI1928" s="135"/>
      <c r="AJ1928" s="135"/>
    </row>
    <row r="1929" spans="11:36" s="3" customFormat="1" ht="15" customHeight="1" x14ac:dyDescent="0.25">
      <c r="K1929" s="11"/>
      <c r="L1929" s="354"/>
      <c r="M1929" s="352"/>
      <c r="AA1929" s="333"/>
      <c r="AB1929" s="135"/>
      <c r="AC1929" s="135"/>
      <c r="AD1929" s="135"/>
      <c r="AE1929" s="135"/>
      <c r="AF1929" s="127"/>
      <c r="AG1929" s="135"/>
      <c r="AH1929" s="135"/>
      <c r="AI1929" s="135"/>
      <c r="AJ1929" s="135"/>
    </row>
    <row r="1930" spans="11:36" s="3" customFormat="1" ht="15" customHeight="1" x14ac:dyDescent="0.25">
      <c r="K1930" s="11"/>
      <c r="L1930" s="354"/>
      <c r="M1930" s="352"/>
      <c r="AA1930" s="333"/>
      <c r="AB1930" s="135"/>
      <c r="AC1930" s="135"/>
      <c r="AD1930" s="135"/>
      <c r="AE1930" s="135"/>
      <c r="AF1930" s="127"/>
      <c r="AG1930" s="135"/>
      <c r="AH1930" s="135"/>
      <c r="AI1930" s="135"/>
      <c r="AJ1930" s="135"/>
    </row>
    <row r="1931" spans="11:36" s="3" customFormat="1" ht="15" customHeight="1" x14ac:dyDescent="0.25">
      <c r="K1931" s="11"/>
      <c r="L1931" s="354"/>
      <c r="M1931" s="352"/>
      <c r="AA1931" s="333"/>
      <c r="AB1931" s="135"/>
      <c r="AC1931" s="135"/>
      <c r="AD1931" s="135"/>
      <c r="AE1931" s="135"/>
      <c r="AF1931" s="127"/>
      <c r="AG1931" s="135"/>
      <c r="AH1931" s="135"/>
      <c r="AI1931" s="135"/>
      <c r="AJ1931" s="135"/>
    </row>
    <row r="1932" spans="11:36" s="3" customFormat="1" ht="15" customHeight="1" x14ac:dyDescent="0.25">
      <c r="K1932" s="11"/>
      <c r="L1932" s="354"/>
      <c r="M1932" s="352"/>
      <c r="AA1932" s="333"/>
      <c r="AB1932" s="135"/>
      <c r="AC1932" s="135"/>
      <c r="AD1932" s="135"/>
      <c r="AE1932" s="135"/>
      <c r="AF1932" s="127"/>
      <c r="AG1932" s="135"/>
      <c r="AH1932" s="135"/>
      <c r="AI1932" s="135"/>
      <c r="AJ1932" s="135"/>
    </row>
    <row r="1933" spans="11:36" s="3" customFormat="1" ht="15" customHeight="1" x14ac:dyDescent="0.25">
      <c r="K1933" s="11"/>
      <c r="L1933" s="354"/>
      <c r="M1933" s="352"/>
      <c r="AA1933" s="333"/>
      <c r="AB1933" s="135"/>
      <c r="AC1933" s="135"/>
      <c r="AD1933" s="135"/>
      <c r="AE1933" s="135"/>
      <c r="AF1933" s="127"/>
      <c r="AG1933" s="135"/>
      <c r="AH1933" s="135"/>
      <c r="AI1933" s="135"/>
      <c r="AJ1933" s="135"/>
    </row>
    <row r="1934" spans="11:36" s="3" customFormat="1" ht="15" customHeight="1" x14ac:dyDescent="0.25">
      <c r="K1934" s="11"/>
      <c r="L1934" s="354"/>
      <c r="M1934" s="352"/>
      <c r="AA1934" s="333"/>
      <c r="AB1934" s="135"/>
      <c r="AC1934" s="135"/>
      <c r="AD1934" s="135"/>
      <c r="AE1934" s="135"/>
      <c r="AF1934" s="127"/>
      <c r="AG1934" s="135"/>
      <c r="AH1934" s="135"/>
      <c r="AI1934" s="135"/>
      <c r="AJ1934" s="135"/>
    </row>
    <row r="1935" spans="11:36" s="3" customFormat="1" ht="15" customHeight="1" x14ac:dyDescent="0.25">
      <c r="K1935" s="11"/>
      <c r="L1935" s="354"/>
      <c r="M1935" s="352"/>
      <c r="AA1935" s="333"/>
      <c r="AB1935" s="135"/>
      <c r="AC1935" s="135"/>
      <c r="AD1935" s="135"/>
      <c r="AE1935" s="135"/>
      <c r="AF1935" s="127"/>
      <c r="AG1935" s="135"/>
      <c r="AH1935" s="135"/>
      <c r="AI1935" s="135"/>
      <c r="AJ1935" s="135"/>
    </row>
    <row r="1936" spans="11:36" s="3" customFormat="1" ht="15" customHeight="1" x14ac:dyDescent="0.25">
      <c r="K1936" s="11"/>
      <c r="L1936" s="354"/>
      <c r="M1936" s="352"/>
      <c r="AA1936" s="333"/>
      <c r="AB1936" s="135"/>
      <c r="AC1936" s="135"/>
      <c r="AD1936" s="135"/>
      <c r="AE1936" s="135"/>
      <c r="AF1936" s="127"/>
      <c r="AG1936" s="135"/>
      <c r="AH1936" s="135"/>
      <c r="AI1936" s="135"/>
      <c r="AJ1936" s="135"/>
    </row>
    <row r="1937" spans="11:36" s="3" customFormat="1" ht="15" customHeight="1" x14ac:dyDescent="0.25">
      <c r="K1937" s="11"/>
      <c r="L1937" s="354"/>
      <c r="M1937" s="352"/>
      <c r="AA1937" s="333"/>
      <c r="AB1937" s="135"/>
      <c r="AC1937" s="135"/>
      <c r="AD1937" s="135"/>
      <c r="AE1937" s="135"/>
      <c r="AF1937" s="127"/>
      <c r="AG1937" s="135"/>
      <c r="AH1937" s="135"/>
      <c r="AI1937" s="135"/>
      <c r="AJ1937" s="135"/>
    </row>
    <row r="1938" spans="11:36" s="3" customFormat="1" ht="15" customHeight="1" x14ac:dyDescent="0.25">
      <c r="K1938" s="11"/>
      <c r="L1938" s="354"/>
      <c r="M1938" s="352"/>
      <c r="AA1938" s="333"/>
      <c r="AB1938" s="135"/>
      <c r="AC1938" s="135"/>
      <c r="AD1938" s="135"/>
      <c r="AE1938" s="135"/>
      <c r="AF1938" s="127"/>
      <c r="AG1938" s="135"/>
      <c r="AH1938" s="135"/>
      <c r="AI1938" s="135"/>
      <c r="AJ1938" s="135"/>
    </row>
    <row r="1939" spans="11:36" s="3" customFormat="1" ht="15" customHeight="1" x14ac:dyDescent="0.25">
      <c r="K1939" s="11"/>
      <c r="L1939" s="354"/>
      <c r="M1939" s="352"/>
      <c r="AA1939" s="333"/>
      <c r="AB1939" s="135"/>
      <c r="AC1939" s="135"/>
      <c r="AD1939" s="135"/>
      <c r="AE1939" s="135"/>
      <c r="AF1939" s="127"/>
      <c r="AG1939" s="135"/>
      <c r="AH1939" s="135"/>
      <c r="AI1939" s="135"/>
      <c r="AJ1939" s="135"/>
    </row>
    <row r="1940" spans="11:36" s="3" customFormat="1" ht="15" customHeight="1" x14ac:dyDescent="0.25">
      <c r="K1940" s="11"/>
      <c r="L1940" s="354"/>
      <c r="M1940" s="352"/>
      <c r="AA1940" s="333"/>
      <c r="AB1940" s="135"/>
      <c r="AC1940" s="135"/>
      <c r="AD1940" s="135"/>
      <c r="AE1940" s="135"/>
      <c r="AF1940" s="127"/>
      <c r="AG1940" s="135"/>
      <c r="AH1940" s="135"/>
      <c r="AI1940" s="135"/>
      <c r="AJ1940" s="135"/>
    </row>
    <row r="1941" spans="11:36" s="3" customFormat="1" ht="15" customHeight="1" x14ac:dyDescent="0.25">
      <c r="K1941" s="11"/>
      <c r="L1941" s="354"/>
      <c r="M1941" s="352"/>
      <c r="AA1941" s="333"/>
      <c r="AB1941" s="135"/>
      <c r="AC1941" s="135"/>
      <c r="AD1941" s="135"/>
      <c r="AE1941" s="135"/>
      <c r="AF1941" s="127"/>
      <c r="AG1941" s="135"/>
      <c r="AH1941" s="135"/>
      <c r="AI1941" s="135"/>
      <c r="AJ1941" s="135"/>
    </row>
    <row r="1942" spans="11:36" s="3" customFormat="1" ht="15" customHeight="1" x14ac:dyDescent="0.25">
      <c r="K1942" s="11"/>
      <c r="L1942" s="354"/>
      <c r="M1942" s="352"/>
      <c r="AA1942" s="333"/>
      <c r="AB1942" s="135"/>
      <c r="AC1942" s="135"/>
      <c r="AD1942" s="135"/>
      <c r="AE1942" s="135"/>
      <c r="AF1942" s="127"/>
      <c r="AG1942" s="135"/>
      <c r="AH1942" s="135"/>
      <c r="AI1942" s="135"/>
      <c r="AJ1942" s="135"/>
    </row>
    <row r="1943" spans="11:36" s="3" customFormat="1" ht="15" customHeight="1" x14ac:dyDescent="0.25">
      <c r="K1943" s="11"/>
      <c r="L1943" s="354"/>
      <c r="M1943" s="352"/>
      <c r="AA1943" s="333"/>
      <c r="AB1943" s="135"/>
      <c r="AC1943" s="135"/>
      <c r="AD1943" s="135"/>
      <c r="AE1943" s="135"/>
      <c r="AF1943" s="127"/>
      <c r="AG1943" s="135"/>
      <c r="AH1943" s="135"/>
      <c r="AI1943" s="135"/>
      <c r="AJ1943" s="135"/>
    </row>
    <row r="1944" spans="11:36" s="3" customFormat="1" ht="15" customHeight="1" x14ac:dyDescent="0.25">
      <c r="K1944" s="11"/>
      <c r="L1944" s="354"/>
      <c r="M1944" s="352"/>
      <c r="AA1944" s="333"/>
      <c r="AB1944" s="135"/>
      <c r="AC1944" s="135"/>
      <c r="AD1944" s="135"/>
      <c r="AE1944" s="135"/>
      <c r="AF1944" s="127"/>
      <c r="AG1944" s="135"/>
      <c r="AH1944" s="135"/>
      <c r="AI1944" s="135"/>
      <c r="AJ1944" s="135"/>
    </row>
    <row r="1945" spans="11:36" s="3" customFormat="1" ht="15" customHeight="1" x14ac:dyDescent="0.25">
      <c r="K1945" s="11"/>
      <c r="L1945" s="354"/>
      <c r="M1945" s="352"/>
      <c r="AA1945" s="333"/>
      <c r="AB1945" s="135"/>
      <c r="AC1945" s="135"/>
      <c r="AD1945" s="135"/>
      <c r="AE1945" s="135"/>
      <c r="AF1945" s="127"/>
      <c r="AG1945" s="135"/>
      <c r="AH1945" s="135"/>
      <c r="AI1945" s="135"/>
      <c r="AJ1945" s="135"/>
    </row>
    <row r="1946" spans="11:36" s="3" customFormat="1" ht="15" customHeight="1" x14ac:dyDescent="0.25">
      <c r="K1946" s="11"/>
      <c r="L1946" s="354"/>
      <c r="M1946" s="352"/>
      <c r="AA1946" s="333"/>
      <c r="AB1946" s="135"/>
      <c r="AC1946" s="135"/>
      <c r="AD1946" s="135"/>
      <c r="AE1946" s="135"/>
      <c r="AF1946" s="127"/>
      <c r="AG1946" s="135"/>
      <c r="AH1946" s="135"/>
      <c r="AI1946" s="135"/>
      <c r="AJ1946" s="135"/>
    </row>
    <row r="1947" spans="11:36" s="3" customFormat="1" ht="15" customHeight="1" x14ac:dyDescent="0.25">
      <c r="K1947" s="11"/>
      <c r="L1947" s="354"/>
      <c r="M1947" s="352"/>
      <c r="AA1947" s="333"/>
      <c r="AB1947" s="135"/>
      <c r="AC1947" s="135"/>
      <c r="AD1947" s="135"/>
      <c r="AE1947" s="135"/>
      <c r="AF1947" s="127"/>
      <c r="AG1947" s="135"/>
      <c r="AH1947" s="135"/>
      <c r="AI1947" s="135"/>
      <c r="AJ1947" s="135"/>
    </row>
    <row r="1948" spans="11:36" s="3" customFormat="1" ht="15" customHeight="1" x14ac:dyDescent="0.25">
      <c r="K1948" s="11"/>
      <c r="L1948" s="354"/>
      <c r="M1948" s="352"/>
      <c r="AA1948" s="333"/>
      <c r="AB1948" s="135"/>
      <c r="AC1948" s="135"/>
      <c r="AD1948" s="135"/>
      <c r="AE1948" s="135"/>
      <c r="AF1948" s="127"/>
      <c r="AG1948" s="135"/>
      <c r="AH1948" s="135"/>
      <c r="AI1948" s="135"/>
      <c r="AJ1948" s="135"/>
    </row>
    <row r="1949" spans="11:36" s="3" customFormat="1" ht="15" customHeight="1" x14ac:dyDescent="0.25">
      <c r="K1949" s="11"/>
      <c r="L1949" s="354"/>
      <c r="M1949" s="352"/>
      <c r="AA1949" s="333"/>
      <c r="AB1949" s="135"/>
      <c r="AC1949" s="135"/>
      <c r="AD1949" s="135"/>
      <c r="AE1949" s="135"/>
      <c r="AF1949" s="127"/>
      <c r="AG1949" s="135"/>
      <c r="AH1949" s="135"/>
      <c r="AI1949" s="135"/>
      <c r="AJ1949" s="135"/>
    </row>
    <row r="1950" spans="11:36" s="3" customFormat="1" ht="15" customHeight="1" x14ac:dyDescent="0.25">
      <c r="K1950" s="11"/>
      <c r="L1950" s="354"/>
      <c r="M1950" s="352"/>
      <c r="AA1950" s="333"/>
      <c r="AB1950" s="135"/>
      <c r="AC1950" s="135"/>
      <c r="AD1950" s="135"/>
      <c r="AE1950" s="135"/>
      <c r="AF1950" s="127"/>
      <c r="AG1950" s="135"/>
      <c r="AH1950" s="135"/>
      <c r="AI1950" s="135"/>
      <c r="AJ1950" s="135"/>
    </row>
    <row r="1951" spans="11:36" s="3" customFormat="1" ht="15" customHeight="1" x14ac:dyDescent="0.25">
      <c r="K1951" s="11"/>
      <c r="L1951" s="354"/>
      <c r="M1951" s="352"/>
      <c r="AA1951" s="333"/>
      <c r="AB1951" s="135"/>
      <c r="AC1951" s="135"/>
      <c r="AD1951" s="135"/>
      <c r="AE1951" s="135"/>
      <c r="AF1951" s="127"/>
      <c r="AG1951" s="135"/>
      <c r="AH1951" s="135"/>
      <c r="AI1951" s="135"/>
      <c r="AJ1951" s="135"/>
    </row>
    <row r="1952" spans="11:36" s="3" customFormat="1" ht="15" customHeight="1" x14ac:dyDescent="0.25">
      <c r="K1952" s="11"/>
      <c r="L1952" s="354"/>
      <c r="M1952" s="352"/>
      <c r="AA1952" s="333"/>
      <c r="AB1952" s="135"/>
      <c r="AC1952" s="135"/>
      <c r="AD1952" s="135"/>
      <c r="AE1952" s="135"/>
      <c r="AF1952" s="127"/>
      <c r="AG1952" s="135"/>
      <c r="AH1952" s="135"/>
      <c r="AI1952" s="135"/>
      <c r="AJ1952" s="135"/>
    </row>
    <row r="1953" spans="11:36" s="3" customFormat="1" ht="15" customHeight="1" x14ac:dyDescent="0.25">
      <c r="K1953" s="11"/>
      <c r="L1953" s="354"/>
      <c r="M1953" s="352"/>
      <c r="AA1953" s="333"/>
      <c r="AB1953" s="135"/>
      <c r="AC1953" s="135"/>
      <c r="AD1953" s="135"/>
      <c r="AE1953" s="135"/>
      <c r="AF1953" s="127"/>
      <c r="AG1953" s="135"/>
      <c r="AH1953" s="135"/>
      <c r="AI1953" s="135"/>
      <c r="AJ1953" s="135"/>
    </row>
    <row r="1954" spans="11:36" s="3" customFormat="1" ht="15" customHeight="1" x14ac:dyDescent="0.25">
      <c r="K1954" s="11"/>
      <c r="L1954" s="354"/>
      <c r="M1954" s="352"/>
      <c r="AA1954" s="333"/>
      <c r="AB1954" s="135"/>
      <c r="AC1954" s="135"/>
      <c r="AD1954" s="135"/>
      <c r="AE1954" s="135"/>
      <c r="AF1954" s="127"/>
      <c r="AG1954" s="135"/>
      <c r="AH1954" s="135"/>
      <c r="AI1954" s="135"/>
      <c r="AJ1954" s="135"/>
    </row>
    <row r="1955" spans="11:36" s="3" customFormat="1" ht="15" customHeight="1" x14ac:dyDescent="0.25">
      <c r="K1955" s="11"/>
      <c r="L1955" s="354"/>
      <c r="M1955" s="352"/>
      <c r="AA1955" s="333"/>
      <c r="AB1955" s="135"/>
      <c r="AC1955" s="135"/>
      <c r="AD1955" s="135"/>
      <c r="AE1955" s="135"/>
      <c r="AF1955" s="127"/>
      <c r="AG1955" s="135"/>
      <c r="AH1955" s="135"/>
      <c r="AI1955" s="135"/>
      <c r="AJ1955" s="135"/>
    </row>
    <row r="1956" spans="11:36" s="3" customFormat="1" ht="15" customHeight="1" x14ac:dyDescent="0.25">
      <c r="K1956" s="11"/>
      <c r="L1956" s="354"/>
      <c r="M1956" s="352"/>
      <c r="AA1956" s="333"/>
      <c r="AB1956" s="135"/>
      <c r="AC1956" s="135"/>
      <c r="AD1956" s="135"/>
      <c r="AE1956" s="135"/>
      <c r="AF1956" s="127"/>
      <c r="AG1956" s="135"/>
      <c r="AH1956" s="135"/>
      <c r="AI1956" s="135"/>
      <c r="AJ1956" s="135"/>
    </row>
    <row r="1957" spans="11:36" s="3" customFormat="1" ht="15" customHeight="1" x14ac:dyDescent="0.25">
      <c r="K1957" s="11"/>
      <c r="L1957" s="354"/>
      <c r="M1957" s="352"/>
      <c r="AA1957" s="333"/>
      <c r="AB1957" s="135"/>
      <c r="AC1957" s="135"/>
      <c r="AD1957" s="135"/>
      <c r="AE1957" s="135"/>
      <c r="AF1957" s="127"/>
      <c r="AG1957" s="135"/>
      <c r="AH1957" s="135"/>
      <c r="AI1957" s="135"/>
      <c r="AJ1957" s="135"/>
    </row>
    <row r="1958" spans="11:36" s="3" customFormat="1" ht="15" customHeight="1" x14ac:dyDescent="0.25">
      <c r="K1958" s="11"/>
      <c r="L1958" s="354"/>
      <c r="M1958" s="352"/>
      <c r="AA1958" s="333"/>
      <c r="AB1958" s="135"/>
      <c r="AC1958" s="135"/>
      <c r="AD1958" s="135"/>
      <c r="AE1958" s="135"/>
      <c r="AF1958" s="127"/>
      <c r="AG1958" s="135"/>
      <c r="AH1958" s="135"/>
      <c r="AI1958" s="135"/>
      <c r="AJ1958" s="135"/>
    </row>
    <row r="1959" spans="11:36" s="3" customFormat="1" ht="15" customHeight="1" x14ac:dyDescent="0.25">
      <c r="K1959" s="11"/>
      <c r="L1959" s="354"/>
      <c r="M1959" s="352"/>
      <c r="AA1959" s="333"/>
      <c r="AB1959" s="135"/>
      <c r="AC1959" s="135"/>
      <c r="AD1959" s="135"/>
      <c r="AE1959" s="135"/>
      <c r="AF1959" s="127"/>
      <c r="AG1959" s="135"/>
      <c r="AH1959" s="135"/>
      <c r="AI1959" s="135"/>
      <c r="AJ1959" s="135"/>
    </row>
    <row r="1960" spans="11:36" s="3" customFormat="1" ht="15" customHeight="1" x14ac:dyDescent="0.25">
      <c r="K1960" s="11"/>
      <c r="L1960" s="354"/>
      <c r="M1960" s="352"/>
      <c r="AA1960" s="333"/>
      <c r="AB1960" s="135"/>
      <c r="AC1960" s="135"/>
      <c r="AD1960" s="135"/>
      <c r="AE1960" s="135"/>
      <c r="AF1960" s="127"/>
      <c r="AG1960" s="135"/>
      <c r="AH1960" s="135"/>
      <c r="AI1960" s="135"/>
      <c r="AJ1960" s="135"/>
    </row>
    <row r="1961" spans="11:36" s="3" customFormat="1" ht="15" customHeight="1" x14ac:dyDescent="0.25">
      <c r="K1961" s="11"/>
      <c r="L1961" s="354"/>
      <c r="M1961" s="352"/>
      <c r="AA1961" s="333"/>
      <c r="AB1961" s="135"/>
      <c r="AC1961" s="135"/>
      <c r="AD1961" s="135"/>
      <c r="AE1961" s="135"/>
      <c r="AF1961" s="127"/>
      <c r="AG1961" s="135"/>
      <c r="AH1961" s="135"/>
      <c r="AI1961" s="135"/>
      <c r="AJ1961" s="135"/>
    </row>
    <row r="1962" spans="11:36" s="3" customFormat="1" ht="15" customHeight="1" x14ac:dyDescent="0.25">
      <c r="K1962" s="11"/>
      <c r="L1962" s="354"/>
      <c r="M1962" s="352"/>
      <c r="AA1962" s="333"/>
      <c r="AB1962" s="135"/>
      <c r="AC1962" s="135"/>
      <c r="AD1962" s="135"/>
      <c r="AE1962" s="135"/>
      <c r="AF1962" s="127"/>
      <c r="AG1962" s="135"/>
      <c r="AH1962" s="135"/>
      <c r="AI1962" s="135"/>
      <c r="AJ1962" s="135"/>
    </row>
    <row r="1963" spans="11:36" s="3" customFormat="1" ht="15" customHeight="1" x14ac:dyDescent="0.25">
      <c r="K1963" s="11"/>
      <c r="L1963" s="354"/>
      <c r="M1963" s="352"/>
      <c r="AA1963" s="333"/>
      <c r="AB1963" s="135"/>
      <c r="AC1963" s="135"/>
      <c r="AD1963" s="135"/>
      <c r="AE1963" s="135"/>
      <c r="AF1963" s="127"/>
      <c r="AG1963" s="135"/>
      <c r="AH1963" s="135"/>
      <c r="AI1963" s="135"/>
      <c r="AJ1963" s="135"/>
    </row>
    <row r="1964" spans="11:36" s="3" customFormat="1" ht="15" customHeight="1" x14ac:dyDescent="0.25">
      <c r="K1964" s="11"/>
      <c r="L1964" s="354"/>
      <c r="M1964" s="352"/>
      <c r="AA1964" s="333"/>
      <c r="AB1964" s="135"/>
      <c r="AC1964" s="135"/>
      <c r="AD1964" s="135"/>
      <c r="AE1964" s="135"/>
      <c r="AF1964" s="127"/>
      <c r="AG1964" s="135"/>
      <c r="AH1964" s="135"/>
      <c r="AI1964" s="135"/>
      <c r="AJ1964" s="135"/>
    </row>
    <row r="1965" spans="11:36" s="3" customFormat="1" ht="15" customHeight="1" x14ac:dyDescent="0.25">
      <c r="K1965" s="11"/>
      <c r="L1965" s="354"/>
      <c r="M1965" s="352"/>
      <c r="AA1965" s="333"/>
      <c r="AB1965" s="135"/>
      <c r="AC1965" s="135"/>
      <c r="AD1965" s="135"/>
      <c r="AE1965" s="135"/>
      <c r="AF1965" s="127"/>
      <c r="AG1965" s="135"/>
      <c r="AH1965" s="135"/>
      <c r="AI1965" s="135"/>
      <c r="AJ1965" s="135"/>
    </row>
    <row r="1966" spans="11:36" s="3" customFormat="1" ht="15" customHeight="1" x14ac:dyDescent="0.25">
      <c r="K1966" s="11"/>
      <c r="L1966" s="354"/>
      <c r="M1966" s="352"/>
      <c r="AA1966" s="333"/>
      <c r="AB1966" s="135"/>
      <c r="AC1966" s="135"/>
      <c r="AD1966" s="135"/>
      <c r="AE1966" s="135"/>
      <c r="AF1966" s="127"/>
      <c r="AG1966" s="135"/>
      <c r="AH1966" s="135"/>
      <c r="AI1966" s="135"/>
      <c r="AJ1966" s="135"/>
    </row>
    <row r="1967" spans="11:36" s="3" customFormat="1" ht="15" customHeight="1" x14ac:dyDescent="0.25">
      <c r="K1967" s="11"/>
      <c r="L1967" s="354"/>
      <c r="M1967" s="352"/>
      <c r="AA1967" s="333"/>
      <c r="AB1967" s="135"/>
      <c r="AC1967" s="135"/>
      <c r="AD1967" s="135"/>
      <c r="AE1967" s="135"/>
      <c r="AF1967" s="127"/>
      <c r="AG1967" s="135"/>
      <c r="AH1967" s="135"/>
      <c r="AI1967" s="135"/>
      <c r="AJ1967" s="135"/>
    </row>
    <row r="1968" spans="11:36" s="3" customFormat="1" ht="15" customHeight="1" x14ac:dyDescent="0.25">
      <c r="K1968" s="11"/>
      <c r="L1968" s="354"/>
      <c r="M1968" s="352"/>
      <c r="AA1968" s="333"/>
      <c r="AB1968" s="135"/>
      <c r="AC1968" s="135"/>
      <c r="AD1968" s="135"/>
      <c r="AE1968" s="135"/>
      <c r="AF1968" s="127"/>
      <c r="AG1968" s="135"/>
      <c r="AH1968" s="135"/>
      <c r="AI1968" s="135"/>
      <c r="AJ1968" s="135"/>
    </row>
    <row r="1969" spans="11:36" s="3" customFormat="1" ht="15" customHeight="1" x14ac:dyDescent="0.25">
      <c r="K1969" s="11"/>
      <c r="L1969" s="354"/>
      <c r="M1969" s="352"/>
      <c r="AA1969" s="333"/>
      <c r="AB1969" s="135"/>
      <c r="AC1969" s="135"/>
      <c r="AD1969" s="135"/>
      <c r="AE1969" s="135"/>
      <c r="AF1969" s="127"/>
      <c r="AG1969" s="135"/>
      <c r="AH1969" s="135"/>
      <c r="AI1969" s="135"/>
      <c r="AJ1969" s="135"/>
    </row>
    <row r="1970" spans="11:36" s="3" customFormat="1" ht="15" customHeight="1" x14ac:dyDescent="0.25">
      <c r="K1970" s="11"/>
      <c r="L1970" s="354"/>
      <c r="M1970" s="352"/>
      <c r="AA1970" s="333"/>
      <c r="AB1970" s="135"/>
      <c r="AC1970" s="135"/>
      <c r="AD1970" s="135"/>
      <c r="AE1970" s="135"/>
      <c r="AF1970" s="127"/>
      <c r="AG1970" s="135"/>
      <c r="AH1970" s="135"/>
      <c r="AI1970" s="135"/>
      <c r="AJ1970" s="135"/>
    </row>
    <row r="1971" spans="11:36" s="3" customFormat="1" ht="15" customHeight="1" x14ac:dyDescent="0.25">
      <c r="K1971" s="11"/>
      <c r="L1971" s="354"/>
      <c r="M1971" s="352"/>
      <c r="AA1971" s="333"/>
      <c r="AB1971" s="135"/>
      <c r="AC1971" s="135"/>
      <c r="AD1971" s="135"/>
      <c r="AE1971" s="135"/>
      <c r="AF1971" s="127"/>
      <c r="AG1971" s="135"/>
      <c r="AH1971" s="135"/>
      <c r="AI1971" s="135"/>
      <c r="AJ1971" s="135"/>
    </row>
    <row r="1972" spans="11:36" s="3" customFormat="1" ht="15" customHeight="1" x14ac:dyDescent="0.25">
      <c r="K1972" s="11"/>
      <c r="L1972" s="354"/>
      <c r="M1972" s="352"/>
      <c r="AA1972" s="333"/>
      <c r="AB1972" s="135"/>
      <c r="AC1972" s="135"/>
      <c r="AD1972" s="135"/>
      <c r="AE1972" s="135"/>
      <c r="AF1972" s="127"/>
      <c r="AG1972" s="135"/>
      <c r="AH1972" s="135"/>
      <c r="AI1972" s="135"/>
      <c r="AJ1972" s="135"/>
    </row>
    <row r="1973" spans="11:36" s="3" customFormat="1" ht="15" customHeight="1" x14ac:dyDescent="0.25">
      <c r="K1973" s="11"/>
      <c r="L1973" s="354"/>
      <c r="M1973" s="352"/>
      <c r="AA1973" s="333"/>
      <c r="AB1973" s="135"/>
      <c r="AC1973" s="135"/>
      <c r="AD1973" s="135"/>
      <c r="AE1973" s="135"/>
      <c r="AF1973" s="127"/>
      <c r="AG1973" s="135"/>
      <c r="AH1973" s="135"/>
      <c r="AI1973" s="135"/>
      <c r="AJ1973" s="135"/>
    </row>
    <row r="1974" spans="11:36" s="3" customFormat="1" ht="15" customHeight="1" x14ac:dyDescent="0.25">
      <c r="K1974" s="11"/>
      <c r="L1974" s="354"/>
      <c r="M1974" s="352"/>
      <c r="AA1974" s="333"/>
      <c r="AB1974" s="135"/>
      <c r="AC1974" s="135"/>
      <c r="AD1974" s="135"/>
      <c r="AE1974" s="135"/>
      <c r="AF1974" s="127"/>
      <c r="AG1974" s="135"/>
      <c r="AH1974" s="135"/>
      <c r="AI1974" s="135"/>
      <c r="AJ1974" s="135"/>
    </row>
    <row r="1975" spans="11:36" s="3" customFormat="1" ht="15" customHeight="1" x14ac:dyDescent="0.25">
      <c r="K1975" s="11"/>
      <c r="L1975" s="354"/>
      <c r="M1975" s="352"/>
      <c r="AA1975" s="333"/>
      <c r="AB1975" s="135"/>
      <c r="AC1975" s="135"/>
      <c r="AD1975" s="135"/>
      <c r="AE1975" s="135"/>
      <c r="AF1975" s="127"/>
      <c r="AG1975" s="135"/>
      <c r="AH1975" s="135"/>
      <c r="AI1975" s="135"/>
      <c r="AJ1975" s="135"/>
    </row>
    <row r="1976" spans="11:36" s="3" customFormat="1" ht="15" customHeight="1" x14ac:dyDescent="0.25">
      <c r="K1976" s="11"/>
      <c r="L1976" s="354"/>
      <c r="M1976" s="352"/>
      <c r="AA1976" s="333"/>
      <c r="AB1976" s="135"/>
      <c r="AC1976" s="135"/>
      <c r="AD1976" s="135"/>
      <c r="AE1976" s="135"/>
      <c r="AF1976" s="127"/>
      <c r="AG1976" s="135"/>
      <c r="AH1976" s="135"/>
      <c r="AI1976" s="135"/>
      <c r="AJ1976" s="135"/>
    </row>
    <row r="1977" spans="11:36" s="3" customFormat="1" ht="15" customHeight="1" x14ac:dyDescent="0.25">
      <c r="K1977" s="11"/>
      <c r="L1977" s="354"/>
      <c r="M1977" s="352"/>
      <c r="AA1977" s="333"/>
      <c r="AB1977" s="135"/>
      <c r="AC1977" s="135"/>
      <c r="AD1977" s="135"/>
      <c r="AE1977" s="135"/>
      <c r="AF1977" s="127"/>
      <c r="AG1977" s="135"/>
      <c r="AH1977" s="135"/>
      <c r="AI1977" s="135"/>
      <c r="AJ1977" s="135"/>
    </row>
    <row r="1978" spans="11:36" s="3" customFormat="1" ht="15" customHeight="1" x14ac:dyDescent="0.25">
      <c r="K1978" s="11"/>
      <c r="L1978" s="354"/>
      <c r="M1978" s="352"/>
      <c r="AA1978" s="333"/>
      <c r="AB1978" s="135"/>
      <c r="AC1978" s="135"/>
      <c r="AD1978" s="135"/>
      <c r="AE1978" s="135"/>
      <c r="AF1978" s="127"/>
      <c r="AG1978" s="135"/>
      <c r="AH1978" s="135"/>
      <c r="AI1978" s="135"/>
      <c r="AJ1978" s="135"/>
    </row>
    <row r="1979" spans="11:36" s="3" customFormat="1" ht="15" customHeight="1" x14ac:dyDescent="0.25">
      <c r="K1979" s="11"/>
      <c r="L1979" s="354"/>
      <c r="M1979" s="352"/>
      <c r="AA1979" s="333"/>
      <c r="AB1979" s="135"/>
      <c r="AC1979" s="135"/>
      <c r="AD1979" s="135"/>
      <c r="AE1979" s="135"/>
      <c r="AF1979" s="127"/>
      <c r="AG1979" s="135"/>
      <c r="AH1979" s="135"/>
      <c r="AI1979" s="135"/>
      <c r="AJ1979" s="135"/>
    </row>
    <row r="1980" spans="11:36" s="3" customFormat="1" ht="15" customHeight="1" x14ac:dyDescent="0.25">
      <c r="K1980" s="11"/>
      <c r="L1980" s="354"/>
      <c r="M1980" s="352"/>
      <c r="AA1980" s="333"/>
      <c r="AB1980" s="135"/>
      <c r="AC1980" s="135"/>
      <c r="AD1980" s="135"/>
      <c r="AE1980" s="135"/>
      <c r="AF1980" s="127"/>
      <c r="AG1980" s="135"/>
      <c r="AH1980" s="135"/>
      <c r="AI1980" s="135"/>
      <c r="AJ1980" s="135"/>
    </row>
    <row r="1981" spans="11:36" s="3" customFormat="1" ht="15" customHeight="1" x14ac:dyDescent="0.25">
      <c r="K1981" s="11"/>
      <c r="L1981" s="354"/>
      <c r="M1981" s="352"/>
      <c r="AA1981" s="333"/>
      <c r="AB1981" s="135"/>
      <c r="AC1981" s="135"/>
      <c r="AD1981" s="135"/>
      <c r="AE1981" s="135"/>
      <c r="AF1981" s="127"/>
      <c r="AG1981" s="135"/>
      <c r="AH1981" s="135"/>
      <c r="AI1981" s="135"/>
      <c r="AJ1981" s="135"/>
    </row>
    <row r="1982" spans="11:36" s="3" customFormat="1" ht="15" customHeight="1" x14ac:dyDescent="0.25">
      <c r="K1982" s="11"/>
      <c r="L1982" s="354"/>
      <c r="M1982" s="352"/>
      <c r="AA1982" s="333"/>
      <c r="AB1982" s="135"/>
      <c r="AC1982" s="135"/>
      <c r="AD1982" s="135"/>
      <c r="AE1982" s="135"/>
      <c r="AF1982" s="127"/>
      <c r="AG1982" s="135"/>
      <c r="AH1982" s="135"/>
      <c r="AI1982" s="135"/>
      <c r="AJ1982" s="135"/>
    </row>
    <row r="1983" spans="11:36" s="3" customFormat="1" ht="15" customHeight="1" x14ac:dyDescent="0.25">
      <c r="K1983" s="11"/>
      <c r="L1983" s="354"/>
      <c r="M1983" s="352"/>
      <c r="AA1983" s="333"/>
      <c r="AB1983" s="135"/>
      <c r="AC1983" s="135"/>
      <c r="AD1983" s="135"/>
      <c r="AE1983" s="135"/>
      <c r="AF1983" s="127"/>
      <c r="AG1983" s="135"/>
      <c r="AH1983" s="135"/>
      <c r="AI1983" s="135"/>
      <c r="AJ1983" s="135"/>
    </row>
    <row r="1984" spans="11:36" s="3" customFormat="1" ht="15" customHeight="1" x14ac:dyDescent="0.25">
      <c r="K1984" s="11"/>
      <c r="L1984" s="354"/>
      <c r="M1984" s="352"/>
      <c r="AA1984" s="333"/>
      <c r="AB1984" s="135"/>
      <c r="AC1984" s="135"/>
      <c r="AD1984" s="135"/>
      <c r="AE1984" s="135"/>
      <c r="AF1984" s="127"/>
      <c r="AG1984" s="135"/>
      <c r="AH1984" s="135"/>
      <c r="AI1984" s="135"/>
      <c r="AJ1984" s="135"/>
    </row>
    <row r="1985" spans="11:36" s="3" customFormat="1" ht="15" customHeight="1" x14ac:dyDescent="0.25">
      <c r="K1985" s="11"/>
      <c r="L1985" s="354"/>
      <c r="M1985" s="352"/>
      <c r="AA1985" s="333"/>
      <c r="AB1985" s="135"/>
      <c r="AC1985" s="135"/>
      <c r="AD1985" s="135"/>
      <c r="AE1985" s="135"/>
      <c r="AF1985" s="127"/>
      <c r="AG1985" s="135"/>
      <c r="AH1985" s="135"/>
      <c r="AI1985" s="135"/>
      <c r="AJ1985" s="135"/>
    </row>
    <row r="1986" spans="11:36" s="3" customFormat="1" ht="15" customHeight="1" x14ac:dyDescent="0.25">
      <c r="K1986" s="11"/>
      <c r="L1986" s="354"/>
      <c r="M1986" s="352"/>
      <c r="AA1986" s="333"/>
      <c r="AB1986" s="135"/>
      <c r="AC1986" s="135"/>
      <c r="AD1986" s="135"/>
      <c r="AE1986" s="135"/>
      <c r="AF1986" s="127"/>
      <c r="AG1986" s="135"/>
      <c r="AH1986" s="135"/>
      <c r="AI1986" s="135"/>
      <c r="AJ1986" s="135"/>
    </row>
    <row r="1987" spans="11:36" s="3" customFormat="1" ht="15" customHeight="1" x14ac:dyDescent="0.25">
      <c r="K1987" s="11"/>
      <c r="L1987" s="354"/>
      <c r="M1987" s="352"/>
      <c r="AA1987" s="333"/>
      <c r="AB1987" s="135"/>
      <c r="AC1987" s="135"/>
      <c r="AD1987" s="135"/>
      <c r="AE1987" s="135"/>
      <c r="AF1987" s="127"/>
      <c r="AG1987" s="135"/>
      <c r="AH1987" s="135"/>
      <c r="AI1987" s="135"/>
      <c r="AJ1987" s="135"/>
    </row>
    <row r="1988" spans="11:36" s="3" customFormat="1" ht="15" customHeight="1" x14ac:dyDescent="0.25">
      <c r="K1988" s="11"/>
      <c r="L1988" s="354"/>
      <c r="M1988" s="352"/>
      <c r="AA1988" s="333"/>
      <c r="AB1988" s="135"/>
      <c r="AC1988" s="135"/>
      <c r="AD1988" s="135"/>
      <c r="AE1988" s="135"/>
      <c r="AF1988" s="127"/>
      <c r="AG1988" s="135"/>
      <c r="AH1988" s="135"/>
      <c r="AI1988" s="135"/>
      <c r="AJ1988" s="135"/>
    </row>
    <row r="1989" spans="11:36" s="3" customFormat="1" ht="15" customHeight="1" x14ac:dyDescent="0.25">
      <c r="K1989" s="11"/>
      <c r="L1989" s="354"/>
      <c r="M1989" s="352"/>
      <c r="AA1989" s="333"/>
      <c r="AB1989" s="135"/>
      <c r="AC1989" s="135"/>
      <c r="AD1989" s="135"/>
      <c r="AE1989" s="135"/>
      <c r="AF1989" s="127"/>
      <c r="AG1989" s="135"/>
      <c r="AH1989" s="135"/>
      <c r="AI1989" s="135"/>
      <c r="AJ1989" s="135"/>
    </row>
    <row r="1990" spans="11:36" s="3" customFormat="1" ht="15" customHeight="1" x14ac:dyDescent="0.25">
      <c r="K1990" s="11"/>
      <c r="L1990" s="354"/>
      <c r="M1990" s="352"/>
      <c r="AA1990" s="333"/>
      <c r="AB1990" s="135"/>
      <c r="AC1990" s="135"/>
      <c r="AD1990" s="135"/>
      <c r="AE1990" s="135"/>
      <c r="AF1990" s="127"/>
      <c r="AG1990" s="135"/>
      <c r="AH1990" s="135"/>
      <c r="AI1990" s="135"/>
      <c r="AJ1990" s="135"/>
    </row>
    <row r="1991" spans="11:36" s="3" customFormat="1" ht="15" customHeight="1" x14ac:dyDescent="0.25">
      <c r="K1991" s="11"/>
      <c r="L1991" s="354"/>
      <c r="M1991" s="352"/>
      <c r="AA1991" s="333"/>
      <c r="AB1991" s="135"/>
      <c r="AC1991" s="135"/>
      <c r="AD1991" s="135"/>
      <c r="AE1991" s="135"/>
      <c r="AF1991" s="127"/>
      <c r="AG1991" s="135"/>
      <c r="AH1991" s="135"/>
      <c r="AI1991" s="135"/>
      <c r="AJ1991" s="135"/>
    </row>
    <row r="1992" spans="11:36" s="3" customFormat="1" ht="15" customHeight="1" x14ac:dyDescent="0.25">
      <c r="K1992" s="11"/>
      <c r="L1992" s="354"/>
      <c r="M1992" s="352"/>
      <c r="AA1992" s="333"/>
      <c r="AB1992" s="135"/>
      <c r="AC1992" s="135"/>
      <c r="AD1992" s="135"/>
      <c r="AE1992" s="135"/>
      <c r="AF1992" s="127"/>
      <c r="AG1992" s="135"/>
      <c r="AH1992" s="135"/>
      <c r="AI1992" s="135"/>
      <c r="AJ1992" s="135"/>
    </row>
    <row r="1993" spans="11:36" s="3" customFormat="1" ht="15" customHeight="1" x14ac:dyDescent="0.25">
      <c r="K1993" s="11"/>
      <c r="L1993" s="354"/>
      <c r="M1993" s="352"/>
      <c r="AA1993" s="333"/>
      <c r="AB1993" s="135"/>
      <c r="AC1993" s="135"/>
      <c r="AD1993" s="135"/>
      <c r="AE1993" s="135"/>
      <c r="AF1993" s="127"/>
      <c r="AG1993" s="135"/>
      <c r="AH1993" s="135"/>
      <c r="AI1993" s="135"/>
      <c r="AJ1993" s="135"/>
    </row>
    <row r="1994" spans="11:36" s="3" customFormat="1" ht="15" customHeight="1" x14ac:dyDescent="0.25">
      <c r="K1994" s="11"/>
      <c r="L1994" s="354"/>
      <c r="M1994" s="352"/>
      <c r="AA1994" s="333"/>
      <c r="AB1994" s="135"/>
      <c r="AC1994" s="135"/>
      <c r="AD1994" s="135"/>
      <c r="AE1994" s="135"/>
      <c r="AF1994" s="127"/>
      <c r="AG1994" s="135"/>
      <c r="AH1994" s="135"/>
      <c r="AI1994" s="135"/>
      <c r="AJ1994" s="135"/>
    </row>
    <row r="1995" spans="11:36" s="3" customFormat="1" ht="15" customHeight="1" x14ac:dyDescent="0.25">
      <c r="K1995" s="11"/>
      <c r="L1995" s="354"/>
      <c r="M1995" s="352"/>
      <c r="AA1995" s="333"/>
      <c r="AB1995" s="135"/>
      <c r="AC1995" s="135"/>
      <c r="AD1995" s="135"/>
      <c r="AE1995" s="135"/>
      <c r="AF1995" s="127"/>
      <c r="AG1995" s="135"/>
      <c r="AH1995" s="135"/>
      <c r="AI1995" s="135"/>
      <c r="AJ1995" s="135"/>
    </row>
    <row r="1996" spans="11:36" s="3" customFormat="1" ht="15" customHeight="1" x14ac:dyDescent="0.25">
      <c r="K1996" s="11"/>
      <c r="L1996" s="354"/>
      <c r="M1996" s="352"/>
      <c r="AA1996" s="333"/>
      <c r="AB1996" s="135"/>
      <c r="AC1996" s="135"/>
      <c r="AD1996" s="135"/>
      <c r="AE1996" s="135"/>
      <c r="AF1996" s="127"/>
      <c r="AG1996" s="135"/>
      <c r="AH1996" s="135"/>
      <c r="AI1996" s="135"/>
      <c r="AJ1996" s="135"/>
    </row>
    <row r="1997" spans="11:36" s="3" customFormat="1" ht="15" customHeight="1" x14ac:dyDescent="0.25">
      <c r="K1997" s="11"/>
      <c r="L1997" s="354"/>
      <c r="M1997" s="352"/>
      <c r="AA1997" s="333"/>
      <c r="AB1997" s="135"/>
      <c r="AC1997" s="135"/>
      <c r="AD1997" s="135"/>
      <c r="AE1997" s="135"/>
      <c r="AF1997" s="127"/>
      <c r="AG1997" s="135"/>
      <c r="AH1997" s="135"/>
      <c r="AI1997" s="135"/>
      <c r="AJ1997" s="135"/>
    </row>
    <row r="1998" spans="11:36" s="3" customFormat="1" ht="15" customHeight="1" x14ac:dyDescent="0.25">
      <c r="K1998" s="11"/>
      <c r="L1998" s="354"/>
      <c r="M1998" s="352"/>
      <c r="AA1998" s="333"/>
      <c r="AB1998" s="135"/>
      <c r="AC1998" s="135"/>
      <c r="AD1998" s="135"/>
      <c r="AE1998" s="135"/>
      <c r="AF1998" s="127"/>
      <c r="AG1998" s="135"/>
      <c r="AH1998" s="135"/>
      <c r="AI1998" s="135"/>
      <c r="AJ1998" s="135"/>
    </row>
    <row r="1999" spans="11:36" s="3" customFormat="1" ht="15" customHeight="1" x14ac:dyDescent="0.25">
      <c r="K1999" s="11"/>
      <c r="L1999" s="354"/>
      <c r="M1999" s="352"/>
      <c r="AA1999" s="333"/>
      <c r="AB1999" s="135"/>
      <c r="AC1999" s="135"/>
      <c r="AD1999" s="135"/>
      <c r="AE1999" s="135"/>
      <c r="AF1999" s="127"/>
      <c r="AG1999" s="135"/>
      <c r="AH1999" s="135"/>
      <c r="AI1999" s="135"/>
      <c r="AJ1999" s="135"/>
    </row>
    <row r="2000" spans="11:36" s="3" customFormat="1" ht="15" customHeight="1" x14ac:dyDescent="0.25">
      <c r="K2000" s="11"/>
      <c r="L2000" s="354"/>
      <c r="M2000" s="352"/>
      <c r="AA2000" s="333"/>
      <c r="AB2000" s="135"/>
      <c r="AC2000" s="135"/>
      <c r="AD2000" s="135"/>
      <c r="AE2000" s="135"/>
      <c r="AF2000" s="127"/>
      <c r="AG2000" s="135"/>
      <c r="AH2000" s="135"/>
      <c r="AI2000" s="135"/>
      <c r="AJ2000" s="135"/>
    </row>
    <row r="2001" spans="11:36" s="3" customFormat="1" ht="15" customHeight="1" x14ac:dyDescent="0.25">
      <c r="K2001" s="11"/>
      <c r="L2001" s="354"/>
      <c r="M2001" s="352"/>
      <c r="AA2001" s="333"/>
      <c r="AB2001" s="135"/>
      <c r="AC2001" s="135"/>
      <c r="AD2001" s="135"/>
      <c r="AE2001" s="135"/>
      <c r="AF2001" s="127"/>
      <c r="AG2001" s="135"/>
      <c r="AH2001" s="135"/>
      <c r="AI2001" s="135"/>
      <c r="AJ2001" s="135"/>
    </row>
    <row r="2002" spans="11:36" s="3" customFormat="1" ht="15" customHeight="1" x14ac:dyDescent="0.25">
      <c r="K2002" s="11"/>
      <c r="L2002" s="354"/>
      <c r="M2002" s="352"/>
      <c r="AA2002" s="333"/>
      <c r="AB2002" s="135"/>
      <c r="AC2002" s="135"/>
      <c r="AD2002" s="135"/>
      <c r="AE2002" s="135"/>
      <c r="AF2002" s="127"/>
      <c r="AG2002" s="135"/>
      <c r="AH2002" s="135"/>
      <c r="AI2002" s="135"/>
      <c r="AJ2002" s="135"/>
    </row>
    <row r="2003" spans="11:36" s="3" customFormat="1" ht="15" customHeight="1" x14ac:dyDescent="0.25">
      <c r="K2003" s="11"/>
      <c r="L2003" s="354"/>
      <c r="M2003" s="352"/>
      <c r="AA2003" s="333"/>
      <c r="AB2003" s="135"/>
      <c r="AC2003" s="135"/>
      <c r="AD2003" s="135"/>
      <c r="AE2003" s="135"/>
      <c r="AF2003" s="127"/>
      <c r="AG2003" s="135"/>
      <c r="AH2003" s="135"/>
      <c r="AI2003" s="135"/>
      <c r="AJ2003" s="135"/>
    </row>
    <row r="2004" spans="11:36" s="3" customFormat="1" ht="15" customHeight="1" x14ac:dyDescent="0.25">
      <c r="K2004" s="11"/>
      <c r="L2004" s="354"/>
      <c r="M2004" s="352"/>
      <c r="AA2004" s="333"/>
      <c r="AB2004" s="135"/>
      <c r="AC2004" s="135"/>
      <c r="AD2004" s="135"/>
      <c r="AE2004" s="135"/>
      <c r="AF2004" s="127"/>
      <c r="AG2004" s="135"/>
      <c r="AH2004" s="135"/>
      <c r="AI2004" s="135"/>
      <c r="AJ2004" s="135"/>
    </row>
    <row r="2005" spans="11:36" s="3" customFormat="1" ht="15" customHeight="1" x14ac:dyDescent="0.25">
      <c r="K2005" s="11"/>
      <c r="L2005" s="354"/>
      <c r="M2005" s="352"/>
      <c r="AA2005" s="333"/>
      <c r="AB2005" s="135"/>
      <c r="AC2005" s="135"/>
      <c r="AD2005" s="135"/>
      <c r="AE2005" s="135"/>
      <c r="AF2005" s="127"/>
      <c r="AG2005" s="135"/>
      <c r="AH2005" s="135"/>
      <c r="AI2005" s="135"/>
      <c r="AJ2005" s="135"/>
    </row>
    <row r="2006" spans="11:36" s="3" customFormat="1" ht="15" customHeight="1" x14ac:dyDescent="0.25">
      <c r="K2006" s="11"/>
      <c r="L2006" s="354"/>
      <c r="M2006" s="352"/>
      <c r="AA2006" s="333"/>
      <c r="AB2006" s="135"/>
      <c r="AC2006" s="135"/>
      <c r="AD2006" s="135"/>
      <c r="AE2006" s="135"/>
      <c r="AF2006" s="127"/>
      <c r="AG2006" s="135"/>
      <c r="AH2006" s="135"/>
      <c r="AI2006" s="135"/>
      <c r="AJ2006" s="135"/>
    </row>
    <row r="2007" spans="11:36" s="3" customFormat="1" ht="15" customHeight="1" x14ac:dyDescent="0.25">
      <c r="K2007" s="11"/>
      <c r="L2007" s="354"/>
      <c r="M2007" s="352"/>
      <c r="AA2007" s="333"/>
      <c r="AB2007" s="135"/>
      <c r="AC2007" s="135"/>
      <c r="AD2007" s="135"/>
      <c r="AE2007" s="135"/>
      <c r="AF2007" s="127"/>
      <c r="AG2007" s="135"/>
      <c r="AH2007" s="135"/>
      <c r="AI2007" s="135"/>
      <c r="AJ2007" s="135"/>
    </row>
    <row r="2008" spans="11:36" s="3" customFormat="1" ht="15" customHeight="1" x14ac:dyDescent="0.25">
      <c r="K2008" s="11"/>
      <c r="L2008" s="354"/>
      <c r="M2008" s="352"/>
      <c r="AA2008" s="333"/>
      <c r="AB2008" s="135"/>
      <c r="AC2008" s="135"/>
      <c r="AD2008" s="135"/>
      <c r="AE2008" s="135"/>
      <c r="AF2008" s="127"/>
      <c r="AG2008" s="135"/>
      <c r="AH2008" s="135"/>
      <c r="AI2008" s="135"/>
      <c r="AJ2008" s="135"/>
    </row>
    <row r="2009" spans="11:36" s="3" customFormat="1" ht="15" customHeight="1" x14ac:dyDescent="0.25">
      <c r="K2009" s="11"/>
      <c r="L2009" s="354"/>
      <c r="M2009" s="352"/>
      <c r="AA2009" s="333"/>
      <c r="AB2009" s="135"/>
      <c r="AC2009" s="135"/>
      <c r="AD2009" s="135"/>
      <c r="AE2009" s="135"/>
      <c r="AF2009" s="127"/>
      <c r="AG2009" s="135"/>
      <c r="AH2009" s="135"/>
      <c r="AI2009" s="135"/>
      <c r="AJ2009" s="135"/>
    </row>
    <row r="2010" spans="11:36" s="3" customFormat="1" ht="15" customHeight="1" x14ac:dyDescent="0.25">
      <c r="K2010" s="11"/>
      <c r="L2010" s="354"/>
      <c r="M2010" s="352"/>
      <c r="AA2010" s="333"/>
      <c r="AB2010" s="135"/>
      <c r="AC2010" s="135"/>
      <c r="AD2010" s="135"/>
      <c r="AE2010" s="135"/>
      <c r="AF2010" s="127"/>
      <c r="AG2010" s="135"/>
      <c r="AH2010" s="135"/>
      <c r="AI2010" s="135"/>
      <c r="AJ2010" s="135"/>
    </row>
    <row r="2011" spans="11:36" s="3" customFormat="1" ht="15" customHeight="1" x14ac:dyDescent="0.25">
      <c r="K2011" s="11"/>
      <c r="L2011" s="354"/>
      <c r="M2011" s="352"/>
      <c r="AA2011" s="333"/>
      <c r="AB2011" s="135"/>
      <c r="AC2011" s="135"/>
      <c r="AD2011" s="135"/>
      <c r="AE2011" s="135"/>
      <c r="AF2011" s="127"/>
      <c r="AG2011" s="135"/>
      <c r="AH2011" s="135"/>
      <c r="AI2011" s="135"/>
      <c r="AJ2011" s="135"/>
    </row>
    <row r="2012" spans="11:36" s="3" customFormat="1" ht="15" customHeight="1" x14ac:dyDescent="0.25">
      <c r="K2012" s="11"/>
      <c r="L2012" s="354"/>
      <c r="M2012" s="352"/>
      <c r="AA2012" s="333"/>
      <c r="AB2012" s="135"/>
      <c r="AC2012" s="135"/>
      <c r="AD2012" s="135"/>
      <c r="AE2012" s="135"/>
      <c r="AF2012" s="127"/>
      <c r="AG2012" s="135"/>
      <c r="AH2012" s="135"/>
      <c r="AI2012" s="135"/>
      <c r="AJ2012" s="135"/>
    </row>
    <row r="2013" spans="11:36" s="3" customFormat="1" ht="15" customHeight="1" x14ac:dyDescent="0.25">
      <c r="K2013" s="11"/>
      <c r="L2013" s="354"/>
      <c r="M2013" s="352"/>
      <c r="AA2013" s="333"/>
      <c r="AB2013" s="135"/>
      <c r="AC2013" s="135"/>
      <c r="AD2013" s="135"/>
      <c r="AE2013" s="135"/>
      <c r="AF2013" s="127"/>
      <c r="AG2013" s="135"/>
      <c r="AH2013" s="135"/>
      <c r="AI2013" s="135"/>
      <c r="AJ2013" s="135"/>
    </row>
    <row r="2014" spans="11:36" s="3" customFormat="1" ht="15" customHeight="1" x14ac:dyDescent="0.25">
      <c r="K2014" s="11"/>
      <c r="L2014" s="354"/>
      <c r="M2014" s="352"/>
      <c r="AA2014" s="333"/>
      <c r="AB2014" s="135"/>
      <c r="AC2014" s="135"/>
      <c r="AD2014" s="135"/>
      <c r="AE2014" s="135"/>
      <c r="AF2014" s="127"/>
      <c r="AG2014" s="135"/>
      <c r="AH2014" s="135"/>
      <c r="AI2014" s="135"/>
      <c r="AJ2014" s="135"/>
    </row>
    <row r="2015" spans="11:36" s="3" customFormat="1" ht="15" customHeight="1" x14ac:dyDescent="0.25">
      <c r="K2015" s="11"/>
      <c r="L2015" s="354"/>
      <c r="M2015" s="352"/>
      <c r="AA2015" s="333"/>
      <c r="AB2015" s="135"/>
      <c r="AC2015" s="135"/>
      <c r="AD2015" s="135"/>
      <c r="AE2015" s="135"/>
      <c r="AF2015" s="127"/>
      <c r="AG2015" s="135"/>
      <c r="AH2015" s="135"/>
      <c r="AI2015" s="135"/>
      <c r="AJ2015" s="135"/>
    </row>
    <row r="2016" spans="11:36" s="3" customFormat="1" ht="15" customHeight="1" x14ac:dyDescent="0.25">
      <c r="K2016" s="11"/>
      <c r="L2016" s="354"/>
      <c r="M2016" s="352"/>
      <c r="AA2016" s="333"/>
      <c r="AB2016" s="135"/>
      <c r="AC2016" s="135"/>
      <c r="AD2016" s="135"/>
      <c r="AE2016" s="135"/>
      <c r="AF2016" s="127"/>
      <c r="AG2016" s="135"/>
      <c r="AH2016" s="135"/>
      <c r="AI2016" s="135"/>
      <c r="AJ2016" s="135"/>
    </row>
    <row r="2017" spans="11:36" s="3" customFormat="1" ht="15" customHeight="1" x14ac:dyDescent="0.25">
      <c r="K2017" s="11"/>
      <c r="L2017" s="354"/>
      <c r="M2017" s="352"/>
      <c r="AA2017" s="333"/>
      <c r="AB2017" s="135"/>
      <c r="AC2017" s="135"/>
      <c r="AD2017" s="135"/>
      <c r="AE2017" s="135"/>
      <c r="AF2017" s="127"/>
      <c r="AG2017" s="135"/>
      <c r="AH2017" s="135"/>
      <c r="AI2017" s="135"/>
      <c r="AJ2017" s="135"/>
    </row>
    <row r="2018" spans="11:36" s="3" customFormat="1" ht="15" customHeight="1" x14ac:dyDescent="0.25">
      <c r="K2018" s="11"/>
      <c r="L2018" s="354"/>
      <c r="M2018" s="352"/>
      <c r="AA2018" s="333"/>
      <c r="AB2018" s="135"/>
      <c r="AC2018" s="135"/>
      <c r="AD2018" s="135"/>
      <c r="AE2018" s="135"/>
      <c r="AF2018" s="127"/>
      <c r="AG2018" s="135"/>
      <c r="AH2018" s="135"/>
      <c r="AI2018" s="135"/>
      <c r="AJ2018" s="135"/>
    </row>
    <row r="2019" spans="11:36" s="3" customFormat="1" ht="15" customHeight="1" x14ac:dyDescent="0.25">
      <c r="K2019" s="11"/>
      <c r="L2019" s="354"/>
      <c r="M2019" s="352"/>
      <c r="AA2019" s="333"/>
      <c r="AB2019" s="135"/>
      <c r="AC2019" s="135"/>
      <c r="AD2019" s="135"/>
      <c r="AE2019" s="135"/>
      <c r="AF2019" s="127"/>
      <c r="AG2019" s="135"/>
      <c r="AH2019" s="135"/>
      <c r="AI2019" s="135"/>
      <c r="AJ2019" s="135"/>
    </row>
    <row r="2020" spans="11:36" s="3" customFormat="1" ht="15" customHeight="1" x14ac:dyDescent="0.25">
      <c r="K2020" s="11"/>
      <c r="L2020" s="354"/>
      <c r="M2020" s="352"/>
      <c r="AA2020" s="333"/>
      <c r="AB2020" s="135"/>
      <c r="AC2020" s="135"/>
      <c r="AD2020" s="135"/>
      <c r="AE2020" s="135"/>
      <c r="AF2020" s="127"/>
      <c r="AG2020" s="135"/>
      <c r="AH2020" s="135"/>
      <c r="AI2020" s="135"/>
      <c r="AJ2020" s="135"/>
    </row>
    <row r="2021" spans="11:36" s="3" customFormat="1" ht="15" customHeight="1" x14ac:dyDescent="0.25">
      <c r="K2021" s="11"/>
      <c r="L2021" s="354"/>
      <c r="M2021" s="352"/>
      <c r="AA2021" s="333"/>
      <c r="AB2021" s="135"/>
      <c r="AC2021" s="135"/>
      <c r="AD2021" s="135"/>
      <c r="AE2021" s="135"/>
      <c r="AF2021" s="127"/>
      <c r="AG2021" s="135"/>
      <c r="AH2021" s="135"/>
      <c r="AI2021" s="135"/>
      <c r="AJ2021" s="135"/>
    </row>
    <row r="2022" spans="11:36" s="3" customFormat="1" ht="15" customHeight="1" x14ac:dyDescent="0.25">
      <c r="K2022" s="11"/>
      <c r="L2022" s="354"/>
      <c r="M2022" s="352"/>
      <c r="AA2022" s="333"/>
      <c r="AB2022" s="135"/>
      <c r="AC2022" s="135"/>
      <c r="AD2022" s="135"/>
      <c r="AE2022" s="135"/>
      <c r="AF2022" s="127"/>
      <c r="AG2022" s="135"/>
      <c r="AH2022" s="135"/>
      <c r="AI2022" s="135"/>
      <c r="AJ2022" s="135"/>
    </row>
    <row r="2023" spans="11:36" s="3" customFormat="1" ht="15" customHeight="1" x14ac:dyDescent="0.25">
      <c r="K2023" s="11"/>
      <c r="L2023" s="354"/>
      <c r="M2023" s="352"/>
      <c r="AA2023" s="333"/>
      <c r="AB2023" s="135"/>
      <c r="AC2023" s="135"/>
      <c r="AD2023" s="135"/>
      <c r="AE2023" s="135"/>
      <c r="AF2023" s="127"/>
      <c r="AG2023" s="135"/>
      <c r="AH2023" s="135"/>
      <c r="AI2023" s="135"/>
      <c r="AJ2023" s="135"/>
    </row>
    <row r="2024" spans="11:36" s="3" customFormat="1" ht="15" customHeight="1" x14ac:dyDescent="0.25">
      <c r="K2024" s="11"/>
      <c r="L2024" s="354"/>
      <c r="M2024" s="352"/>
      <c r="AA2024" s="333"/>
      <c r="AB2024" s="135"/>
      <c r="AC2024" s="135"/>
      <c r="AD2024" s="135"/>
      <c r="AE2024" s="135"/>
      <c r="AF2024" s="127"/>
      <c r="AG2024" s="135"/>
      <c r="AH2024" s="135"/>
      <c r="AI2024" s="135"/>
      <c r="AJ2024" s="135"/>
    </row>
    <row r="2025" spans="11:36" s="3" customFormat="1" ht="15" customHeight="1" x14ac:dyDescent="0.25">
      <c r="K2025" s="11"/>
      <c r="L2025" s="354"/>
      <c r="M2025" s="352"/>
      <c r="AA2025" s="333"/>
      <c r="AB2025" s="135"/>
      <c r="AC2025" s="135"/>
      <c r="AD2025" s="135"/>
      <c r="AE2025" s="135"/>
      <c r="AF2025" s="127"/>
      <c r="AG2025" s="135"/>
      <c r="AH2025" s="135"/>
      <c r="AI2025" s="135"/>
      <c r="AJ2025" s="135"/>
    </row>
    <row r="2026" spans="11:36" s="3" customFormat="1" ht="15" customHeight="1" x14ac:dyDescent="0.25">
      <c r="K2026" s="11"/>
      <c r="L2026" s="354"/>
      <c r="M2026" s="352"/>
      <c r="AA2026" s="333"/>
      <c r="AB2026" s="135"/>
      <c r="AC2026" s="135"/>
      <c r="AD2026" s="135"/>
      <c r="AE2026" s="135"/>
      <c r="AF2026" s="127"/>
      <c r="AG2026" s="135"/>
      <c r="AH2026" s="135"/>
      <c r="AI2026" s="135"/>
      <c r="AJ2026" s="135"/>
    </row>
    <row r="2027" spans="11:36" s="3" customFormat="1" ht="15" customHeight="1" x14ac:dyDescent="0.25">
      <c r="K2027" s="11"/>
      <c r="L2027" s="354"/>
      <c r="M2027" s="352"/>
      <c r="AA2027" s="333"/>
      <c r="AB2027" s="135"/>
      <c r="AC2027" s="135"/>
      <c r="AD2027" s="135"/>
      <c r="AE2027" s="135"/>
      <c r="AF2027" s="127"/>
      <c r="AG2027" s="135"/>
      <c r="AH2027" s="135"/>
      <c r="AI2027" s="135"/>
      <c r="AJ2027" s="135"/>
    </row>
    <row r="2028" spans="11:36" s="3" customFormat="1" ht="15" customHeight="1" x14ac:dyDescent="0.25">
      <c r="K2028" s="11"/>
      <c r="L2028" s="354"/>
      <c r="M2028" s="352"/>
      <c r="AA2028" s="333"/>
      <c r="AB2028" s="135"/>
      <c r="AC2028" s="135"/>
      <c r="AD2028" s="135"/>
      <c r="AE2028" s="135"/>
      <c r="AF2028" s="127"/>
      <c r="AG2028" s="135"/>
      <c r="AH2028" s="135"/>
      <c r="AI2028" s="135"/>
      <c r="AJ2028" s="135"/>
    </row>
    <row r="2029" spans="11:36" s="3" customFormat="1" ht="15" customHeight="1" x14ac:dyDescent="0.25">
      <c r="K2029" s="11"/>
      <c r="L2029" s="354"/>
      <c r="M2029" s="352"/>
      <c r="AA2029" s="333"/>
      <c r="AB2029" s="135"/>
      <c r="AC2029" s="135"/>
      <c r="AD2029" s="135"/>
      <c r="AE2029" s="135"/>
      <c r="AF2029" s="127"/>
      <c r="AG2029" s="135"/>
      <c r="AH2029" s="135"/>
      <c r="AI2029" s="135"/>
      <c r="AJ2029" s="135"/>
    </row>
    <row r="2030" spans="11:36" s="3" customFormat="1" ht="15" customHeight="1" x14ac:dyDescent="0.25">
      <c r="K2030" s="11"/>
      <c r="L2030" s="354"/>
      <c r="M2030" s="352"/>
      <c r="AA2030" s="333"/>
      <c r="AB2030" s="135"/>
      <c r="AC2030" s="135"/>
      <c r="AD2030" s="135"/>
      <c r="AE2030" s="135"/>
      <c r="AF2030" s="127"/>
      <c r="AG2030" s="135"/>
      <c r="AH2030" s="135"/>
      <c r="AI2030" s="135"/>
      <c r="AJ2030" s="135"/>
    </row>
    <row r="2031" spans="11:36" s="3" customFormat="1" ht="15" customHeight="1" x14ac:dyDescent="0.25">
      <c r="K2031" s="11"/>
      <c r="L2031" s="354"/>
      <c r="M2031" s="352"/>
      <c r="AA2031" s="333"/>
      <c r="AB2031" s="135"/>
      <c r="AC2031" s="135"/>
      <c r="AD2031" s="135"/>
      <c r="AE2031" s="135"/>
      <c r="AF2031" s="127"/>
      <c r="AG2031" s="135"/>
      <c r="AH2031" s="135"/>
      <c r="AI2031" s="135"/>
      <c r="AJ2031" s="135"/>
    </row>
    <row r="2032" spans="11:36" s="3" customFormat="1" ht="15" customHeight="1" x14ac:dyDescent="0.25">
      <c r="K2032" s="11"/>
      <c r="L2032" s="354"/>
      <c r="M2032" s="352"/>
      <c r="AA2032" s="333"/>
      <c r="AB2032" s="135"/>
      <c r="AC2032" s="135"/>
      <c r="AD2032" s="135"/>
      <c r="AE2032" s="135"/>
      <c r="AF2032" s="127"/>
      <c r="AG2032" s="135"/>
      <c r="AH2032" s="135"/>
      <c r="AI2032" s="135"/>
      <c r="AJ2032" s="135"/>
    </row>
    <row r="2033" spans="11:36" s="3" customFormat="1" ht="15" customHeight="1" x14ac:dyDescent="0.25">
      <c r="K2033" s="11"/>
      <c r="L2033" s="354"/>
      <c r="M2033" s="352"/>
      <c r="AA2033" s="333"/>
      <c r="AB2033" s="135"/>
      <c r="AC2033" s="135"/>
      <c r="AD2033" s="135"/>
      <c r="AE2033" s="135"/>
      <c r="AF2033" s="127"/>
      <c r="AG2033" s="135"/>
      <c r="AH2033" s="135"/>
      <c r="AI2033" s="135"/>
      <c r="AJ2033" s="135"/>
    </row>
    <row r="2034" spans="11:36" s="3" customFormat="1" ht="15" customHeight="1" x14ac:dyDescent="0.25">
      <c r="K2034" s="11"/>
      <c r="L2034" s="354"/>
      <c r="M2034" s="352"/>
      <c r="AA2034" s="333"/>
      <c r="AB2034" s="135"/>
      <c r="AC2034" s="135"/>
      <c r="AD2034" s="135"/>
      <c r="AE2034" s="135"/>
      <c r="AF2034" s="127"/>
      <c r="AG2034" s="135"/>
      <c r="AH2034" s="135"/>
      <c r="AI2034" s="135"/>
      <c r="AJ2034" s="135"/>
    </row>
    <row r="2035" spans="11:36" s="3" customFormat="1" ht="15" customHeight="1" x14ac:dyDescent="0.25">
      <c r="K2035" s="11"/>
      <c r="L2035" s="354"/>
      <c r="M2035" s="352"/>
      <c r="AA2035" s="333"/>
      <c r="AB2035" s="135"/>
      <c r="AC2035" s="135"/>
      <c r="AD2035" s="135"/>
      <c r="AE2035" s="135"/>
      <c r="AF2035" s="127"/>
      <c r="AG2035" s="135"/>
      <c r="AH2035" s="135"/>
      <c r="AI2035" s="135"/>
      <c r="AJ2035" s="135"/>
    </row>
    <row r="2036" spans="11:36" s="3" customFormat="1" ht="15" customHeight="1" x14ac:dyDescent="0.25">
      <c r="K2036" s="11"/>
      <c r="L2036" s="354"/>
      <c r="M2036" s="352"/>
      <c r="AA2036" s="333"/>
      <c r="AB2036" s="135"/>
      <c r="AC2036" s="135"/>
      <c r="AD2036" s="135"/>
      <c r="AE2036" s="135"/>
      <c r="AF2036" s="127"/>
      <c r="AG2036" s="135"/>
      <c r="AH2036" s="135"/>
      <c r="AI2036" s="135"/>
      <c r="AJ2036" s="135"/>
    </row>
    <row r="2037" spans="11:36" s="3" customFormat="1" ht="15" customHeight="1" x14ac:dyDescent="0.25">
      <c r="K2037" s="11"/>
      <c r="L2037" s="354"/>
      <c r="M2037" s="352"/>
      <c r="AA2037" s="333"/>
      <c r="AB2037" s="135"/>
      <c r="AC2037" s="135"/>
      <c r="AD2037" s="135"/>
      <c r="AE2037" s="135"/>
      <c r="AF2037" s="127"/>
      <c r="AG2037" s="135"/>
      <c r="AH2037" s="135"/>
      <c r="AI2037" s="135"/>
      <c r="AJ2037" s="135"/>
    </row>
    <row r="2038" spans="11:36" s="3" customFormat="1" ht="15" customHeight="1" x14ac:dyDescent="0.25">
      <c r="K2038" s="11"/>
      <c r="L2038" s="354"/>
      <c r="M2038" s="352"/>
      <c r="AA2038" s="333"/>
      <c r="AB2038" s="135"/>
      <c r="AC2038" s="135"/>
      <c r="AD2038" s="135"/>
      <c r="AE2038" s="135"/>
      <c r="AF2038" s="127"/>
      <c r="AG2038" s="135"/>
      <c r="AH2038" s="135"/>
      <c r="AI2038" s="135"/>
      <c r="AJ2038" s="135"/>
    </row>
    <row r="2039" spans="11:36" s="3" customFormat="1" ht="15" customHeight="1" x14ac:dyDescent="0.25">
      <c r="K2039" s="11"/>
      <c r="L2039" s="354"/>
      <c r="M2039" s="352"/>
      <c r="AA2039" s="333"/>
      <c r="AB2039" s="135"/>
      <c r="AC2039" s="135"/>
      <c r="AD2039" s="135"/>
      <c r="AE2039" s="135"/>
      <c r="AF2039" s="127"/>
      <c r="AG2039" s="135"/>
      <c r="AH2039" s="135"/>
      <c r="AI2039" s="135"/>
      <c r="AJ2039" s="135"/>
    </row>
    <row r="2040" spans="11:36" s="3" customFormat="1" ht="15" customHeight="1" x14ac:dyDescent="0.25">
      <c r="K2040" s="11"/>
      <c r="L2040" s="354"/>
      <c r="M2040" s="352"/>
      <c r="AA2040" s="333"/>
      <c r="AB2040" s="135"/>
      <c r="AC2040" s="135"/>
      <c r="AD2040" s="135"/>
      <c r="AE2040" s="135"/>
      <c r="AF2040" s="127"/>
      <c r="AG2040" s="135"/>
      <c r="AH2040" s="135"/>
      <c r="AI2040" s="135"/>
      <c r="AJ2040" s="135"/>
    </row>
    <row r="2041" spans="11:36" s="3" customFormat="1" ht="15" customHeight="1" x14ac:dyDescent="0.25">
      <c r="K2041" s="11"/>
      <c r="L2041" s="354"/>
      <c r="M2041" s="352"/>
      <c r="AA2041" s="333"/>
      <c r="AB2041" s="135"/>
      <c r="AC2041" s="135"/>
      <c r="AD2041" s="135"/>
      <c r="AE2041" s="135"/>
      <c r="AF2041" s="127"/>
      <c r="AG2041" s="135"/>
      <c r="AH2041" s="135"/>
      <c r="AI2041" s="135"/>
      <c r="AJ2041" s="135"/>
    </row>
    <row r="2042" spans="11:36" s="3" customFormat="1" ht="15" customHeight="1" x14ac:dyDescent="0.25">
      <c r="K2042" s="11"/>
      <c r="L2042" s="354"/>
      <c r="M2042" s="352"/>
      <c r="AA2042" s="333"/>
      <c r="AB2042" s="135"/>
      <c r="AC2042" s="135"/>
      <c r="AD2042" s="135"/>
      <c r="AE2042" s="135"/>
      <c r="AF2042" s="127"/>
      <c r="AG2042" s="135"/>
      <c r="AH2042" s="135"/>
      <c r="AI2042" s="135"/>
      <c r="AJ2042" s="135"/>
    </row>
    <row r="2043" spans="11:36" s="3" customFormat="1" ht="15" customHeight="1" x14ac:dyDescent="0.25">
      <c r="K2043" s="11"/>
      <c r="L2043" s="354"/>
      <c r="M2043" s="352"/>
      <c r="AA2043" s="333"/>
      <c r="AB2043" s="135"/>
      <c r="AC2043" s="135"/>
      <c r="AD2043" s="135"/>
      <c r="AE2043" s="135"/>
      <c r="AF2043" s="127"/>
      <c r="AG2043" s="135"/>
      <c r="AH2043" s="135"/>
      <c r="AI2043" s="135"/>
      <c r="AJ2043" s="135"/>
    </row>
    <row r="2044" spans="11:36" s="3" customFormat="1" ht="15" customHeight="1" x14ac:dyDescent="0.25">
      <c r="K2044" s="11"/>
      <c r="L2044" s="354"/>
      <c r="M2044" s="352"/>
      <c r="AA2044" s="333"/>
      <c r="AB2044" s="135"/>
      <c r="AC2044" s="135"/>
      <c r="AD2044" s="135"/>
      <c r="AE2044" s="135"/>
      <c r="AF2044" s="127"/>
      <c r="AG2044" s="135"/>
      <c r="AH2044" s="135"/>
      <c r="AI2044" s="135"/>
      <c r="AJ2044" s="135"/>
    </row>
    <row r="2045" spans="11:36" s="3" customFormat="1" ht="15" customHeight="1" x14ac:dyDescent="0.25">
      <c r="K2045" s="11"/>
      <c r="L2045" s="354"/>
      <c r="M2045" s="352"/>
      <c r="AA2045" s="333"/>
      <c r="AB2045" s="135"/>
      <c r="AC2045" s="135"/>
      <c r="AD2045" s="135"/>
      <c r="AE2045" s="135"/>
      <c r="AF2045" s="127"/>
      <c r="AG2045" s="135"/>
      <c r="AH2045" s="135"/>
      <c r="AI2045" s="135"/>
      <c r="AJ2045" s="135"/>
    </row>
    <row r="2046" spans="11:36" s="3" customFormat="1" ht="15" customHeight="1" x14ac:dyDescent="0.25">
      <c r="K2046" s="11"/>
      <c r="L2046" s="354"/>
      <c r="M2046" s="352"/>
      <c r="AA2046" s="333"/>
      <c r="AB2046" s="135"/>
      <c r="AC2046" s="135"/>
      <c r="AD2046" s="135"/>
      <c r="AE2046" s="135"/>
      <c r="AF2046" s="127"/>
      <c r="AG2046" s="135"/>
      <c r="AH2046" s="135"/>
      <c r="AI2046" s="135"/>
      <c r="AJ2046" s="135"/>
    </row>
    <row r="2047" spans="11:36" s="3" customFormat="1" ht="15" customHeight="1" x14ac:dyDescent="0.25">
      <c r="K2047" s="11"/>
      <c r="L2047" s="354"/>
      <c r="M2047" s="352"/>
      <c r="AA2047" s="333"/>
      <c r="AB2047" s="135"/>
      <c r="AC2047" s="135"/>
      <c r="AD2047" s="135"/>
      <c r="AE2047" s="135"/>
      <c r="AF2047" s="127"/>
      <c r="AG2047" s="135"/>
      <c r="AH2047" s="135"/>
      <c r="AI2047" s="135"/>
      <c r="AJ2047" s="135"/>
    </row>
    <row r="2048" spans="11:36" s="3" customFormat="1" ht="15" customHeight="1" x14ac:dyDescent="0.25">
      <c r="K2048" s="11"/>
      <c r="L2048" s="354"/>
      <c r="M2048" s="352"/>
      <c r="AA2048" s="333"/>
      <c r="AB2048" s="135"/>
      <c r="AC2048" s="135"/>
      <c r="AD2048" s="135"/>
      <c r="AE2048" s="135"/>
      <c r="AF2048" s="127"/>
      <c r="AG2048" s="135"/>
      <c r="AH2048" s="135"/>
      <c r="AI2048" s="135"/>
      <c r="AJ2048" s="135"/>
    </row>
    <row r="2049" spans="11:36" s="3" customFormat="1" ht="15" customHeight="1" x14ac:dyDescent="0.25">
      <c r="K2049" s="11"/>
      <c r="L2049" s="354"/>
      <c r="M2049" s="352"/>
      <c r="AA2049" s="333"/>
      <c r="AB2049" s="135"/>
      <c r="AC2049" s="135"/>
      <c r="AD2049" s="135"/>
      <c r="AE2049" s="135"/>
      <c r="AF2049" s="127"/>
      <c r="AG2049" s="135"/>
      <c r="AH2049" s="135"/>
      <c r="AI2049" s="135"/>
      <c r="AJ2049" s="135"/>
    </row>
    <row r="2050" spans="11:36" s="3" customFormat="1" ht="15" customHeight="1" x14ac:dyDescent="0.25">
      <c r="K2050" s="11"/>
      <c r="L2050" s="354"/>
      <c r="M2050" s="352"/>
      <c r="AA2050" s="333"/>
      <c r="AB2050" s="135"/>
      <c r="AC2050" s="135"/>
      <c r="AD2050" s="135"/>
      <c r="AE2050" s="135"/>
      <c r="AF2050" s="127"/>
      <c r="AG2050" s="135"/>
      <c r="AH2050" s="135"/>
      <c r="AI2050" s="135"/>
      <c r="AJ2050" s="135"/>
    </row>
    <row r="2051" spans="11:36" s="3" customFormat="1" ht="15" customHeight="1" x14ac:dyDescent="0.25">
      <c r="K2051" s="11"/>
      <c r="L2051" s="354"/>
      <c r="M2051" s="352"/>
      <c r="AA2051" s="333"/>
      <c r="AB2051" s="135"/>
      <c r="AC2051" s="135"/>
      <c r="AD2051" s="135"/>
      <c r="AE2051" s="135"/>
      <c r="AF2051" s="127"/>
      <c r="AG2051" s="135"/>
      <c r="AH2051" s="135"/>
      <c r="AI2051" s="135"/>
      <c r="AJ2051" s="135"/>
    </row>
    <row r="2052" spans="11:36" s="3" customFormat="1" ht="15" customHeight="1" x14ac:dyDescent="0.25">
      <c r="K2052" s="11"/>
      <c r="L2052" s="354"/>
      <c r="M2052" s="352"/>
      <c r="AA2052" s="333"/>
      <c r="AB2052" s="135"/>
      <c r="AC2052" s="135"/>
      <c r="AD2052" s="135"/>
      <c r="AE2052" s="135"/>
      <c r="AF2052" s="127"/>
      <c r="AG2052" s="135"/>
      <c r="AH2052" s="135"/>
      <c r="AI2052" s="135"/>
      <c r="AJ2052" s="135"/>
    </row>
    <row r="2053" spans="11:36" s="3" customFormat="1" ht="15" customHeight="1" x14ac:dyDescent="0.25">
      <c r="K2053" s="11"/>
      <c r="L2053" s="354"/>
      <c r="M2053" s="352"/>
      <c r="AA2053" s="333"/>
      <c r="AB2053" s="135"/>
      <c r="AC2053" s="135"/>
      <c r="AD2053" s="135"/>
      <c r="AE2053" s="135"/>
      <c r="AF2053" s="127"/>
      <c r="AG2053" s="135"/>
      <c r="AH2053" s="135"/>
      <c r="AI2053" s="135"/>
      <c r="AJ2053" s="135"/>
    </row>
    <row r="2054" spans="11:36" s="3" customFormat="1" ht="15" customHeight="1" x14ac:dyDescent="0.25">
      <c r="K2054" s="11"/>
      <c r="L2054" s="354"/>
      <c r="M2054" s="352"/>
      <c r="AA2054" s="333"/>
      <c r="AB2054" s="135"/>
      <c r="AC2054" s="135"/>
      <c r="AD2054" s="135"/>
      <c r="AE2054" s="135"/>
      <c r="AF2054" s="127"/>
      <c r="AG2054" s="135"/>
      <c r="AH2054" s="135"/>
      <c r="AI2054" s="135"/>
      <c r="AJ2054" s="135"/>
    </row>
    <row r="2055" spans="11:36" s="3" customFormat="1" ht="15" customHeight="1" x14ac:dyDescent="0.25">
      <c r="K2055" s="11"/>
      <c r="L2055" s="354"/>
      <c r="M2055" s="352"/>
      <c r="AA2055" s="333"/>
      <c r="AB2055" s="135"/>
      <c r="AC2055" s="135"/>
      <c r="AD2055" s="135"/>
      <c r="AE2055" s="135"/>
      <c r="AF2055" s="127"/>
      <c r="AG2055" s="135"/>
      <c r="AH2055" s="135"/>
      <c r="AI2055" s="135"/>
      <c r="AJ2055" s="135"/>
    </row>
    <row r="2056" spans="11:36" s="3" customFormat="1" ht="15" customHeight="1" x14ac:dyDescent="0.25">
      <c r="K2056" s="11"/>
      <c r="L2056" s="354"/>
      <c r="M2056" s="352"/>
      <c r="AA2056" s="333"/>
      <c r="AB2056" s="135"/>
      <c r="AC2056" s="135"/>
      <c r="AD2056" s="135"/>
      <c r="AE2056" s="135"/>
      <c r="AF2056" s="127"/>
      <c r="AG2056" s="135"/>
      <c r="AH2056" s="135"/>
      <c r="AI2056" s="135"/>
      <c r="AJ2056" s="135"/>
    </row>
    <row r="2057" spans="11:36" s="3" customFormat="1" ht="15" customHeight="1" x14ac:dyDescent="0.25">
      <c r="K2057" s="11"/>
      <c r="L2057" s="354"/>
      <c r="M2057" s="352"/>
      <c r="AA2057" s="333"/>
      <c r="AB2057" s="135"/>
      <c r="AC2057" s="135"/>
      <c r="AD2057" s="135"/>
      <c r="AE2057" s="135"/>
      <c r="AF2057" s="127"/>
      <c r="AG2057" s="135"/>
      <c r="AH2057" s="135"/>
      <c r="AI2057" s="135"/>
      <c r="AJ2057" s="135"/>
    </row>
    <row r="2058" spans="11:36" s="3" customFormat="1" ht="15" customHeight="1" x14ac:dyDescent="0.25">
      <c r="K2058" s="11"/>
      <c r="L2058" s="354"/>
      <c r="M2058" s="352"/>
      <c r="AA2058" s="333"/>
      <c r="AB2058" s="135"/>
      <c r="AC2058" s="135"/>
      <c r="AD2058" s="135"/>
      <c r="AE2058" s="135"/>
      <c r="AF2058" s="127"/>
      <c r="AG2058" s="135"/>
      <c r="AH2058" s="135"/>
      <c r="AI2058" s="135"/>
      <c r="AJ2058" s="135"/>
    </row>
    <row r="2059" spans="11:36" s="3" customFormat="1" ht="15" customHeight="1" x14ac:dyDescent="0.25">
      <c r="K2059" s="11"/>
      <c r="L2059" s="354"/>
      <c r="M2059" s="352"/>
      <c r="AA2059" s="333"/>
      <c r="AB2059" s="135"/>
      <c r="AC2059" s="135"/>
      <c r="AD2059" s="135"/>
      <c r="AE2059" s="135"/>
      <c r="AF2059" s="127"/>
      <c r="AG2059" s="135"/>
      <c r="AH2059" s="135"/>
      <c r="AI2059" s="135"/>
      <c r="AJ2059" s="135"/>
    </row>
    <row r="2060" spans="11:36" s="3" customFormat="1" ht="15" customHeight="1" x14ac:dyDescent="0.25">
      <c r="K2060" s="11"/>
      <c r="L2060" s="354"/>
      <c r="M2060" s="352"/>
      <c r="AA2060" s="333"/>
      <c r="AB2060" s="135"/>
      <c r="AC2060" s="135"/>
      <c r="AD2060" s="135"/>
      <c r="AE2060" s="135"/>
      <c r="AF2060" s="127"/>
      <c r="AG2060" s="135"/>
      <c r="AH2060" s="135"/>
      <c r="AI2060" s="135"/>
      <c r="AJ2060" s="135"/>
    </row>
    <row r="2061" spans="11:36" s="3" customFormat="1" ht="15" customHeight="1" x14ac:dyDescent="0.25">
      <c r="K2061" s="11"/>
      <c r="L2061" s="354"/>
      <c r="M2061" s="352"/>
      <c r="AA2061" s="333"/>
      <c r="AB2061" s="135"/>
      <c r="AC2061" s="135"/>
      <c r="AD2061" s="135"/>
      <c r="AE2061" s="135"/>
      <c r="AF2061" s="127"/>
      <c r="AG2061" s="135"/>
      <c r="AH2061" s="135"/>
      <c r="AI2061" s="135"/>
      <c r="AJ2061" s="135"/>
    </row>
    <row r="2062" spans="11:36" s="3" customFormat="1" ht="15" customHeight="1" x14ac:dyDescent="0.25">
      <c r="K2062" s="11"/>
      <c r="L2062" s="354"/>
      <c r="M2062" s="352"/>
      <c r="AA2062" s="333"/>
      <c r="AB2062" s="135"/>
      <c r="AC2062" s="135"/>
      <c r="AD2062" s="135"/>
      <c r="AE2062" s="135"/>
      <c r="AF2062" s="127"/>
      <c r="AG2062" s="135"/>
      <c r="AH2062" s="135"/>
      <c r="AI2062" s="135"/>
      <c r="AJ2062" s="135"/>
    </row>
    <row r="2063" spans="11:36" s="3" customFormat="1" ht="15" customHeight="1" x14ac:dyDescent="0.25">
      <c r="K2063" s="11"/>
      <c r="L2063" s="354"/>
      <c r="M2063" s="352"/>
      <c r="AA2063" s="333"/>
      <c r="AB2063" s="135"/>
      <c r="AC2063" s="135"/>
      <c r="AD2063" s="135"/>
      <c r="AE2063" s="135"/>
      <c r="AF2063" s="127"/>
      <c r="AG2063" s="135"/>
      <c r="AH2063" s="135"/>
      <c r="AI2063" s="135"/>
      <c r="AJ2063" s="135"/>
    </row>
    <row r="2064" spans="11:36" s="3" customFormat="1" ht="15" customHeight="1" x14ac:dyDescent="0.25">
      <c r="K2064" s="11"/>
      <c r="L2064" s="354"/>
      <c r="M2064" s="352"/>
      <c r="AA2064" s="333"/>
      <c r="AB2064" s="135"/>
      <c r="AC2064" s="135"/>
      <c r="AD2064" s="135"/>
      <c r="AE2064" s="135"/>
      <c r="AF2064" s="127"/>
      <c r="AG2064" s="135"/>
      <c r="AH2064" s="135"/>
      <c r="AI2064" s="135"/>
      <c r="AJ2064" s="135"/>
    </row>
    <row r="2065" spans="11:36" s="3" customFormat="1" ht="15" customHeight="1" x14ac:dyDescent="0.25">
      <c r="K2065" s="11"/>
      <c r="L2065" s="354"/>
      <c r="M2065" s="352"/>
      <c r="AA2065" s="333"/>
      <c r="AB2065" s="135"/>
      <c r="AC2065" s="135"/>
      <c r="AD2065" s="135"/>
      <c r="AE2065" s="135"/>
      <c r="AF2065" s="127"/>
      <c r="AG2065" s="135"/>
      <c r="AH2065" s="135"/>
      <c r="AI2065" s="135"/>
      <c r="AJ2065" s="135"/>
    </row>
    <row r="2066" spans="11:36" s="3" customFormat="1" ht="15" customHeight="1" x14ac:dyDescent="0.25">
      <c r="K2066" s="11"/>
      <c r="L2066" s="354"/>
      <c r="M2066" s="352"/>
      <c r="AA2066" s="333"/>
      <c r="AB2066" s="135"/>
      <c r="AC2066" s="135"/>
      <c r="AD2066" s="135"/>
      <c r="AE2066" s="135"/>
      <c r="AF2066" s="127"/>
      <c r="AG2066" s="135"/>
      <c r="AH2066" s="135"/>
      <c r="AI2066" s="135"/>
      <c r="AJ2066" s="135"/>
    </row>
    <row r="2067" spans="11:36" s="3" customFormat="1" ht="15" customHeight="1" x14ac:dyDescent="0.25">
      <c r="K2067" s="11"/>
      <c r="L2067" s="354"/>
      <c r="M2067" s="352"/>
      <c r="AA2067" s="333"/>
      <c r="AB2067" s="135"/>
      <c r="AC2067" s="135"/>
      <c r="AD2067" s="135"/>
      <c r="AE2067" s="135"/>
      <c r="AF2067" s="127"/>
      <c r="AG2067" s="135"/>
      <c r="AH2067" s="135"/>
      <c r="AI2067" s="135"/>
      <c r="AJ2067" s="135"/>
    </row>
    <row r="2068" spans="11:36" s="3" customFormat="1" ht="15" customHeight="1" x14ac:dyDescent="0.25">
      <c r="K2068" s="11"/>
      <c r="L2068" s="354"/>
      <c r="M2068" s="352"/>
      <c r="AA2068" s="333"/>
      <c r="AB2068" s="135"/>
      <c r="AC2068" s="135"/>
      <c r="AD2068" s="135"/>
      <c r="AE2068" s="135"/>
      <c r="AF2068" s="127"/>
      <c r="AG2068" s="135"/>
      <c r="AH2068" s="135"/>
      <c r="AI2068" s="135"/>
      <c r="AJ2068" s="135"/>
    </row>
    <row r="2069" spans="11:36" s="3" customFormat="1" ht="15" customHeight="1" x14ac:dyDescent="0.25">
      <c r="K2069" s="11"/>
      <c r="L2069" s="354"/>
      <c r="M2069" s="352"/>
      <c r="AA2069" s="333"/>
      <c r="AB2069" s="135"/>
      <c r="AC2069" s="135"/>
      <c r="AD2069" s="135"/>
      <c r="AE2069" s="135"/>
      <c r="AF2069" s="127"/>
      <c r="AG2069" s="135"/>
      <c r="AH2069" s="135"/>
      <c r="AI2069" s="135"/>
      <c r="AJ2069" s="135"/>
    </row>
    <row r="2070" spans="11:36" s="3" customFormat="1" ht="15" customHeight="1" x14ac:dyDescent="0.25">
      <c r="K2070" s="11"/>
      <c r="L2070" s="354"/>
      <c r="M2070" s="352"/>
      <c r="AA2070" s="333"/>
      <c r="AB2070" s="135"/>
      <c r="AC2070" s="135"/>
      <c r="AD2070" s="135"/>
      <c r="AE2070" s="135"/>
      <c r="AF2070" s="127"/>
      <c r="AG2070" s="135"/>
      <c r="AH2070" s="135"/>
      <c r="AI2070" s="135"/>
      <c r="AJ2070" s="135"/>
    </row>
    <row r="2071" spans="11:36" s="3" customFormat="1" ht="15" customHeight="1" x14ac:dyDescent="0.25">
      <c r="K2071" s="11"/>
      <c r="L2071" s="354"/>
      <c r="M2071" s="352"/>
      <c r="AA2071" s="333"/>
      <c r="AB2071" s="135"/>
      <c r="AC2071" s="135"/>
      <c r="AD2071" s="135"/>
      <c r="AE2071" s="135"/>
      <c r="AF2071" s="127"/>
      <c r="AG2071" s="135"/>
      <c r="AH2071" s="135"/>
      <c r="AI2071" s="135"/>
      <c r="AJ2071" s="135"/>
    </row>
    <row r="2072" spans="11:36" s="3" customFormat="1" ht="15" customHeight="1" x14ac:dyDescent="0.25">
      <c r="K2072" s="11"/>
      <c r="L2072" s="354"/>
      <c r="M2072" s="352"/>
      <c r="AA2072" s="333"/>
      <c r="AB2072" s="135"/>
      <c r="AC2072" s="135"/>
      <c r="AD2072" s="135"/>
      <c r="AE2072" s="135"/>
      <c r="AF2072" s="127"/>
      <c r="AG2072" s="135"/>
      <c r="AH2072" s="135"/>
      <c r="AI2072" s="135"/>
      <c r="AJ2072" s="135"/>
    </row>
    <row r="2073" spans="11:36" s="3" customFormat="1" ht="15" customHeight="1" x14ac:dyDescent="0.25">
      <c r="K2073" s="11"/>
      <c r="L2073" s="354"/>
      <c r="M2073" s="352"/>
      <c r="AA2073" s="333"/>
      <c r="AB2073" s="135"/>
      <c r="AC2073" s="135"/>
      <c r="AD2073" s="135"/>
      <c r="AE2073" s="135"/>
      <c r="AF2073" s="127"/>
      <c r="AG2073" s="135"/>
      <c r="AH2073" s="135"/>
      <c r="AI2073" s="135"/>
      <c r="AJ2073" s="135"/>
    </row>
    <row r="2074" spans="11:36" s="3" customFormat="1" ht="15" customHeight="1" x14ac:dyDescent="0.25">
      <c r="K2074" s="11"/>
      <c r="L2074" s="354"/>
      <c r="M2074" s="352"/>
      <c r="AA2074" s="333"/>
      <c r="AB2074" s="135"/>
      <c r="AC2074" s="135"/>
      <c r="AD2074" s="135"/>
      <c r="AE2074" s="135"/>
      <c r="AF2074" s="127"/>
      <c r="AG2074" s="135"/>
      <c r="AH2074" s="135"/>
      <c r="AI2074" s="135"/>
      <c r="AJ2074" s="135"/>
    </row>
    <row r="2075" spans="11:36" s="3" customFormat="1" ht="15" customHeight="1" x14ac:dyDescent="0.25">
      <c r="K2075" s="11"/>
      <c r="L2075" s="354"/>
      <c r="M2075" s="352"/>
      <c r="AA2075" s="333"/>
      <c r="AB2075" s="135"/>
      <c r="AC2075" s="135"/>
      <c r="AD2075" s="135"/>
      <c r="AE2075" s="135"/>
      <c r="AF2075" s="127"/>
      <c r="AG2075" s="135"/>
      <c r="AH2075" s="135"/>
      <c r="AI2075" s="135"/>
      <c r="AJ2075" s="135"/>
    </row>
    <row r="2076" spans="11:36" s="3" customFormat="1" ht="15" customHeight="1" x14ac:dyDescent="0.25">
      <c r="K2076" s="11"/>
      <c r="L2076" s="354"/>
      <c r="M2076" s="352"/>
      <c r="AA2076" s="333"/>
      <c r="AB2076" s="135"/>
      <c r="AC2076" s="135"/>
      <c r="AD2076" s="135"/>
      <c r="AE2076" s="135"/>
      <c r="AF2076" s="127"/>
      <c r="AG2076" s="135"/>
      <c r="AH2076" s="135"/>
      <c r="AI2076" s="135"/>
      <c r="AJ2076" s="135"/>
    </row>
    <row r="2077" spans="11:36" s="3" customFormat="1" ht="15" customHeight="1" x14ac:dyDescent="0.25">
      <c r="K2077" s="11"/>
      <c r="L2077" s="354"/>
      <c r="M2077" s="352"/>
      <c r="AA2077" s="333"/>
      <c r="AB2077" s="135"/>
      <c r="AC2077" s="135"/>
      <c r="AD2077" s="135"/>
      <c r="AE2077" s="135"/>
      <c r="AF2077" s="127"/>
      <c r="AG2077" s="135"/>
      <c r="AH2077" s="135"/>
      <c r="AI2077" s="135"/>
      <c r="AJ2077" s="135"/>
    </row>
    <row r="2078" spans="11:36" s="3" customFormat="1" ht="15" customHeight="1" x14ac:dyDescent="0.25">
      <c r="K2078" s="11"/>
      <c r="L2078" s="354"/>
      <c r="M2078" s="352"/>
      <c r="AA2078" s="333"/>
      <c r="AB2078" s="135"/>
      <c r="AC2078" s="135"/>
      <c r="AD2078" s="135"/>
      <c r="AE2078" s="135"/>
      <c r="AF2078" s="127"/>
      <c r="AG2078" s="135"/>
      <c r="AH2078" s="135"/>
      <c r="AI2078" s="135"/>
      <c r="AJ2078" s="135"/>
    </row>
    <row r="2079" spans="11:36" s="3" customFormat="1" ht="15" customHeight="1" x14ac:dyDescent="0.25">
      <c r="K2079" s="11"/>
      <c r="L2079" s="354"/>
      <c r="M2079" s="352"/>
      <c r="AA2079" s="333"/>
      <c r="AB2079" s="135"/>
      <c r="AC2079" s="135"/>
      <c r="AD2079" s="135"/>
      <c r="AE2079" s="135"/>
      <c r="AF2079" s="127"/>
      <c r="AG2079" s="135"/>
      <c r="AH2079" s="135"/>
      <c r="AI2079" s="135"/>
      <c r="AJ2079" s="135"/>
    </row>
    <row r="2080" spans="11:36" s="3" customFormat="1" ht="15" customHeight="1" x14ac:dyDescent="0.25">
      <c r="K2080" s="11"/>
      <c r="L2080" s="354"/>
      <c r="M2080" s="352"/>
      <c r="AA2080" s="333"/>
      <c r="AB2080" s="135"/>
      <c r="AC2080" s="135"/>
      <c r="AD2080" s="135"/>
      <c r="AE2080" s="135"/>
      <c r="AF2080" s="127"/>
      <c r="AG2080" s="135"/>
      <c r="AH2080" s="135"/>
      <c r="AI2080" s="135"/>
      <c r="AJ2080" s="135"/>
    </row>
    <row r="2081" spans="11:36" s="3" customFormat="1" ht="15" customHeight="1" x14ac:dyDescent="0.25">
      <c r="K2081" s="11"/>
      <c r="L2081" s="354"/>
      <c r="M2081" s="352"/>
      <c r="AA2081" s="333"/>
      <c r="AB2081" s="135"/>
      <c r="AC2081" s="135"/>
      <c r="AD2081" s="135"/>
      <c r="AE2081" s="135"/>
      <c r="AF2081" s="127"/>
      <c r="AG2081" s="135"/>
      <c r="AH2081" s="135"/>
      <c r="AI2081" s="135"/>
      <c r="AJ2081" s="135"/>
    </row>
    <row r="2082" spans="11:36" s="3" customFormat="1" ht="15" customHeight="1" x14ac:dyDescent="0.25">
      <c r="K2082" s="11"/>
      <c r="L2082" s="354"/>
      <c r="M2082" s="352"/>
      <c r="AA2082" s="333"/>
      <c r="AB2082" s="135"/>
      <c r="AC2082" s="135"/>
      <c r="AD2082" s="135"/>
      <c r="AE2082" s="135"/>
      <c r="AF2082" s="127"/>
      <c r="AG2082" s="135"/>
      <c r="AH2082" s="135"/>
      <c r="AI2082" s="135"/>
      <c r="AJ2082" s="135"/>
    </row>
    <row r="2083" spans="11:36" s="3" customFormat="1" ht="15" customHeight="1" x14ac:dyDescent="0.25">
      <c r="K2083" s="11"/>
      <c r="L2083" s="354"/>
      <c r="M2083" s="352"/>
      <c r="AA2083" s="333"/>
      <c r="AB2083" s="135"/>
      <c r="AC2083" s="135"/>
      <c r="AD2083" s="135"/>
      <c r="AE2083" s="135"/>
      <c r="AF2083" s="127"/>
      <c r="AG2083" s="135"/>
      <c r="AH2083" s="135"/>
      <c r="AI2083" s="135"/>
      <c r="AJ2083" s="135"/>
    </row>
    <row r="2084" spans="11:36" s="3" customFormat="1" ht="15" customHeight="1" x14ac:dyDescent="0.25">
      <c r="K2084" s="11"/>
      <c r="L2084" s="354"/>
      <c r="M2084" s="352"/>
      <c r="AA2084" s="333"/>
      <c r="AB2084" s="135"/>
      <c r="AC2084" s="135"/>
      <c r="AD2084" s="135"/>
      <c r="AE2084" s="135"/>
      <c r="AF2084" s="127"/>
      <c r="AG2084" s="135"/>
      <c r="AH2084" s="135"/>
      <c r="AI2084" s="135"/>
      <c r="AJ2084" s="135"/>
    </row>
    <row r="2085" spans="11:36" s="3" customFormat="1" ht="15" customHeight="1" x14ac:dyDescent="0.25">
      <c r="K2085" s="11"/>
      <c r="L2085" s="354"/>
      <c r="M2085" s="352"/>
      <c r="AA2085" s="333"/>
      <c r="AB2085" s="135"/>
      <c r="AC2085" s="135"/>
      <c r="AD2085" s="135"/>
      <c r="AE2085" s="135"/>
      <c r="AF2085" s="127"/>
      <c r="AG2085" s="135"/>
      <c r="AH2085" s="135"/>
      <c r="AI2085" s="135"/>
      <c r="AJ2085" s="135"/>
    </row>
    <row r="2086" spans="11:36" s="3" customFormat="1" ht="15" customHeight="1" x14ac:dyDescent="0.25">
      <c r="K2086" s="11"/>
      <c r="L2086" s="354"/>
      <c r="M2086" s="352"/>
      <c r="AA2086" s="333"/>
      <c r="AB2086" s="135"/>
      <c r="AC2086" s="135"/>
      <c r="AD2086" s="135"/>
      <c r="AE2086" s="135"/>
      <c r="AF2086" s="127"/>
      <c r="AG2086" s="135"/>
      <c r="AH2086" s="135"/>
      <c r="AI2086" s="135"/>
      <c r="AJ2086" s="135"/>
    </row>
    <row r="2087" spans="11:36" s="3" customFormat="1" ht="15" customHeight="1" x14ac:dyDescent="0.25">
      <c r="K2087" s="11"/>
      <c r="L2087" s="354"/>
      <c r="M2087" s="352"/>
      <c r="AA2087" s="333"/>
      <c r="AB2087" s="135"/>
      <c r="AC2087" s="135"/>
      <c r="AD2087" s="135"/>
      <c r="AE2087" s="135"/>
      <c r="AF2087" s="127"/>
      <c r="AG2087" s="135"/>
      <c r="AH2087" s="135"/>
      <c r="AI2087" s="135"/>
      <c r="AJ2087" s="135"/>
    </row>
    <row r="2088" spans="11:36" s="3" customFormat="1" ht="15" customHeight="1" x14ac:dyDescent="0.25">
      <c r="K2088" s="11"/>
      <c r="L2088" s="354"/>
      <c r="M2088" s="352"/>
      <c r="AA2088" s="333"/>
      <c r="AB2088" s="135"/>
      <c r="AC2088" s="135"/>
      <c r="AD2088" s="135"/>
      <c r="AE2088" s="135"/>
      <c r="AF2088" s="127"/>
      <c r="AG2088" s="135"/>
      <c r="AH2088" s="135"/>
      <c r="AI2088" s="135"/>
      <c r="AJ2088" s="135"/>
    </row>
    <row r="2089" spans="11:36" s="3" customFormat="1" ht="15" customHeight="1" x14ac:dyDescent="0.25">
      <c r="K2089" s="11"/>
      <c r="L2089" s="354"/>
      <c r="M2089" s="352"/>
      <c r="AA2089" s="333"/>
      <c r="AB2089" s="135"/>
      <c r="AC2089" s="135"/>
      <c r="AD2089" s="135"/>
      <c r="AE2089" s="135"/>
      <c r="AF2089" s="127"/>
      <c r="AG2089" s="135"/>
      <c r="AH2089" s="135"/>
      <c r="AI2089" s="135"/>
      <c r="AJ2089" s="135"/>
    </row>
    <row r="2090" spans="11:36" s="3" customFormat="1" ht="15" customHeight="1" x14ac:dyDescent="0.25">
      <c r="K2090" s="11"/>
      <c r="L2090" s="354"/>
      <c r="M2090" s="352"/>
      <c r="AA2090" s="333"/>
      <c r="AB2090" s="135"/>
      <c r="AC2090" s="135"/>
      <c r="AD2090" s="135"/>
      <c r="AE2090" s="135"/>
      <c r="AF2090" s="127"/>
      <c r="AG2090" s="135"/>
      <c r="AH2090" s="135"/>
      <c r="AI2090" s="135"/>
      <c r="AJ2090" s="135"/>
    </row>
    <row r="2091" spans="11:36" s="3" customFormat="1" ht="15" customHeight="1" x14ac:dyDescent="0.25">
      <c r="K2091" s="11"/>
      <c r="L2091" s="354"/>
      <c r="M2091" s="352"/>
      <c r="AA2091" s="333"/>
      <c r="AB2091" s="135"/>
      <c r="AC2091" s="135"/>
      <c r="AD2091" s="135"/>
      <c r="AE2091" s="135"/>
      <c r="AF2091" s="127"/>
      <c r="AG2091" s="135"/>
      <c r="AH2091" s="135"/>
      <c r="AI2091" s="135"/>
      <c r="AJ2091" s="135"/>
    </row>
    <row r="2092" spans="11:36" s="3" customFormat="1" ht="15" customHeight="1" x14ac:dyDescent="0.25">
      <c r="K2092" s="11"/>
      <c r="L2092" s="354"/>
      <c r="M2092" s="352"/>
      <c r="AA2092" s="333"/>
      <c r="AB2092" s="135"/>
      <c r="AC2092" s="135"/>
      <c r="AD2092" s="135"/>
      <c r="AE2092" s="135"/>
      <c r="AF2092" s="127"/>
      <c r="AG2092" s="135"/>
      <c r="AH2092" s="135"/>
      <c r="AI2092" s="135"/>
      <c r="AJ2092" s="135"/>
    </row>
    <row r="2093" spans="11:36" s="3" customFormat="1" ht="15" customHeight="1" x14ac:dyDescent="0.25">
      <c r="K2093" s="11"/>
      <c r="L2093" s="354"/>
      <c r="M2093" s="352"/>
      <c r="AA2093" s="333"/>
      <c r="AB2093" s="135"/>
      <c r="AC2093" s="135"/>
      <c r="AD2093" s="135"/>
      <c r="AE2093" s="135"/>
      <c r="AF2093" s="127"/>
      <c r="AG2093" s="135"/>
      <c r="AH2093" s="135"/>
      <c r="AI2093" s="135"/>
      <c r="AJ2093" s="135"/>
    </row>
    <row r="2094" spans="11:36" s="3" customFormat="1" ht="15" customHeight="1" x14ac:dyDescent="0.25">
      <c r="K2094" s="11"/>
      <c r="L2094" s="354"/>
      <c r="M2094" s="352"/>
      <c r="AA2094" s="333"/>
      <c r="AB2094" s="135"/>
      <c r="AC2094" s="135"/>
      <c r="AD2094" s="135"/>
      <c r="AE2094" s="135"/>
      <c r="AF2094" s="127"/>
      <c r="AG2094" s="135"/>
      <c r="AH2094" s="135"/>
      <c r="AI2094" s="135"/>
      <c r="AJ2094" s="135"/>
    </row>
    <row r="2095" spans="11:36" s="3" customFormat="1" ht="15" customHeight="1" x14ac:dyDescent="0.25">
      <c r="K2095" s="11"/>
      <c r="L2095" s="354"/>
      <c r="M2095" s="352"/>
      <c r="AA2095" s="333"/>
      <c r="AB2095" s="135"/>
      <c r="AC2095" s="135"/>
      <c r="AD2095" s="135"/>
      <c r="AE2095" s="135"/>
      <c r="AF2095" s="127"/>
      <c r="AG2095" s="135"/>
      <c r="AH2095" s="135"/>
      <c r="AI2095" s="135"/>
      <c r="AJ2095" s="135"/>
    </row>
    <row r="2096" spans="11:36" s="3" customFormat="1" ht="15" customHeight="1" x14ac:dyDescent="0.25">
      <c r="K2096" s="11"/>
      <c r="L2096" s="354"/>
      <c r="M2096" s="352"/>
      <c r="AA2096" s="333"/>
      <c r="AB2096" s="135"/>
      <c r="AC2096" s="135"/>
      <c r="AD2096" s="135"/>
      <c r="AE2096" s="135"/>
      <c r="AF2096" s="127"/>
      <c r="AG2096" s="135"/>
      <c r="AH2096" s="135"/>
      <c r="AI2096" s="135"/>
      <c r="AJ2096" s="135"/>
    </row>
    <row r="2097" spans="11:36" s="3" customFormat="1" ht="15" customHeight="1" x14ac:dyDescent="0.25">
      <c r="K2097" s="11"/>
      <c r="L2097" s="354"/>
      <c r="M2097" s="352"/>
      <c r="AA2097" s="333"/>
      <c r="AB2097" s="135"/>
      <c r="AC2097" s="135"/>
      <c r="AD2097" s="135"/>
      <c r="AE2097" s="135"/>
      <c r="AF2097" s="127"/>
      <c r="AG2097" s="135"/>
      <c r="AH2097" s="135"/>
      <c r="AI2097" s="135"/>
      <c r="AJ2097" s="135"/>
    </row>
    <row r="2098" spans="11:36" s="3" customFormat="1" ht="15" customHeight="1" x14ac:dyDescent="0.25">
      <c r="K2098" s="11"/>
      <c r="L2098" s="354"/>
      <c r="M2098" s="352"/>
      <c r="AA2098" s="333"/>
      <c r="AB2098" s="135"/>
      <c r="AC2098" s="135"/>
      <c r="AD2098" s="135"/>
      <c r="AE2098" s="135"/>
      <c r="AF2098" s="127"/>
      <c r="AG2098" s="135"/>
      <c r="AH2098" s="135"/>
      <c r="AI2098" s="135"/>
      <c r="AJ2098" s="135"/>
    </row>
    <row r="2099" spans="11:36" s="3" customFormat="1" ht="15" customHeight="1" x14ac:dyDescent="0.25">
      <c r="K2099" s="11"/>
      <c r="L2099" s="354"/>
      <c r="M2099" s="352"/>
      <c r="AA2099" s="333"/>
      <c r="AB2099" s="135"/>
      <c r="AC2099" s="135"/>
      <c r="AD2099" s="135"/>
      <c r="AE2099" s="135"/>
      <c r="AF2099" s="127"/>
      <c r="AG2099" s="135"/>
      <c r="AH2099" s="135"/>
      <c r="AI2099" s="135"/>
      <c r="AJ2099" s="135"/>
    </row>
    <row r="2100" spans="11:36" s="3" customFormat="1" ht="15" customHeight="1" x14ac:dyDescent="0.25">
      <c r="K2100" s="11"/>
      <c r="L2100" s="354"/>
      <c r="M2100" s="352"/>
      <c r="AA2100" s="333"/>
      <c r="AB2100" s="135"/>
      <c r="AC2100" s="135"/>
      <c r="AD2100" s="135"/>
      <c r="AE2100" s="135"/>
      <c r="AF2100" s="127"/>
      <c r="AG2100" s="135"/>
      <c r="AH2100" s="135"/>
      <c r="AI2100" s="135"/>
      <c r="AJ2100" s="135"/>
    </row>
    <row r="2101" spans="11:36" s="3" customFormat="1" ht="15" customHeight="1" x14ac:dyDescent="0.25">
      <c r="K2101" s="11"/>
      <c r="L2101" s="354"/>
      <c r="M2101" s="352"/>
      <c r="AA2101" s="333"/>
      <c r="AB2101" s="135"/>
      <c r="AC2101" s="135"/>
      <c r="AD2101" s="135"/>
      <c r="AE2101" s="135"/>
      <c r="AF2101" s="127"/>
      <c r="AG2101" s="135"/>
      <c r="AH2101" s="135"/>
      <c r="AI2101" s="135"/>
      <c r="AJ2101" s="135"/>
    </row>
    <row r="2102" spans="11:36" s="3" customFormat="1" ht="15" customHeight="1" x14ac:dyDescent="0.25">
      <c r="K2102" s="11"/>
      <c r="L2102" s="354"/>
      <c r="M2102" s="352"/>
      <c r="AA2102" s="333"/>
      <c r="AB2102" s="135"/>
      <c r="AC2102" s="135"/>
      <c r="AD2102" s="135"/>
      <c r="AE2102" s="135"/>
      <c r="AF2102" s="127"/>
      <c r="AG2102" s="135"/>
      <c r="AH2102" s="135"/>
      <c r="AI2102" s="135"/>
      <c r="AJ2102" s="135"/>
    </row>
    <row r="2103" spans="11:36" s="3" customFormat="1" ht="15" customHeight="1" x14ac:dyDescent="0.25">
      <c r="K2103" s="11"/>
      <c r="L2103" s="354"/>
      <c r="M2103" s="352"/>
      <c r="AA2103" s="333"/>
      <c r="AB2103" s="135"/>
      <c r="AC2103" s="135"/>
      <c r="AD2103" s="135"/>
      <c r="AE2103" s="135"/>
      <c r="AF2103" s="127"/>
      <c r="AG2103" s="135"/>
      <c r="AH2103" s="135"/>
      <c r="AI2103" s="135"/>
      <c r="AJ2103" s="135"/>
    </row>
    <row r="2104" spans="11:36" s="3" customFormat="1" ht="15" customHeight="1" x14ac:dyDescent="0.25">
      <c r="K2104" s="11"/>
      <c r="L2104" s="354"/>
      <c r="M2104" s="352"/>
      <c r="AA2104" s="333"/>
      <c r="AB2104" s="135"/>
      <c r="AC2104" s="135"/>
      <c r="AD2104" s="135"/>
      <c r="AE2104" s="135"/>
      <c r="AF2104" s="127"/>
      <c r="AG2104" s="135"/>
      <c r="AH2104" s="135"/>
      <c r="AI2104" s="135"/>
      <c r="AJ2104" s="135"/>
    </row>
    <row r="2105" spans="11:36" s="3" customFormat="1" ht="15" customHeight="1" x14ac:dyDescent="0.25">
      <c r="K2105" s="11"/>
      <c r="L2105" s="354"/>
      <c r="M2105" s="352"/>
      <c r="AA2105" s="333"/>
      <c r="AB2105" s="135"/>
      <c r="AC2105" s="135"/>
      <c r="AD2105" s="135"/>
      <c r="AE2105" s="135"/>
      <c r="AF2105" s="127"/>
      <c r="AG2105" s="135"/>
      <c r="AH2105" s="135"/>
      <c r="AI2105" s="135"/>
      <c r="AJ2105" s="135"/>
    </row>
    <row r="2106" spans="11:36" s="3" customFormat="1" ht="15" customHeight="1" x14ac:dyDescent="0.25">
      <c r="K2106" s="11"/>
      <c r="L2106" s="354"/>
      <c r="M2106" s="352"/>
      <c r="AA2106" s="333"/>
      <c r="AB2106" s="135"/>
      <c r="AC2106" s="135"/>
      <c r="AD2106" s="135"/>
      <c r="AE2106" s="135"/>
      <c r="AF2106" s="127"/>
      <c r="AG2106" s="135"/>
      <c r="AH2106" s="135"/>
      <c r="AI2106" s="135"/>
      <c r="AJ2106" s="135"/>
    </row>
    <row r="2107" spans="11:36" s="3" customFormat="1" ht="15" customHeight="1" x14ac:dyDescent="0.25">
      <c r="K2107" s="11"/>
      <c r="L2107" s="354"/>
      <c r="M2107" s="352"/>
      <c r="AA2107" s="333"/>
      <c r="AB2107" s="135"/>
      <c r="AC2107" s="135"/>
      <c r="AD2107" s="135"/>
      <c r="AE2107" s="135"/>
      <c r="AF2107" s="127"/>
      <c r="AG2107" s="135"/>
      <c r="AH2107" s="135"/>
      <c r="AI2107" s="135"/>
      <c r="AJ2107" s="135"/>
    </row>
    <row r="2108" spans="11:36" s="3" customFormat="1" ht="15" customHeight="1" x14ac:dyDescent="0.25">
      <c r="K2108" s="11"/>
      <c r="L2108" s="354"/>
      <c r="M2108" s="352"/>
      <c r="AA2108" s="333"/>
      <c r="AB2108" s="135"/>
      <c r="AC2108" s="135"/>
      <c r="AD2108" s="135"/>
      <c r="AE2108" s="135"/>
      <c r="AF2108" s="127"/>
      <c r="AG2108" s="135"/>
      <c r="AH2108" s="135"/>
      <c r="AI2108" s="135"/>
      <c r="AJ2108" s="135"/>
    </row>
    <row r="2109" spans="11:36" s="3" customFormat="1" ht="15" customHeight="1" x14ac:dyDescent="0.25">
      <c r="K2109" s="11"/>
      <c r="L2109" s="354"/>
      <c r="M2109" s="352"/>
      <c r="AA2109" s="333"/>
      <c r="AB2109" s="135"/>
      <c r="AC2109" s="135"/>
      <c r="AD2109" s="135"/>
      <c r="AE2109" s="135"/>
      <c r="AF2109" s="127"/>
      <c r="AG2109" s="135"/>
      <c r="AH2109" s="135"/>
      <c r="AI2109" s="135"/>
      <c r="AJ2109" s="135"/>
    </row>
    <row r="2110" spans="11:36" s="3" customFormat="1" ht="15" customHeight="1" x14ac:dyDescent="0.25">
      <c r="K2110" s="11"/>
      <c r="L2110" s="354"/>
      <c r="M2110" s="352"/>
      <c r="AA2110" s="333"/>
      <c r="AB2110" s="135"/>
      <c r="AC2110" s="135"/>
      <c r="AD2110" s="135"/>
      <c r="AE2110" s="135"/>
      <c r="AF2110" s="127"/>
      <c r="AG2110" s="135"/>
      <c r="AH2110" s="135"/>
      <c r="AI2110" s="135"/>
      <c r="AJ2110" s="135"/>
    </row>
    <row r="2111" spans="11:36" s="3" customFormat="1" ht="15" customHeight="1" x14ac:dyDescent="0.25">
      <c r="K2111" s="11"/>
      <c r="L2111" s="354"/>
      <c r="M2111" s="352"/>
      <c r="AA2111" s="333"/>
      <c r="AB2111" s="135"/>
      <c r="AC2111" s="135"/>
      <c r="AD2111" s="135"/>
      <c r="AE2111" s="135"/>
      <c r="AF2111" s="127"/>
      <c r="AG2111" s="135"/>
      <c r="AH2111" s="135"/>
      <c r="AI2111" s="135"/>
      <c r="AJ2111" s="135"/>
    </row>
    <row r="2112" spans="11:36" s="3" customFormat="1" ht="15" customHeight="1" x14ac:dyDescent="0.25">
      <c r="K2112" s="11"/>
      <c r="L2112" s="354"/>
      <c r="M2112" s="352"/>
      <c r="AA2112" s="333"/>
      <c r="AB2112" s="135"/>
      <c r="AC2112" s="135"/>
      <c r="AD2112" s="135"/>
      <c r="AE2112" s="135"/>
      <c r="AF2112" s="127"/>
      <c r="AG2112" s="135"/>
      <c r="AH2112" s="135"/>
      <c r="AI2112" s="135"/>
      <c r="AJ2112" s="135"/>
    </row>
    <row r="2113" spans="11:36" s="3" customFormat="1" ht="15" customHeight="1" x14ac:dyDescent="0.25">
      <c r="K2113" s="11"/>
      <c r="L2113" s="354"/>
      <c r="M2113" s="352"/>
      <c r="AA2113" s="333"/>
      <c r="AB2113" s="135"/>
      <c r="AC2113" s="135"/>
      <c r="AD2113" s="135"/>
      <c r="AE2113" s="135"/>
      <c r="AF2113" s="127"/>
      <c r="AG2113" s="135"/>
      <c r="AH2113" s="135"/>
      <c r="AI2113" s="135"/>
      <c r="AJ2113" s="135"/>
    </row>
    <row r="2114" spans="11:36" s="3" customFormat="1" ht="15" customHeight="1" x14ac:dyDescent="0.25">
      <c r="K2114" s="11"/>
      <c r="L2114" s="354"/>
      <c r="M2114" s="352"/>
      <c r="AA2114" s="333"/>
      <c r="AB2114" s="135"/>
      <c r="AC2114" s="135"/>
      <c r="AD2114" s="135"/>
      <c r="AE2114" s="135"/>
      <c r="AF2114" s="127"/>
      <c r="AG2114" s="135"/>
      <c r="AH2114" s="135"/>
      <c r="AI2114" s="135"/>
      <c r="AJ2114" s="135"/>
    </row>
    <row r="2115" spans="11:36" s="3" customFormat="1" ht="15" customHeight="1" x14ac:dyDescent="0.25">
      <c r="K2115" s="11"/>
      <c r="L2115" s="354"/>
      <c r="M2115" s="352"/>
      <c r="AA2115" s="333"/>
      <c r="AB2115" s="135"/>
      <c r="AC2115" s="135"/>
      <c r="AD2115" s="135"/>
      <c r="AE2115" s="135"/>
      <c r="AF2115" s="127"/>
      <c r="AG2115" s="135"/>
      <c r="AH2115" s="135"/>
      <c r="AI2115" s="135"/>
      <c r="AJ2115" s="135"/>
    </row>
    <row r="2116" spans="11:36" s="3" customFormat="1" ht="15" customHeight="1" x14ac:dyDescent="0.25">
      <c r="K2116" s="11"/>
      <c r="L2116" s="354"/>
      <c r="M2116" s="352"/>
      <c r="AA2116" s="333"/>
      <c r="AB2116" s="135"/>
      <c r="AC2116" s="135"/>
      <c r="AD2116" s="135"/>
      <c r="AE2116" s="135"/>
      <c r="AF2116" s="127"/>
      <c r="AG2116" s="135"/>
      <c r="AH2116" s="135"/>
      <c r="AI2116" s="135"/>
      <c r="AJ2116" s="135"/>
    </row>
    <row r="2117" spans="11:36" s="3" customFormat="1" ht="15" customHeight="1" x14ac:dyDescent="0.25">
      <c r="K2117" s="11"/>
      <c r="L2117" s="354"/>
      <c r="M2117" s="352"/>
      <c r="AA2117" s="333"/>
      <c r="AB2117" s="135"/>
      <c r="AC2117" s="135"/>
      <c r="AD2117" s="135"/>
      <c r="AE2117" s="135"/>
      <c r="AF2117" s="127"/>
      <c r="AG2117" s="135"/>
      <c r="AH2117" s="135"/>
      <c r="AI2117" s="135"/>
      <c r="AJ2117" s="135"/>
    </row>
    <row r="2118" spans="11:36" s="3" customFormat="1" ht="15" customHeight="1" x14ac:dyDescent="0.25">
      <c r="K2118" s="11"/>
      <c r="L2118" s="354"/>
      <c r="M2118" s="352"/>
      <c r="AA2118" s="333"/>
      <c r="AB2118" s="135"/>
      <c r="AC2118" s="135"/>
      <c r="AD2118" s="135"/>
      <c r="AE2118" s="135"/>
      <c r="AF2118" s="127"/>
      <c r="AG2118" s="135"/>
      <c r="AH2118" s="135"/>
      <c r="AI2118" s="135"/>
      <c r="AJ2118" s="135"/>
    </row>
    <row r="2119" spans="11:36" s="3" customFormat="1" ht="15" customHeight="1" x14ac:dyDescent="0.25">
      <c r="K2119" s="11"/>
      <c r="L2119" s="354"/>
      <c r="M2119" s="352"/>
      <c r="AA2119" s="333"/>
      <c r="AB2119" s="135"/>
      <c r="AC2119" s="135"/>
      <c r="AD2119" s="135"/>
      <c r="AE2119" s="135"/>
      <c r="AF2119" s="127"/>
      <c r="AG2119" s="135"/>
      <c r="AH2119" s="135"/>
      <c r="AI2119" s="135"/>
      <c r="AJ2119" s="135"/>
    </row>
    <row r="2120" spans="11:36" s="3" customFormat="1" ht="15" customHeight="1" x14ac:dyDescent="0.25">
      <c r="K2120" s="11"/>
      <c r="L2120" s="354"/>
      <c r="M2120" s="352"/>
      <c r="AA2120" s="333"/>
      <c r="AB2120" s="135"/>
      <c r="AC2120" s="135"/>
      <c r="AD2120" s="135"/>
      <c r="AE2120" s="135"/>
      <c r="AF2120" s="127"/>
      <c r="AG2120" s="135"/>
      <c r="AH2120" s="135"/>
      <c r="AI2120" s="135"/>
      <c r="AJ2120" s="135"/>
    </row>
    <row r="2121" spans="11:36" s="3" customFormat="1" ht="15" customHeight="1" x14ac:dyDescent="0.25">
      <c r="K2121" s="11"/>
      <c r="L2121" s="354"/>
      <c r="M2121" s="352"/>
      <c r="AA2121" s="333"/>
      <c r="AB2121" s="135"/>
      <c r="AC2121" s="135"/>
      <c r="AD2121" s="135"/>
      <c r="AE2121" s="135"/>
      <c r="AF2121" s="127"/>
      <c r="AG2121" s="135"/>
      <c r="AH2121" s="135"/>
      <c r="AI2121" s="135"/>
      <c r="AJ2121" s="135"/>
    </row>
    <row r="2122" spans="11:36" s="3" customFormat="1" ht="15" customHeight="1" x14ac:dyDescent="0.25">
      <c r="K2122" s="11"/>
      <c r="L2122" s="354"/>
      <c r="M2122" s="352"/>
      <c r="AA2122" s="333"/>
      <c r="AB2122" s="135"/>
      <c r="AC2122" s="135"/>
      <c r="AD2122" s="135"/>
      <c r="AE2122" s="135"/>
      <c r="AF2122" s="127"/>
      <c r="AG2122" s="135"/>
      <c r="AH2122" s="135"/>
      <c r="AI2122" s="135"/>
      <c r="AJ2122" s="135"/>
    </row>
    <row r="2123" spans="11:36" s="3" customFormat="1" ht="15" customHeight="1" x14ac:dyDescent="0.25">
      <c r="K2123" s="11"/>
      <c r="L2123" s="354"/>
      <c r="M2123" s="352"/>
      <c r="AA2123" s="333"/>
      <c r="AB2123" s="135"/>
      <c r="AC2123" s="135"/>
      <c r="AD2123" s="135"/>
      <c r="AE2123" s="135"/>
      <c r="AF2123" s="127"/>
      <c r="AG2123" s="135"/>
      <c r="AH2123" s="135"/>
      <c r="AI2123" s="135"/>
      <c r="AJ2123" s="135"/>
    </row>
    <row r="2124" spans="11:36" s="3" customFormat="1" ht="15" customHeight="1" x14ac:dyDescent="0.25">
      <c r="K2124" s="11"/>
      <c r="L2124" s="354"/>
      <c r="M2124" s="352"/>
      <c r="AA2124" s="333"/>
      <c r="AB2124" s="135"/>
      <c r="AC2124" s="135"/>
      <c r="AD2124" s="135"/>
      <c r="AE2124" s="135"/>
      <c r="AF2124" s="127"/>
      <c r="AG2124" s="135"/>
      <c r="AH2124" s="135"/>
      <c r="AI2124" s="135"/>
      <c r="AJ2124" s="135"/>
    </row>
    <row r="2125" spans="11:36" s="3" customFormat="1" ht="15" customHeight="1" x14ac:dyDescent="0.25">
      <c r="K2125" s="11"/>
      <c r="L2125" s="354"/>
      <c r="M2125" s="352"/>
      <c r="AA2125" s="333"/>
      <c r="AB2125" s="135"/>
      <c r="AC2125" s="135"/>
      <c r="AD2125" s="135"/>
      <c r="AE2125" s="135"/>
      <c r="AF2125" s="127"/>
      <c r="AG2125" s="135"/>
      <c r="AH2125" s="135"/>
      <c r="AI2125" s="135"/>
      <c r="AJ2125" s="135"/>
    </row>
    <row r="2126" spans="11:36" s="3" customFormat="1" ht="15" customHeight="1" x14ac:dyDescent="0.25">
      <c r="K2126" s="11"/>
      <c r="L2126" s="354"/>
      <c r="M2126" s="352"/>
      <c r="AA2126" s="333"/>
      <c r="AB2126" s="135"/>
      <c r="AC2126" s="135"/>
      <c r="AD2126" s="135"/>
      <c r="AE2126" s="135"/>
      <c r="AF2126" s="127"/>
      <c r="AG2126" s="135"/>
      <c r="AH2126" s="135"/>
      <c r="AI2126" s="135"/>
      <c r="AJ2126" s="135"/>
    </row>
    <row r="2127" spans="11:36" s="3" customFormat="1" ht="15" customHeight="1" x14ac:dyDescent="0.25">
      <c r="K2127" s="11"/>
      <c r="L2127" s="354"/>
      <c r="M2127" s="352"/>
      <c r="AA2127" s="333"/>
      <c r="AB2127" s="135"/>
      <c r="AC2127" s="135"/>
      <c r="AD2127" s="135"/>
      <c r="AE2127" s="135"/>
      <c r="AF2127" s="127"/>
      <c r="AG2127" s="135"/>
      <c r="AH2127" s="135"/>
      <c r="AI2127" s="135"/>
      <c r="AJ2127" s="135"/>
    </row>
    <row r="2128" spans="11:36" s="3" customFormat="1" ht="15" customHeight="1" x14ac:dyDescent="0.25">
      <c r="K2128" s="11"/>
      <c r="L2128" s="354"/>
      <c r="M2128" s="352"/>
      <c r="AA2128" s="333"/>
      <c r="AB2128" s="135"/>
      <c r="AC2128" s="135"/>
      <c r="AD2128" s="135"/>
      <c r="AE2128" s="135"/>
      <c r="AF2128" s="127"/>
      <c r="AG2128" s="135"/>
      <c r="AH2128" s="135"/>
      <c r="AI2128" s="135"/>
      <c r="AJ2128" s="135"/>
    </row>
    <row r="2129" spans="11:36" s="3" customFormat="1" ht="15" customHeight="1" x14ac:dyDescent="0.25">
      <c r="K2129" s="11"/>
      <c r="L2129" s="354"/>
      <c r="M2129" s="352"/>
      <c r="AA2129" s="333"/>
      <c r="AB2129" s="135"/>
      <c r="AC2129" s="135"/>
      <c r="AD2129" s="135"/>
      <c r="AE2129" s="135"/>
      <c r="AF2129" s="127"/>
      <c r="AG2129" s="135"/>
      <c r="AH2129" s="135"/>
      <c r="AI2129" s="135"/>
      <c r="AJ2129" s="135"/>
    </row>
    <row r="2130" spans="11:36" s="3" customFormat="1" ht="15" customHeight="1" x14ac:dyDescent="0.25">
      <c r="K2130" s="11"/>
      <c r="L2130" s="354"/>
      <c r="M2130" s="352"/>
      <c r="AA2130" s="333"/>
      <c r="AB2130" s="135"/>
      <c r="AC2130" s="135"/>
      <c r="AD2130" s="135"/>
      <c r="AE2130" s="135"/>
      <c r="AF2130" s="127"/>
      <c r="AG2130" s="135"/>
      <c r="AH2130" s="135"/>
      <c r="AI2130" s="135"/>
      <c r="AJ2130" s="135"/>
    </row>
    <row r="2131" spans="11:36" s="3" customFormat="1" ht="15" customHeight="1" x14ac:dyDescent="0.25">
      <c r="K2131" s="11"/>
      <c r="L2131" s="354"/>
      <c r="M2131" s="352"/>
      <c r="AA2131" s="333"/>
      <c r="AB2131" s="135"/>
      <c r="AC2131" s="135"/>
      <c r="AD2131" s="135"/>
      <c r="AE2131" s="135"/>
      <c r="AF2131" s="127"/>
      <c r="AG2131" s="135"/>
      <c r="AH2131" s="135"/>
      <c r="AI2131" s="135"/>
      <c r="AJ2131" s="135"/>
    </row>
    <row r="2132" spans="11:36" s="3" customFormat="1" ht="15" customHeight="1" x14ac:dyDescent="0.25">
      <c r="K2132" s="11"/>
      <c r="L2132" s="354"/>
      <c r="M2132" s="352"/>
      <c r="AA2132" s="333"/>
      <c r="AB2132" s="135"/>
      <c r="AC2132" s="135"/>
      <c r="AD2132" s="135"/>
      <c r="AE2132" s="135"/>
      <c r="AF2132" s="127"/>
      <c r="AG2132" s="135"/>
      <c r="AH2132" s="135"/>
      <c r="AI2132" s="135"/>
      <c r="AJ2132" s="135"/>
    </row>
    <row r="2133" spans="11:36" s="3" customFormat="1" ht="15" customHeight="1" x14ac:dyDescent="0.25">
      <c r="K2133" s="11"/>
      <c r="L2133" s="354"/>
      <c r="M2133" s="352"/>
      <c r="AA2133" s="333"/>
      <c r="AB2133" s="135"/>
      <c r="AC2133" s="135"/>
      <c r="AD2133" s="135"/>
      <c r="AE2133" s="135"/>
      <c r="AF2133" s="127"/>
      <c r="AG2133" s="135"/>
      <c r="AH2133" s="135"/>
      <c r="AI2133" s="135"/>
      <c r="AJ2133" s="135"/>
    </row>
    <row r="2134" spans="11:36" s="3" customFormat="1" ht="15" customHeight="1" x14ac:dyDescent="0.25">
      <c r="K2134" s="11"/>
      <c r="L2134" s="354"/>
      <c r="M2134" s="352"/>
      <c r="AA2134" s="333"/>
      <c r="AB2134" s="135"/>
      <c r="AC2134" s="135"/>
      <c r="AD2134" s="135"/>
      <c r="AE2134" s="135"/>
      <c r="AF2134" s="127"/>
      <c r="AG2134" s="135"/>
      <c r="AH2134" s="135"/>
      <c r="AI2134" s="135"/>
      <c r="AJ2134" s="135"/>
    </row>
    <row r="2135" spans="11:36" s="3" customFormat="1" ht="15" customHeight="1" x14ac:dyDescent="0.25">
      <c r="K2135" s="11"/>
      <c r="L2135" s="354"/>
      <c r="M2135" s="352"/>
      <c r="AA2135" s="333"/>
      <c r="AB2135" s="135"/>
      <c r="AC2135" s="135"/>
      <c r="AD2135" s="135"/>
      <c r="AE2135" s="135"/>
      <c r="AF2135" s="127"/>
      <c r="AG2135" s="135"/>
      <c r="AH2135" s="135"/>
      <c r="AI2135" s="135"/>
      <c r="AJ2135" s="135"/>
    </row>
    <row r="2136" spans="11:36" s="3" customFormat="1" ht="15" customHeight="1" x14ac:dyDescent="0.25">
      <c r="K2136" s="11"/>
      <c r="L2136" s="354"/>
      <c r="M2136" s="352"/>
      <c r="AA2136" s="333"/>
      <c r="AB2136" s="135"/>
      <c r="AC2136" s="135"/>
      <c r="AD2136" s="135"/>
      <c r="AE2136" s="135"/>
      <c r="AF2136" s="127"/>
      <c r="AG2136" s="135"/>
      <c r="AH2136" s="135"/>
      <c r="AI2136" s="135"/>
      <c r="AJ2136" s="135"/>
    </row>
    <row r="2137" spans="11:36" s="3" customFormat="1" ht="15" customHeight="1" x14ac:dyDescent="0.25">
      <c r="K2137" s="11"/>
      <c r="L2137" s="354"/>
      <c r="M2137" s="352"/>
      <c r="AA2137" s="333"/>
      <c r="AB2137" s="135"/>
      <c r="AC2137" s="135"/>
      <c r="AD2137" s="135"/>
      <c r="AE2137" s="135"/>
      <c r="AF2137" s="127"/>
      <c r="AG2137" s="135"/>
      <c r="AH2137" s="135"/>
      <c r="AI2137" s="135"/>
      <c r="AJ2137" s="135"/>
    </row>
    <row r="2138" spans="11:36" s="3" customFormat="1" ht="15" customHeight="1" x14ac:dyDescent="0.25">
      <c r="K2138" s="11"/>
      <c r="L2138" s="354"/>
      <c r="M2138" s="352"/>
      <c r="AA2138" s="333"/>
      <c r="AB2138" s="135"/>
      <c r="AC2138" s="135"/>
      <c r="AD2138" s="135"/>
      <c r="AE2138" s="135"/>
      <c r="AF2138" s="127"/>
      <c r="AG2138" s="135"/>
      <c r="AH2138" s="135"/>
      <c r="AI2138" s="135"/>
      <c r="AJ2138" s="135"/>
    </row>
    <row r="2139" spans="11:36" s="3" customFormat="1" ht="15" customHeight="1" x14ac:dyDescent="0.25">
      <c r="K2139" s="11"/>
      <c r="L2139" s="354"/>
      <c r="M2139" s="352"/>
      <c r="AA2139" s="333"/>
      <c r="AB2139" s="135"/>
      <c r="AC2139" s="135"/>
      <c r="AD2139" s="135"/>
      <c r="AE2139" s="135"/>
      <c r="AF2139" s="127"/>
      <c r="AG2139" s="135"/>
      <c r="AH2139" s="135"/>
      <c r="AI2139" s="135"/>
      <c r="AJ2139" s="135"/>
    </row>
    <row r="2140" spans="11:36" s="3" customFormat="1" ht="15" customHeight="1" x14ac:dyDescent="0.25">
      <c r="K2140" s="11"/>
      <c r="L2140" s="354"/>
      <c r="M2140" s="352"/>
      <c r="AA2140" s="333"/>
      <c r="AB2140" s="135"/>
      <c r="AC2140" s="135"/>
      <c r="AD2140" s="135"/>
      <c r="AE2140" s="135"/>
      <c r="AF2140" s="127"/>
      <c r="AG2140" s="135"/>
      <c r="AH2140" s="135"/>
      <c r="AI2140" s="135"/>
      <c r="AJ2140" s="135"/>
    </row>
    <row r="2141" spans="11:36" s="3" customFormat="1" ht="15" customHeight="1" x14ac:dyDescent="0.25">
      <c r="K2141" s="11"/>
      <c r="L2141" s="354"/>
      <c r="M2141" s="352"/>
      <c r="AA2141" s="333"/>
      <c r="AB2141" s="135"/>
      <c r="AC2141" s="135"/>
      <c r="AD2141" s="135"/>
      <c r="AE2141" s="135"/>
      <c r="AF2141" s="127"/>
      <c r="AG2141" s="135"/>
      <c r="AH2141" s="135"/>
      <c r="AI2141" s="135"/>
      <c r="AJ2141" s="135"/>
    </row>
    <row r="2142" spans="11:36" s="3" customFormat="1" ht="15" customHeight="1" x14ac:dyDescent="0.25">
      <c r="K2142" s="11"/>
      <c r="L2142" s="354"/>
      <c r="M2142" s="352"/>
      <c r="AA2142" s="333"/>
      <c r="AB2142" s="135"/>
      <c r="AC2142" s="135"/>
      <c r="AD2142" s="135"/>
      <c r="AE2142" s="135"/>
      <c r="AF2142" s="127"/>
      <c r="AG2142" s="135"/>
      <c r="AH2142" s="135"/>
      <c r="AI2142" s="135"/>
      <c r="AJ2142" s="135"/>
    </row>
    <row r="2143" spans="11:36" s="3" customFormat="1" ht="15" customHeight="1" x14ac:dyDescent="0.25">
      <c r="K2143" s="11"/>
      <c r="L2143" s="354"/>
      <c r="M2143" s="352"/>
      <c r="AA2143" s="333"/>
      <c r="AB2143" s="135"/>
      <c r="AC2143" s="135"/>
      <c r="AD2143" s="135"/>
      <c r="AE2143" s="135"/>
      <c r="AF2143" s="127"/>
      <c r="AG2143" s="135"/>
      <c r="AH2143" s="135"/>
      <c r="AI2143" s="135"/>
      <c r="AJ2143" s="135"/>
    </row>
    <row r="2144" spans="11:36" s="3" customFormat="1" ht="15" customHeight="1" x14ac:dyDescent="0.25">
      <c r="K2144" s="11"/>
      <c r="L2144" s="354"/>
      <c r="M2144" s="352"/>
      <c r="AA2144" s="333"/>
      <c r="AB2144" s="135"/>
      <c r="AC2144" s="135"/>
      <c r="AD2144" s="135"/>
      <c r="AE2144" s="135"/>
      <c r="AF2144" s="127"/>
      <c r="AG2144" s="135"/>
      <c r="AH2144" s="135"/>
      <c r="AI2144" s="135"/>
      <c r="AJ2144" s="135"/>
    </row>
    <row r="2145" spans="11:36" s="3" customFormat="1" ht="15" customHeight="1" x14ac:dyDescent="0.25">
      <c r="K2145" s="11"/>
      <c r="L2145" s="354"/>
      <c r="M2145" s="352"/>
      <c r="AA2145" s="333"/>
      <c r="AB2145" s="135"/>
      <c r="AC2145" s="135"/>
      <c r="AD2145" s="135"/>
      <c r="AE2145" s="135"/>
      <c r="AF2145" s="127"/>
      <c r="AG2145" s="135"/>
      <c r="AH2145" s="135"/>
      <c r="AI2145" s="135"/>
      <c r="AJ2145" s="135"/>
    </row>
    <row r="2146" spans="11:36" s="3" customFormat="1" ht="15" customHeight="1" x14ac:dyDescent="0.25">
      <c r="K2146" s="11"/>
      <c r="L2146" s="354"/>
      <c r="M2146" s="352"/>
      <c r="AA2146" s="333"/>
      <c r="AB2146" s="135"/>
      <c r="AC2146" s="135"/>
      <c r="AD2146" s="135"/>
      <c r="AE2146" s="135"/>
      <c r="AF2146" s="127"/>
      <c r="AG2146" s="135"/>
      <c r="AH2146" s="135"/>
      <c r="AI2146" s="135"/>
      <c r="AJ2146" s="135"/>
    </row>
    <row r="2147" spans="11:36" s="3" customFormat="1" ht="15" customHeight="1" x14ac:dyDescent="0.25">
      <c r="K2147" s="11"/>
      <c r="L2147" s="354"/>
      <c r="M2147" s="352"/>
      <c r="AA2147" s="333"/>
      <c r="AB2147" s="135"/>
      <c r="AC2147" s="135"/>
      <c r="AD2147" s="135"/>
      <c r="AE2147" s="135"/>
      <c r="AF2147" s="127"/>
      <c r="AG2147" s="135"/>
      <c r="AH2147" s="135"/>
      <c r="AI2147" s="135"/>
      <c r="AJ2147" s="135"/>
    </row>
    <row r="2148" spans="11:36" s="3" customFormat="1" ht="15" customHeight="1" x14ac:dyDescent="0.25">
      <c r="K2148" s="11"/>
      <c r="L2148" s="354"/>
      <c r="M2148" s="352"/>
      <c r="AA2148" s="333"/>
      <c r="AB2148" s="135"/>
      <c r="AC2148" s="135"/>
      <c r="AD2148" s="135"/>
      <c r="AE2148" s="135"/>
      <c r="AF2148" s="127"/>
      <c r="AG2148" s="135"/>
      <c r="AH2148" s="135"/>
      <c r="AI2148" s="135"/>
      <c r="AJ2148" s="135"/>
    </row>
    <row r="2149" spans="11:36" s="3" customFormat="1" ht="15" customHeight="1" x14ac:dyDescent="0.25">
      <c r="K2149" s="11"/>
      <c r="L2149" s="354"/>
      <c r="M2149" s="352"/>
      <c r="AA2149" s="333"/>
      <c r="AB2149" s="135"/>
      <c r="AC2149" s="135"/>
      <c r="AD2149" s="135"/>
      <c r="AE2149" s="135"/>
      <c r="AF2149" s="127"/>
      <c r="AG2149" s="135"/>
      <c r="AH2149" s="135"/>
      <c r="AI2149" s="135"/>
      <c r="AJ2149" s="135"/>
    </row>
    <row r="2150" spans="11:36" s="3" customFormat="1" ht="15" customHeight="1" x14ac:dyDescent="0.25">
      <c r="K2150" s="11"/>
      <c r="L2150" s="354"/>
      <c r="M2150" s="352"/>
      <c r="AA2150" s="333"/>
      <c r="AB2150" s="135"/>
      <c r="AC2150" s="135"/>
      <c r="AD2150" s="135"/>
      <c r="AE2150" s="135"/>
      <c r="AF2150" s="127"/>
      <c r="AG2150" s="135"/>
      <c r="AH2150" s="135"/>
      <c r="AI2150" s="135"/>
      <c r="AJ2150" s="135"/>
    </row>
    <row r="2151" spans="11:36" s="3" customFormat="1" ht="15" customHeight="1" x14ac:dyDescent="0.25">
      <c r="K2151" s="11"/>
      <c r="L2151" s="354"/>
      <c r="M2151" s="352"/>
      <c r="AA2151" s="333"/>
      <c r="AB2151" s="135"/>
      <c r="AC2151" s="135"/>
      <c r="AD2151" s="135"/>
      <c r="AE2151" s="135"/>
      <c r="AF2151" s="127"/>
      <c r="AG2151" s="135"/>
      <c r="AH2151" s="135"/>
      <c r="AI2151" s="135"/>
      <c r="AJ2151" s="135"/>
    </row>
    <row r="2152" spans="11:36" s="3" customFormat="1" ht="15" customHeight="1" x14ac:dyDescent="0.25">
      <c r="K2152" s="11"/>
      <c r="L2152" s="354"/>
      <c r="M2152" s="352"/>
      <c r="AA2152" s="333"/>
      <c r="AB2152" s="135"/>
      <c r="AC2152" s="135"/>
      <c r="AD2152" s="135"/>
      <c r="AE2152" s="135"/>
      <c r="AF2152" s="127"/>
      <c r="AG2152" s="135"/>
      <c r="AH2152" s="135"/>
      <c r="AI2152" s="135"/>
      <c r="AJ2152" s="135"/>
    </row>
    <row r="2153" spans="11:36" s="3" customFormat="1" ht="15" customHeight="1" x14ac:dyDescent="0.25">
      <c r="K2153" s="11"/>
      <c r="L2153" s="354"/>
      <c r="M2153" s="352"/>
      <c r="AA2153" s="333"/>
      <c r="AB2153" s="135"/>
      <c r="AC2153" s="135"/>
      <c r="AD2153" s="135"/>
      <c r="AE2153" s="135"/>
      <c r="AF2153" s="127"/>
      <c r="AG2153" s="135"/>
      <c r="AH2153" s="135"/>
      <c r="AI2153" s="135"/>
      <c r="AJ2153" s="135"/>
    </row>
    <row r="2154" spans="11:36" s="3" customFormat="1" ht="15" customHeight="1" x14ac:dyDescent="0.25">
      <c r="K2154" s="11"/>
      <c r="L2154" s="354"/>
      <c r="M2154" s="352"/>
      <c r="AA2154" s="333"/>
      <c r="AB2154" s="135"/>
      <c r="AC2154" s="135"/>
      <c r="AD2154" s="135"/>
      <c r="AE2154" s="135"/>
      <c r="AF2154" s="127"/>
      <c r="AG2154" s="135"/>
      <c r="AH2154" s="135"/>
      <c r="AI2154" s="135"/>
      <c r="AJ2154" s="135"/>
    </row>
    <row r="2155" spans="11:36" s="3" customFormat="1" ht="15" customHeight="1" x14ac:dyDescent="0.25">
      <c r="K2155" s="11"/>
      <c r="L2155" s="354"/>
      <c r="M2155" s="352"/>
      <c r="AA2155" s="333"/>
      <c r="AB2155" s="135"/>
      <c r="AC2155" s="135"/>
      <c r="AD2155" s="135"/>
      <c r="AE2155" s="135"/>
      <c r="AF2155" s="127"/>
      <c r="AG2155" s="135"/>
      <c r="AH2155" s="135"/>
      <c r="AI2155" s="135"/>
      <c r="AJ2155" s="135"/>
    </row>
    <row r="2156" spans="11:36" s="3" customFormat="1" ht="15" customHeight="1" x14ac:dyDescent="0.25">
      <c r="K2156" s="11"/>
      <c r="L2156" s="354"/>
      <c r="M2156" s="352"/>
      <c r="AA2156" s="333"/>
      <c r="AB2156" s="135"/>
      <c r="AC2156" s="135"/>
      <c r="AD2156" s="135"/>
      <c r="AE2156" s="135"/>
      <c r="AF2156" s="127"/>
      <c r="AG2156" s="135"/>
      <c r="AH2156" s="135"/>
      <c r="AI2156" s="135"/>
      <c r="AJ2156" s="135"/>
    </row>
    <row r="2157" spans="11:36" s="3" customFormat="1" ht="15" customHeight="1" x14ac:dyDescent="0.25">
      <c r="K2157" s="11"/>
      <c r="L2157" s="354"/>
      <c r="M2157" s="352"/>
      <c r="AA2157" s="333"/>
      <c r="AB2157" s="135"/>
      <c r="AC2157" s="135"/>
      <c r="AD2157" s="135"/>
      <c r="AE2157" s="135"/>
      <c r="AF2157" s="127"/>
      <c r="AG2157" s="135"/>
      <c r="AH2157" s="135"/>
      <c r="AI2157" s="135"/>
      <c r="AJ2157" s="135"/>
    </row>
    <row r="2158" spans="11:36" s="3" customFormat="1" ht="15" customHeight="1" x14ac:dyDescent="0.25">
      <c r="K2158" s="11"/>
      <c r="L2158" s="354"/>
      <c r="M2158" s="352"/>
      <c r="AA2158" s="333"/>
      <c r="AB2158" s="135"/>
      <c r="AC2158" s="135"/>
      <c r="AD2158" s="135"/>
      <c r="AE2158" s="135"/>
      <c r="AF2158" s="127"/>
      <c r="AG2158" s="135"/>
      <c r="AH2158" s="135"/>
      <c r="AI2158" s="135"/>
      <c r="AJ2158" s="135"/>
    </row>
    <row r="2159" spans="11:36" s="3" customFormat="1" ht="15" customHeight="1" x14ac:dyDescent="0.25">
      <c r="K2159" s="11"/>
      <c r="L2159" s="354"/>
      <c r="M2159" s="352"/>
      <c r="AA2159" s="333"/>
      <c r="AB2159" s="135"/>
      <c r="AC2159" s="135"/>
      <c r="AD2159" s="135"/>
      <c r="AE2159" s="135"/>
      <c r="AF2159" s="127"/>
      <c r="AG2159" s="135"/>
      <c r="AH2159" s="135"/>
      <c r="AI2159" s="135"/>
      <c r="AJ2159" s="135"/>
    </row>
    <row r="2160" spans="11:36" s="3" customFormat="1" ht="15" customHeight="1" x14ac:dyDescent="0.25">
      <c r="K2160" s="11"/>
      <c r="L2160" s="354"/>
      <c r="M2160" s="352"/>
      <c r="AA2160" s="333"/>
      <c r="AB2160" s="135"/>
      <c r="AC2160" s="135"/>
      <c r="AD2160" s="135"/>
      <c r="AE2160" s="135"/>
      <c r="AF2160" s="127"/>
      <c r="AG2160" s="135"/>
      <c r="AH2160" s="135"/>
      <c r="AI2160" s="135"/>
      <c r="AJ2160" s="135"/>
    </row>
    <row r="2161" spans="11:36" s="3" customFormat="1" ht="15" customHeight="1" x14ac:dyDescent="0.25">
      <c r="K2161" s="11"/>
      <c r="L2161" s="354"/>
      <c r="M2161" s="352"/>
      <c r="AA2161" s="333"/>
      <c r="AB2161" s="135"/>
      <c r="AC2161" s="135"/>
      <c r="AD2161" s="135"/>
      <c r="AE2161" s="135"/>
      <c r="AF2161" s="127"/>
      <c r="AG2161" s="135"/>
      <c r="AH2161" s="135"/>
      <c r="AI2161" s="135"/>
      <c r="AJ2161" s="135"/>
    </row>
    <row r="2162" spans="11:36" s="3" customFormat="1" ht="15" customHeight="1" x14ac:dyDescent="0.25">
      <c r="K2162" s="11"/>
      <c r="L2162" s="354"/>
      <c r="M2162" s="352"/>
      <c r="AA2162" s="333"/>
      <c r="AB2162" s="135"/>
      <c r="AC2162" s="135"/>
      <c r="AD2162" s="135"/>
      <c r="AE2162" s="135"/>
      <c r="AF2162" s="127"/>
      <c r="AG2162" s="135"/>
      <c r="AH2162" s="135"/>
      <c r="AI2162" s="135"/>
      <c r="AJ2162" s="135"/>
    </row>
    <row r="2163" spans="11:36" s="3" customFormat="1" ht="15" customHeight="1" x14ac:dyDescent="0.25">
      <c r="K2163" s="11"/>
      <c r="L2163" s="354"/>
      <c r="M2163" s="352"/>
      <c r="AA2163" s="333"/>
      <c r="AB2163" s="135"/>
      <c r="AC2163" s="135"/>
      <c r="AD2163" s="135"/>
      <c r="AE2163" s="135"/>
      <c r="AF2163" s="127"/>
      <c r="AG2163" s="135"/>
      <c r="AH2163" s="135"/>
      <c r="AI2163" s="135"/>
      <c r="AJ2163" s="135"/>
    </row>
    <row r="2164" spans="11:36" s="3" customFormat="1" ht="15" customHeight="1" x14ac:dyDescent="0.25">
      <c r="K2164" s="11"/>
      <c r="L2164" s="354"/>
      <c r="M2164" s="352"/>
      <c r="AA2164" s="333"/>
      <c r="AB2164" s="135"/>
      <c r="AC2164" s="135"/>
      <c r="AD2164" s="135"/>
      <c r="AE2164" s="135"/>
      <c r="AF2164" s="127"/>
      <c r="AG2164" s="135"/>
      <c r="AH2164" s="135"/>
      <c r="AI2164" s="135"/>
      <c r="AJ2164" s="135"/>
    </row>
    <row r="2165" spans="11:36" s="3" customFormat="1" ht="15" customHeight="1" x14ac:dyDescent="0.25">
      <c r="K2165" s="11"/>
      <c r="L2165" s="354"/>
      <c r="M2165" s="352"/>
      <c r="AA2165" s="333"/>
      <c r="AB2165" s="135"/>
      <c r="AC2165" s="135"/>
      <c r="AD2165" s="135"/>
      <c r="AE2165" s="135"/>
      <c r="AF2165" s="127"/>
      <c r="AG2165" s="135"/>
      <c r="AH2165" s="135"/>
      <c r="AI2165" s="135"/>
      <c r="AJ2165" s="135"/>
    </row>
    <row r="2166" spans="11:36" s="3" customFormat="1" ht="15" customHeight="1" x14ac:dyDescent="0.25">
      <c r="K2166" s="11"/>
      <c r="L2166" s="354"/>
      <c r="M2166" s="352"/>
      <c r="AA2166" s="333"/>
      <c r="AB2166" s="135"/>
      <c r="AC2166" s="135"/>
      <c r="AD2166" s="135"/>
      <c r="AE2166" s="135"/>
      <c r="AF2166" s="127"/>
      <c r="AG2166" s="135"/>
      <c r="AH2166" s="135"/>
      <c r="AI2166" s="135"/>
      <c r="AJ2166" s="135"/>
    </row>
    <row r="2167" spans="11:36" s="3" customFormat="1" ht="15" customHeight="1" x14ac:dyDescent="0.25">
      <c r="K2167" s="11"/>
      <c r="L2167" s="354"/>
      <c r="M2167" s="352"/>
      <c r="AA2167" s="333"/>
      <c r="AB2167" s="135"/>
      <c r="AC2167" s="135"/>
      <c r="AD2167" s="135"/>
      <c r="AE2167" s="135"/>
      <c r="AF2167" s="127"/>
      <c r="AG2167" s="135"/>
      <c r="AH2167" s="135"/>
      <c r="AI2167" s="135"/>
      <c r="AJ2167" s="135"/>
    </row>
    <row r="2168" spans="11:36" s="3" customFormat="1" ht="15" customHeight="1" x14ac:dyDescent="0.25">
      <c r="K2168" s="11"/>
      <c r="L2168" s="354"/>
      <c r="M2168" s="352"/>
      <c r="AA2168" s="333"/>
      <c r="AB2168" s="135"/>
      <c r="AC2168" s="135"/>
      <c r="AD2168" s="135"/>
      <c r="AE2168" s="135"/>
      <c r="AF2168" s="127"/>
      <c r="AG2168" s="135"/>
      <c r="AH2168" s="135"/>
      <c r="AI2168" s="135"/>
      <c r="AJ2168" s="135"/>
    </row>
    <row r="2169" spans="11:36" s="3" customFormat="1" ht="15" customHeight="1" x14ac:dyDescent="0.25">
      <c r="K2169" s="11"/>
      <c r="L2169" s="354"/>
      <c r="M2169" s="352"/>
      <c r="AA2169" s="333"/>
      <c r="AB2169" s="135"/>
      <c r="AC2169" s="135"/>
      <c r="AD2169" s="135"/>
      <c r="AE2169" s="135"/>
      <c r="AF2169" s="127"/>
      <c r="AG2169" s="135"/>
      <c r="AH2169" s="135"/>
      <c r="AI2169" s="135"/>
      <c r="AJ2169" s="135"/>
    </row>
    <row r="2170" spans="11:36" s="3" customFormat="1" ht="15" customHeight="1" x14ac:dyDescent="0.25">
      <c r="K2170" s="11"/>
      <c r="L2170" s="354"/>
      <c r="M2170" s="352"/>
      <c r="AA2170" s="333"/>
      <c r="AB2170" s="135"/>
      <c r="AC2170" s="135"/>
      <c r="AD2170" s="135"/>
      <c r="AE2170" s="135"/>
      <c r="AF2170" s="127"/>
      <c r="AG2170" s="135"/>
      <c r="AH2170" s="135"/>
      <c r="AI2170" s="135"/>
      <c r="AJ2170" s="135"/>
    </row>
    <row r="2171" spans="11:36" s="3" customFormat="1" ht="15" customHeight="1" x14ac:dyDescent="0.25">
      <c r="K2171" s="11"/>
      <c r="L2171" s="354"/>
      <c r="M2171" s="352"/>
      <c r="AA2171" s="333"/>
      <c r="AB2171" s="135"/>
      <c r="AC2171" s="135"/>
      <c r="AD2171" s="135"/>
      <c r="AE2171" s="135"/>
      <c r="AF2171" s="127"/>
      <c r="AG2171" s="135"/>
      <c r="AH2171" s="135"/>
      <c r="AI2171" s="135"/>
      <c r="AJ2171" s="135"/>
    </row>
    <row r="2172" spans="11:36" s="3" customFormat="1" ht="15" customHeight="1" x14ac:dyDescent="0.25">
      <c r="K2172" s="11"/>
      <c r="L2172" s="354"/>
      <c r="M2172" s="352"/>
      <c r="AA2172" s="333"/>
      <c r="AB2172" s="135"/>
      <c r="AC2172" s="135"/>
      <c r="AD2172" s="135"/>
      <c r="AE2172" s="135"/>
      <c r="AF2172" s="127"/>
      <c r="AG2172" s="135"/>
      <c r="AH2172" s="135"/>
      <c r="AI2172" s="135"/>
      <c r="AJ2172" s="135"/>
    </row>
    <row r="2173" spans="11:36" s="3" customFormat="1" ht="15" customHeight="1" x14ac:dyDescent="0.25">
      <c r="K2173" s="11"/>
      <c r="L2173" s="354"/>
      <c r="M2173" s="352"/>
      <c r="AA2173" s="333"/>
      <c r="AB2173" s="135"/>
      <c r="AC2173" s="135"/>
      <c r="AD2173" s="135"/>
      <c r="AE2173" s="135"/>
      <c r="AF2173" s="127"/>
      <c r="AG2173" s="135"/>
      <c r="AH2173" s="135"/>
      <c r="AI2173" s="135"/>
      <c r="AJ2173" s="135"/>
    </row>
    <row r="2174" spans="11:36" s="3" customFormat="1" ht="15" customHeight="1" x14ac:dyDescent="0.25">
      <c r="K2174" s="11"/>
      <c r="L2174" s="354"/>
      <c r="M2174" s="352"/>
      <c r="AA2174" s="333"/>
      <c r="AB2174" s="135"/>
      <c r="AC2174" s="135"/>
      <c r="AD2174" s="135"/>
      <c r="AE2174" s="135"/>
      <c r="AF2174" s="127"/>
      <c r="AG2174" s="135"/>
      <c r="AH2174" s="135"/>
      <c r="AI2174" s="135"/>
      <c r="AJ2174" s="135"/>
    </row>
    <row r="2175" spans="11:36" s="3" customFormat="1" ht="15" customHeight="1" x14ac:dyDescent="0.25">
      <c r="K2175" s="11"/>
      <c r="L2175" s="354"/>
      <c r="M2175" s="352"/>
      <c r="AA2175" s="333"/>
      <c r="AB2175" s="135"/>
      <c r="AC2175" s="135"/>
      <c r="AD2175" s="135"/>
      <c r="AE2175" s="135"/>
      <c r="AF2175" s="127"/>
      <c r="AG2175" s="135"/>
      <c r="AH2175" s="135"/>
      <c r="AI2175" s="135"/>
      <c r="AJ2175" s="135"/>
    </row>
    <row r="2176" spans="11:36" s="3" customFormat="1" ht="15" customHeight="1" x14ac:dyDescent="0.25">
      <c r="K2176" s="11"/>
      <c r="L2176" s="354"/>
      <c r="M2176" s="352"/>
      <c r="AA2176" s="333"/>
      <c r="AB2176" s="135"/>
      <c r="AC2176" s="135"/>
      <c r="AD2176" s="135"/>
      <c r="AE2176" s="135"/>
      <c r="AF2176" s="127"/>
      <c r="AG2176" s="135"/>
      <c r="AH2176" s="135"/>
      <c r="AI2176" s="135"/>
      <c r="AJ2176" s="135"/>
    </row>
    <row r="2177" spans="11:36" s="3" customFormat="1" ht="15" customHeight="1" x14ac:dyDescent="0.25">
      <c r="K2177" s="11"/>
      <c r="L2177" s="354"/>
      <c r="M2177" s="352"/>
      <c r="AA2177" s="333"/>
      <c r="AB2177" s="135"/>
      <c r="AC2177" s="135"/>
      <c r="AD2177" s="135"/>
      <c r="AE2177" s="135"/>
      <c r="AF2177" s="127"/>
      <c r="AG2177" s="135"/>
      <c r="AH2177" s="135"/>
      <c r="AI2177" s="135"/>
      <c r="AJ2177" s="135"/>
    </row>
    <row r="2178" spans="11:36" s="3" customFormat="1" ht="15" customHeight="1" x14ac:dyDescent="0.25">
      <c r="K2178" s="11"/>
      <c r="L2178" s="354"/>
      <c r="M2178" s="352"/>
      <c r="AA2178" s="333"/>
      <c r="AB2178" s="135"/>
      <c r="AC2178" s="135"/>
      <c r="AD2178" s="135"/>
      <c r="AE2178" s="135"/>
      <c r="AF2178" s="127"/>
      <c r="AG2178" s="135"/>
      <c r="AH2178" s="135"/>
      <c r="AI2178" s="135"/>
      <c r="AJ2178" s="135"/>
    </row>
    <row r="2179" spans="11:36" s="3" customFormat="1" ht="15" customHeight="1" x14ac:dyDescent="0.25">
      <c r="K2179" s="11"/>
      <c r="L2179" s="354"/>
      <c r="M2179" s="352"/>
      <c r="AA2179" s="333"/>
      <c r="AB2179" s="135"/>
      <c r="AC2179" s="135"/>
      <c r="AD2179" s="135"/>
      <c r="AE2179" s="135"/>
      <c r="AF2179" s="127"/>
      <c r="AG2179" s="135"/>
      <c r="AH2179" s="135"/>
      <c r="AI2179" s="135"/>
      <c r="AJ2179" s="135"/>
    </row>
    <row r="2180" spans="11:36" s="3" customFormat="1" ht="15" customHeight="1" x14ac:dyDescent="0.25">
      <c r="K2180" s="11"/>
      <c r="L2180" s="354"/>
      <c r="M2180" s="352"/>
      <c r="AA2180" s="333"/>
      <c r="AB2180" s="135"/>
      <c r="AC2180" s="135"/>
      <c r="AD2180" s="135"/>
      <c r="AE2180" s="135"/>
      <c r="AF2180" s="127"/>
      <c r="AG2180" s="135"/>
      <c r="AH2180" s="135"/>
      <c r="AI2180" s="135"/>
      <c r="AJ2180" s="135"/>
    </row>
    <row r="2181" spans="11:36" s="3" customFormat="1" ht="15" customHeight="1" x14ac:dyDescent="0.25">
      <c r="K2181" s="11"/>
      <c r="L2181" s="354"/>
      <c r="M2181" s="352"/>
      <c r="AA2181" s="333"/>
      <c r="AB2181" s="135"/>
      <c r="AC2181" s="135"/>
      <c r="AD2181" s="135"/>
      <c r="AE2181" s="135"/>
      <c r="AF2181" s="127"/>
      <c r="AG2181" s="135"/>
      <c r="AH2181" s="135"/>
      <c r="AI2181" s="135"/>
      <c r="AJ2181" s="135"/>
    </row>
    <row r="2182" spans="11:36" s="3" customFormat="1" ht="15" customHeight="1" x14ac:dyDescent="0.25">
      <c r="K2182" s="11"/>
      <c r="L2182" s="354"/>
      <c r="M2182" s="352"/>
      <c r="AA2182" s="333"/>
      <c r="AB2182" s="135"/>
      <c r="AC2182" s="135"/>
      <c r="AD2182" s="135"/>
      <c r="AE2182" s="135"/>
      <c r="AF2182" s="127"/>
      <c r="AG2182" s="135"/>
      <c r="AH2182" s="135"/>
      <c r="AI2182" s="135"/>
      <c r="AJ2182" s="135"/>
    </row>
    <row r="2183" spans="11:36" s="3" customFormat="1" ht="15" customHeight="1" x14ac:dyDescent="0.25">
      <c r="K2183" s="11"/>
      <c r="L2183" s="354"/>
      <c r="M2183" s="352"/>
      <c r="AA2183" s="333"/>
      <c r="AB2183" s="135"/>
      <c r="AC2183" s="135"/>
      <c r="AD2183" s="135"/>
      <c r="AE2183" s="135"/>
      <c r="AF2183" s="127"/>
      <c r="AG2183" s="135"/>
      <c r="AH2183" s="135"/>
      <c r="AI2183" s="135"/>
      <c r="AJ2183" s="135"/>
    </row>
    <row r="2184" spans="11:36" s="3" customFormat="1" ht="15" customHeight="1" x14ac:dyDescent="0.25">
      <c r="K2184" s="11"/>
      <c r="L2184" s="354"/>
      <c r="M2184" s="352"/>
      <c r="AA2184" s="333"/>
      <c r="AB2184" s="135"/>
      <c r="AC2184" s="135"/>
      <c r="AD2184" s="135"/>
      <c r="AE2184" s="135"/>
      <c r="AF2184" s="127"/>
      <c r="AG2184" s="135"/>
      <c r="AH2184" s="135"/>
      <c r="AI2184" s="135"/>
      <c r="AJ2184" s="135"/>
    </row>
    <row r="2185" spans="11:36" s="3" customFormat="1" ht="15" customHeight="1" x14ac:dyDescent="0.25">
      <c r="K2185" s="11"/>
      <c r="L2185" s="354"/>
      <c r="M2185" s="352"/>
      <c r="AA2185" s="333"/>
      <c r="AB2185" s="135"/>
      <c r="AC2185" s="135"/>
      <c r="AD2185" s="135"/>
      <c r="AE2185" s="135"/>
      <c r="AF2185" s="127"/>
      <c r="AG2185" s="135"/>
      <c r="AH2185" s="135"/>
      <c r="AI2185" s="135"/>
      <c r="AJ2185" s="135"/>
    </row>
    <row r="2186" spans="11:36" s="3" customFormat="1" ht="15" customHeight="1" x14ac:dyDescent="0.25">
      <c r="K2186" s="11"/>
      <c r="L2186" s="354"/>
      <c r="M2186" s="352"/>
      <c r="AA2186" s="333"/>
      <c r="AB2186" s="135"/>
      <c r="AC2186" s="135"/>
      <c r="AD2186" s="135"/>
      <c r="AE2186" s="135"/>
      <c r="AF2186" s="127"/>
      <c r="AG2186" s="135"/>
      <c r="AH2186" s="135"/>
      <c r="AI2186" s="135"/>
      <c r="AJ2186" s="135"/>
    </row>
    <row r="2187" spans="11:36" s="3" customFormat="1" ht="15" customHeight="1" x14ac:dyDescent="0.25">
      <c r="K2187" s="11"/>
      <c r="L2187" s="354"/>
      <c r="M2187" s="352"/>
      <c r="AA2187" s="333"/>
      <c r="AB2187" s="135"/>
      <c r="AC2187" s="135"/>
      <c r="AD2187" s="135"/>
      <c r="AE2187" s="135"/>
      <c r="AF2187" s="127"/>
      <c r="AG2187" s="135"/>
      <c r="AH2187" s="135"/>
      <c r="AI2187" s="135"/>
      <c r="AJ2187" s="135"/>
    </row>
    <row r="2188" spans="11:36" s="3" customFormat="1" ht="15" customHeight="1" x14ac:dyDescent="0.25">
      <c r="K2188" s="11"/>
      <c r="L2188" s="354"/>
      <c r="M2188" s="352"/>
      <c r="AA2188" s="333"/>
      <c r="AB2188" s="135"/>
      <c r="AC2188" s="135"/>
      <c r="AD2188" s="135"/>
      <c r="AE2188" s="135"/>
      <c r="AF2188" s="127"/>
      <c r="AG2188" s="135"/>
      <c r="AH2188" s="135"/>
      <c r="AI2188" s="135"/>
      <c r="AJ2188" s="135"/>
    </row>
    <row r="2189" spans="11:36" s="3" customFormat="1" ht="15" customHeight="1" x14ac:dyDescent="0.25">
      <c r="K2189" s="11"/>
      <c r="L2189" s="354"/>
      <c r="M2189" s="352"/>
      <c r="AA2189" s="333"/>
      <c r="AB2189" s="135"/>
      <c r="AC2189" s="135"/>
      <c r="AD2189" s="135"/>
      <c r="AE2189" s="135"/>
      <c r="AF2189" s="127"/>
      <c r="AG2189" s="135"/>
      <c r="AH2189" s="135"/>
      <c r="AI2189" s="135"/>
      <c r="AJ2189" s="135"/>
    </row>
    <row r="2190" spans="11:36" s="3" customFormat="1" ht="15" customHeight="1" x14ac:dyDescent="0.25">
      <c r="K2190" s="11"/>
      <c r="L2190" s="354"/>
      <c r="M2190" s="352"/>
      <c r="AA2190" s="333"/>
      <c r="AB2190" s="135"/>
      <c r="AC2190" s="135"/>
      <c r="AD2190" s="135"/>
      <c r="AE2190" s="135"/>
      <c r="AF2190" s="127"/>
      <c r="AG2190" s="135"/>
      <c r="AH2190" s="135"/>
      <c r="AI2190" s="135"/>
      <c r="AJ2190" s="135"/>
    </row>
    <row r="2191" spans="11:36" s="3" customFormat="1" ht="15" customHeight="1" x14ac:dyDescent="0.25">
      <c r="K2191" s="11"/>
      <c r="L2191" s="354"/>
      <c r="M2191" s="352"/>
      <c r="AA2191" s="333"/>
      <c r="AB2191" s="135"/>
      <c r="AC2191" s="135"/>
      <c r="AD2191" s="135"/>
      <c r="AE2191" s="135"/>
      <c r="AF2191" s="127"/>
      <c r="AG2191" s="135"/>
      <c r="AH2191" s="135"/>
      <c r="AI2191" s="135"/>
      <c r="AJ2191" s="135"/>
    </row>
    <row r="2192" spans="11:36" s="3" customFormat="1" ht="15" customHeight="1" x14ac:dyDescent="0.25">
      <c r="K2192" s="11"/>
      <c r="L2192" s="354"/>
      <c r="M2192" s="352"/>
      <c r="AA2192" s="333"/>
      <c r="AB2192" s="135"/>
      <c r="AC2192" s="135"/>
      <c r="AD2192" s="135"/>
      <c r="AE2192" s="135"/>
      <c r="AF2192" s="127"/>
      <c r="AG2192" s="135"/>
      <c r="AH2192" s="135"/>
      <c r="AI2192" s="135"/>
      <c r="AJ2192" s="135"/>
    </row>
    <row r="2193" spans="11:36" s="3" customFormat="1" ht="15" customHeight="1" x14ac:dyDescent="0.25">
      <c r="K2193" s="11"/>
      <c r="L2193" s="354"/>
      <c r="M2193" s="352"/>
      <c r="AA2193" s="333"/>
      <c r="AB2193" s="135"/>
      <c r="AC2193" s="135"/>
      <c r="AD2193" s="135"/>
      <c r="AE2193" s="135"/>
      <c r="AF2193" s="127"/>
      <c r="AG2193" s="135"/>
      <c r="AH2193" s="135"/>
      <c r="AI2193" s="135"/>
      <c r="AJ2193" s="135"/>
    </row>
    <row r="2194" spans="11:36" s="3" customFormat="1" ht="15" customHeight="1" x14ac:dyDescent="0.25">
      <c r="K2194" s="11"/>
      <c r="L2194" s="354"/>
      <c r="M2194" s="352"/>
      <c r="AA2194" s="333"/>
      <c r="AB2194" s="135"/>
      <c r="AC2194" s="135"/>
      <c r="AD2194" s="135"/>
      <c r="AE2194" s="135"/>
      <c r="AF2194" s="127"/>
      <c r="AG2194" s="135"/>
      <c r="AH2194" s="135"/>
      <c r="AI2194" s="135"/>
      <c r="AJ2194" s="135"/>
    </row>
    <row r="2195" spans="11:36" s="3" customFormat="1" ht="15" customHeight="1" x14ac:dyDescent="0.25">
      <c r="K2195" s="11"/>
      <c r="L2195" s="354"/>
      <c r="M2195" s="352"/>
      <c r="AA2195" s="333"/>
      <c r="AB2195" s="135"/>
      <c r="AC2195" s="135"/>
      <c r="AD2195" s="135"/>
      <c r="AE2195" s="135"/>
      <c r="AF2195" s="127"/>
      <c r="AG2195" s="135"/>
      <c r="AH2195" s="135"/>
      <c r="AI2195" s="135"/>
      <c r="AJ2195" s="135"/>
    </row>
    <row r="2196" spans="11:36" s="3" customFormat="1" ht="15" customHeight="1" x14ac:dyDescent="0.25">
      <c r="K2196" s="11"/>
      <c r="L2196" s="354"/>
      <c r="M2196" s="352"/>
      <c r="AA2196" s="333"/>
      <c r="AB2196" s="135"/>
      <c r="AC2196" s="135"/>
      <c r="AD2196" s="135"/>
      <c r="AE2196" s="135"/>
      <c r="AF2196" s="127"/>
      <c r="AG2196" s="135"/>
      <c r="AH2196" s="135"/>
      <c r="AI2196" s="135"/>
      <c r="AJ2196" s="135"/>
    </row>
    <row r="2197" spans="11:36" s="3" customFormat="1" ht="15" customHeight="1" x14ac:dyDescent="0.25">
      <c r="K2197" s="11"/>
      <c r="L2197" s="354"/>
      <c r="M2197" s="352"/>
      <c r="AA2197" s="333"/>
      <c r="AB2197" s="135"/>
      <c r="AC2197" s="135"/>
      <c r="AD2197" s="135"/>
      <c r="AE2197" s="135"/>
      <c r="AF2197" s="127"/>
      <c r="AG2197" s="135"/>
      <c r="AH2197" s="135"/>
      <c r="AI2197" s="135"/>
      <c r="AJ2197" s="135"/>
    </row>
    <row r="2198" spans="11:36" s="3" customFormat="1" ht="15" customHeight="1" x14ac:dyDescent="0.25">
      <c r="K2198" s="11"/>
      <c r="L2198" s="354"/>
      <c r="M2198" s="352"/>
      <c r="AA2198" s="333"/>
      <c r="AB2198" s="135"/>
      <c r="AC2198" s="135"/>
      <c r="AD2198" s="135"/>
      <c r="AE2198" s="135"/>
      <c r="AF2198" s="127"/>
      <c r="AG2198" s="135"/>
      <c r="AH2198" s="135"/>
      <c r="AI2198" s="135"/>
      <c r="AJ2198" s="135"/>
    </row>
    <row r="2199" spans="11:36" s="3" customFormat="1" ht="15" customHeight="1" x14ac:dyDescent="0.25">
      <c r="K2199" s="11"/>
      <c r="L2199" s="354"/>
      <c r="M2199" s="352"/>
      <c r="AA2199" s="333"/>
      <c r="AB2199" s="135"/>
      <c r="AC2199" s="135"/>
      <c r="AD2199" s="135"/>
      <c r="AE2199" s="135"/>
      <c r="AF2199" s="127"/>
      <c r="AG2199" s="135"/>
      <c r="AH2199" s="135"/>
      <c r="AI2199" s="135"/>
      <c r="AJ2199" s="135"/>
    </row>
    <row r="2200" spans="11:36" s="3" customFormat="1" ht="15" customHeight="1" x14ac:dyDescent="0.25">
      <c r="K2200" s="11"/>
      <c r="L2200" s="354"/>
      <c r="M2200" s="352"/>
      <c r="AA2200" s="333"/>
      <c r="AB2200" s="135"/>
      <c r="AC2200" s="135"/>
      <c r="AD2200" s="135"/>
      <c r="AE2200" s="135"/>
      <c r="AF2200" s="127"/>
      <c r="AG2200" s="135"/>
      <c r="AH2200" s="135"/>
      <c r="AI2200" s="135"/>
      <c r="AJ2200" s="135"/>
    </row>
    <row r="2201" spans="11:36" s="3" customFormat="1" ht="15" customHeight="1" x14ac:dyDescent="0.25">
      <c r="K2201" s="11"/>
      <c r="L2201" s="354"/>
      <c r="M2201" s="352"/>
      <c r="AA2201" s="333"/>
      <c r="AB2201" s="135"/>
      <c r="AC2201" s="135"/>
      <c r="AD2201" s="135"/>
      <c r="AE2201" s="135"/>
      <c r="AF2201" s="127"/>
      <c r="AG2201" s="135"/>
      <c r="AH2201" s="135"/>
      <c r="AI2201" s="135"/>
      <c r="AJ2201" s="135"/>
    </row>
    <row r="2202" spans="11:36" s="3" customFormat="1" ht="15" customHeight="1" x14ac:dyDescent="0.25">
      <c r="K2202" s="11"/>
      <c r="L2202" s="354"/>
      <c r="M2202" s="352"/>
      <c r="AA2202" s="333"/>
      <c r="AB2202" s="135"/>
      <c r="AC2202" s="135"/>
      <c r="AD2202" s="135"/>
      <c r="AE2202" s="135"/>
      <c r="AF2202" s="127"/>
      <c r="AG2202" s="135"/>
      <c r="AH2202" s="135"/>
      <c r="AI2202" s="135"/>
      <c r="AJ2202" s="135"/>
    </row>
    <row r="2203" spans="11:36" s="3" customFormat="1" ht="15" customHeight="1" x14ac:dyDescent="0.25">
      <c r="K2203" s="11"/>
      <c r="L2203" s="354"/>
      <c r="M2203" s="352"/>
      <c r="AA2203" s="333"/>
      <c r="AB2203" s="135"/>
      <c r="AC2203" s="135"/>
      <c r="AD2203" s="135"/>
      <c r="AE2203" s="135"/>
      <c r="AF2203" s="127"/>
      <c r="AG2203" s="135"/>
      <c r="AH2203" s="135"/>
      <c r="AI2203" s="135"/>
      <c r="AJ2203" s="135"/>
    </row>
    <row r="2204" spans="11:36" s="3" customFormat="1" ht="15" customHeight="1" x14ac:dyDescent="0.25">
      <c r="K2204" s="11"/>
      <c r="L2204" s="354"/>
      <c r="M2204" s="352"/>
      <c r="AA2204" s="333"/>
      <c r="AB2204" s="135"/>
      <c r="AC2204" s="135"/>
      <c r="AD2204" s="135"/>
      <c r="AE2204" s="135"/>
      <c r="AF2204" s="127"/>
      <c r="AG2204" s="135"/>
      <c r="AH2204" s="135"/>
      <c r="AI2204" s="135"/>
      <c r="AJ2204" s="135"/>
    </row>
    <row r="2205" spans="11:36" s="3" customFormat="1" ht="15" customHeight="1" x14ac:dyDescent="0.25">
      <c r="K2205" s="11"/>
      <c r="L2205" s="354"/>
      <c r="M2205" s="352"/>
      <c r="AA2205" s="333"/>
      <c r="AB2205" s="135"/>
      <c r="AC2205" s="135"/>
      <c r="AD2205" s="135"/>
      <c r="AE2205" s="135"/>
      <c r="AF2205" s="127"/>
      <c r="AG2205" s="135"/>
      <c r="AH2205" s="135"/>
      <c r="AI2205" s="135"/>
      <c r="AJ2205" s="135"/>
    </row>
    <row r="2206" spans="11:36" s="3" customFormat="1" ht="15" customHeight="1" x14ac:dyDescent="0.25">
      <c r="K2206" s="11"/>
      <c r="L2206" s="354"/>
      <c r="M2206" s="352"/>
      <c r="AA2206" s="333"/>
      <c r="AB2206" s="135"/>
      <c r="AC2206" s="135"/>
      <c r="AD2206" s="135"/>
      <c r="AE2206" s="135"/>
      <c r="AF2206" s="127"/>
      <c r="AG2206" s="135"/>
      <c r="AH2206" s="135"/>
      <c r="AI2206" s="135"/>
      <c r="AJ2206" s="135"/>
    </row>
    <row r="2207" spans="11:36" s="3" customFormat="1" ht="15" customHeight="1" x14ac:dyDescent="0.25">
      <c r="K2207" s="11"/>
      <c r="L2207" s="354"/>
      <c r="M2207" s="352"/>
      <c r="AA2207" s="333"/>
      <c r="AB2207" s="135"/>
      <c r="AC2207" s="135"/>
      <c r="AD2207" s="135"/>
      <c r="AE2207" s="135"/>
      <c r="AF2207" s="127"/>
      <c r="AG2207" s="135"/>
      <c r="AH2207" s="135"/>
      <c r="AI2207" s="135"/>
      <c r="AJ2207" s="135"/>
    </row>
    <row r="2208" spans="11:36" s="3" customFormat="1" ht="15" customHeight="1" x14ac:dyDescent="0.25">
      <c r="K2208" s="11"/>
      <c r="L2208" s="354"/>
      <c r="M2208" s="352"/>
      <c r="AA2208" s="333"/>
      <c r="AB2208" s="135"/>
      <c r="AC2208" s="135"/>
      <c r="AD2208" s="135"/>
      <c r="AE2208" s="135"/>
      <c r="AF2208" s="127"/>
      <c r="AG2208" s="135"/>
      <c r="AH2208" s="135"/>
      <c r="AI2208" s="135"/>
      <c r="AJ2208" s="135"/>
    </row>
    <row r="2209" spans="11:36" s="3" customFormat="1" ht="15" customHeight="1" x14ac:dyDescent="0.25">
      <c r="K2209" s="11"/>
      <c r="L2209" s="354"/>
      <c r="M2209" s="352"/>
      <c r="AA2209" s="333"/>
      <c r="AB2209" s="135"/>
      <c r="AC2209" s="135"/>
      <c r="AD2209" s="135"/>
      <c r="AE2209" s="135"/>
      <c r="AF2209" s="127"/>
      <c r="AG2209" s="135"/>
      <c r="AH2209" s="135"/>
      <c r="AI2209" s="135"/>
      <c r="AJ2209" s="135"/>
    </row>
    <row r="2210" spans="11:36" s="3" customFormat="1" ht="15" customHeight="1" x14ac:dyDescent="0.25">
      <c r="K2210" s="11"/>
      <c r="L2210" s="354"/>
      <c r="M2210" s="352"/>
      <c r="AA2210" s="333"/>
      <c r="AB2210" s="135"/>
      <c r="AC2210" s="135"/>
      <c r="AD2210" s="135"/>
      <c r="AE2210" s="135"/>
      <c r="AF2210" s="127"/>
      <c r="AG2210" s="135"/>
      <c r="AH2210" s="135"/>
      <c r="AI2210" s="135"/>
      <c r="AJ2210" s="135"/>
    </row>
    <row r="2211" spans="11:36" s="3" customFormat="1" ht="15" customHeight="1" x14ac:dyDescent="0.25">
      <c r="K2211" s="11"/>
      <c r="L2211" s="354"/>
      <c r="M2211" s="352"/>
      <c r="AA2211" s="333"/>
      <c r="AB2211" s="135"/>
      <c r="AC2211" s="135"/>
      <c r="AD2211" s="135"/>
      <c r="AE2211" s="135"/>
      <c r="AF2211" s="127"/>
      <c r="AG2211" s="135"/>
      <c r="AH2211" s="135"/>
      <c r="AI2211" s="135"/>
      <c r="AJ2211" s="135"/>
    </row>
    <row r="2212" spans="11:36" s="3" customFormat="1" ht="15" customHeight="1" x14ac:dyDescent="0.25">
      <c r="K2212" s="11"/>
      <c r="L2212" s="354"/>
      <c r="M2212" s="352"/>
      <c r="AA2212" s="333"/>
      <c r="AB2212" s="135"/>
      <c r="AC2212" s="135"/>
      <c r="AD2212" s="135"/>
      <c r="AE2212" s="135"/>
      <c r="AF2212" s="127"/>
      <c r="AG2212" s="135"/>
      <c r="AH2212" s="135"/>
      <c r="AI2212" s="135"/>
      <c r="AJ2212" s="135"/>
    </row>
    <row r="2213" spans="11:36" s="3" customFormat="1" ht="15" customHeight="1" x14ac:dyDescent="0.25">
      <c r="K2213" s="11"/>
      <c r="L2213" s="354"/>
      <c r="M2213" s="352"/>
      <c r="AA2213" s="333"/>
      <c r="AB2213" s="135"/>
      <c r="AC2213" s="135"/>
      <c r="AD2213" s="135"/>
      <c r="AE2213" s="135"/>
      <c r="AF2213" s="127"/>
      <c r="AG2213" s="135"/>
      <c r="AH2213" s="135"/>
      <c r="AI2213" s="135"/>
      <c r="AJ2213" s="135"/>
    </row>
    <row r="2214" spans="11:36" s="3" customFormat="1" ht="15" customHeight="1" x14ac:dyDescent="0.25">
      <c r="K2214" s="11"/>
      <c r="L2214" s="354"/>
      <c r="M2214" s="352"/>
      <c r="AA2214" s="333"/>
      <c r="AB2214" s="135"/>
      <c r="AC2214" s="135"/>
      <c r="AD2214" s="135"/>
      <c r="AE2214" s="135"/>
      <c r="AF2214" s="127"/>
      <c r="AG2214" s="135"/>
      <c r="AH2214" s="135"/>
      <c r="AI2214" s="135"/>
      <c r="AJ2214" s="135"/>
    </row>
    <row r="2215" spans="11:36" s="3" customFormat="1" ht="15" customHeight="1" x14ac:dyDescent="0.25">
      <c r="K2215" s="11"/>
      <c r="L2215" s="354"/>
      <c r="M2215" s="352"/>
      <c r="AA2215" s="333"/>
      <c r="AB2215" s="135"/>
      <c r="AC2215" s="135"/>
      <c r="AD2215" s="135"/>
      <c r="AE2215" s="135"/>
      <c r="AF2215" s="127"/>
      <c r="AG2215" s="135"/>
      <c r="AH2215" s="135"/>
      <c r="AI2215" s="135"/>
      <c r="AJ2215" s="135"/>
    </row>
    <row r="2216" spans="11:36" s="3" customFormat="1" ht="15" customHeight="1" x14ac:dyDescent="0.25">
      <c r="K2216" s="11"/>
      <c r="L2216" s="354"/>
      <c r="M2216" s="352"/>
      <c r="AA2216" s="333"/>
      <c r="AB2216" s="135"/>
      <c r="AC2216" s="135"/>
      <c r="AD2216" s="135"/>
      <c r="AE2216" s="135"/>
      <c r="AF2216" s="127"/>
      <c r="AG2216" s="135"/>
      <c r="AH2216" s="135"/>
      <c r="AI2216" s="135"/>
      <c r="AJ2216" s="135"/>
    </row>
    <row r="2217" spans="11:36" s="3" customFormat="1" ht="15" customHeight="1" x14ac:dyDescent="0.25">
      <c r="K2217" s="11"/>
      <c r="L2217" s="354"/>
      <c r="M2217" s="352"/>
      <c r="AA2217" s="333"/>
      <c r="AB2217" s="135"/>
      <c r="AC2217" s="135"/>
      <c r="AD2217" s="135"/>
      <c r="AE2217" s="135"/>
      <c r="AF2217" s="127"/>
      <c r="AG2217" s="135"/>
      <c r="AH2217" s="135"/>
      <c r="AI2217" s="135"/>
      <c r="AJ2217" s="135"/>
    </row>
    <row r="2218" spans="11:36" s="3" customFormat="1" ht="15" customHeight="1" x14ac:dyDescent="0.25">
      <c r="K2218" s="11"/>
      <c r="L2218" s="354"/>
      <c r="M2218" s="352"/>
      <c r="AA2218" s="333"/>
      <c r="AB2218" s="135"/>
      <c r="AC2218" s="135"/>
      <c r="AD2218" s="135"/>
      <c r="AE2218" s="135"/>
      <c r="AF2218" s="127"/>
      <c r="AG2218" s="135"/>
      <c r="AH2218" s="135"/>
      <c r="AI2218" s="135"/>
      <c r="AJ2218" s="135"/>
    </row>
    <row r="2219" spans="11:36" s="3" customFormat="1" ht="15" customHeight="1" x14ac:dyDescent="0.25">
      <c r="K2219" s="11"/>
      <c r="L2219" s="354"/>
      <c r="M2219" s="352"/>
      <c r="AA2219" s="333"/>
      <c r="AB2219" s="135"/>
      <c r="AC2219" s="135"/>
      <c r="AD2219" s="135"/>
      <c r="AE2219" s="135"/>
      <c r="AF2219" s="127"/>
      <c r="AG2219" s="135"/>
      <c r="AH2219" s="135"/>
      <c r="AI2219" s="135"/>
      <c r="AJ2219" s="135"/>
    </row>
    <row r="2220" spans="11:36" s="3" customFormat="1" ht="15" customHeight="1" x14ac:dyDescent="0.25">
      <c r="K2220" s="11"/>
      <c r="L2220" s="354"/>
      <c r="M2220" s="352"/>
      <c r="AA2220" s="333"/>
      <c r="AB2220" s="135"/>
      <c r="AC2220" s="135"/>
      <c r="AD2220" s="135"/>
      <c r="AE2220" s="135"/>
      <c r="AF2220" s="127"/>
      <c r="AG2220" s="135"/>
      <c r="AH2220" s="135"/>
      <c r="AI2220" s="135"/>
      <c r="AJ2220" s="135"/>
    </row>
    <row r="2221" spans="11:36" s="3" customFormat="1" ht="15" customHeight="1" x14ac:dyDescent="0.25">
      <c r="K2221" s="11"/>
      <c r="L2221" s="354"/>
      <c r="M2221" s="352"/>
      <c r="AA2221" s="333"/>
      <c r="AB2221" s="135"/>
      <c r="AC2221" s="135"/>
      <c r="AD2221" s="135"/>
      <c r="AE2221" s="135"/>
      <c r="AF2221" s="127"/>
      <c r="AG2221" s="135"/>
      <c r="AH2221" s="135"/>
      <c r="AI2221" s="135"/>
      <c r="AJ2221" s="135"/>
    </row>
    <row r="2222" spans="11:36" s="3" customFormat="1" ht="15" customHeight="1" x14ac:dyDescent="0.25">
      <c r="K2222" s="11"/>
      <c r="L2222" s="354"/>
      <c r="M2222" s="352"/>
      <c r="AA2222" s="333"/>
      <c r="AB2222" s="135"/>
      <c r="AC2222" s="135"/>
      <c r="AD2222" s="135"/>
      <c r="AE2222" s="135"/>
      <c r="AF2222" s="127"/>
      <c r="AG2222" s="135"/>
      <c r="AH2222" s="135"/>
      <c r="AI2222" s="135"/>
      <c r="AJ2222" s="135"/>
    </row>
    <row r="2223" spans="11:36" s="3" customFormat="1" ht="15" customHeight="1" x14ac:dyDescent="0.25">
      <c r="K2223" s="11"/>
      <c r="L2223" s="354"/>
      <c r="M2223" s="352"/>
      <c r="AA2223" s="333"/>
      <c r="AB2223" s="135"/>
      <c r="AC2223" s="135"/>
      <c r="AD2223" s="135"/>
      <c r="AE2223" s="135"/>
      <c r="AF2223" s="127"/>
      <c r="AG2223" s="135"/>
      <c r="AH2223" s="135"/>
      <c r="AI2223" s="135"/>
      <c r="AJ2223" s="135"/>
    </row>
    <row r="2224" spans="11:36" s="3" customFormat="1" ht="15" customHeight="1" x14ac:dyDescent="0.25">
      <c r="K2224" s="11"/>
      <c r="L2224" s="354"/>
      <c r="M2224" s="352"/>
      <c r="AA2224" s="333"/>
      <c r="AB2224" s="135"/>
      <c r="AC2224" s="135"/>
      <c r="AD2224" s="135"/>
      <c r="AE2224" s="135"/>
      <c r="AF2224" s="127"/>
      <c r="AG2224" s="135"/>
      <c r="AH2224" s="135"/>
      <c r="AI2224" s="135"/>
      <c r="AJ2224" s="135"/>
    </row>
    <row r="2225" spans="11:36" s="3" customFormat="1" ht="15" customHeight="1" x14ac:dyDescent="0.25">
      <c r="K2225" s="11"/>
      <c r="L2225" s="354"/>
      <c r="M2225" s="352"/>
      <c r="AA2225" s="333"/>
      <c r="AB2225" s="135"/>
      <c r="AC2225" s="135"/>
      <c r="AD2225" s="135"/>
      <c r="AE2225" s="135"/>
      <c r="AF2225" s="127"/>
      <c r="AG2225" s="135"/>
      <c r="AH2225" s="135"/>
      <c r="AI2225" s="135"/>
      <c r="AJ2225" s="135"/>
    </row>
    <row r="2226" spans="11:36" s="3" customFormat="1" ht="15" customHeight="1" x14ac:dyDescent="0.25">
      <c r="K2226" s="11"/>
      <c r="L2226" s="354"/>
      <c r="M2226" s="352"/>
      <c r="AA2226" s="333"/>
      <c r="AB2226" s="135"/>
      <c r="AC2226" s="135"/>
      <c r="AD2226" s="135"/>
      <c r="AE2226" s="135"/>
      <c r="AF2226" s="127"/>
      <c r="AG2226" s="135"/>
      <c r="AH2226" s="135"/>
      <c r="AI2226" s="135"/>
      <c r="AJ2226" s="135"/>
    </row>
    <row r="2227" spans="11:36" s="3" customFormat="1" ht="15" customHeight="1" x14ac:dyDescent="0.25">
      <c r="K2227" s="11"/>
      <c r="L2227" s="354"/>
      <c r="M2227" s="352"/>
      <c r="AA2227" s="333"/>
      <c r="AB2227" s="135"/>
      <c r="AC2227" s="135"/>
      <c r="AD2227" s="135"/>
      <c r="AE2227" s="135"/>
      <c r="AF2227" s="127"/>
      <c r="AG2227" s="135"/>
      <c r="AH2227" s="135"/>
      <c r="AI2227" s="135"/>
      <c r="AJ2227" s="135"/>
    </row>
    <row r="2228" spans="11:36" s="3" customFormat="1" ht="15" customHeight="1" x14ac:dyDescent="0.25">
      <c r="K2228" s="11"/>
      <c r="L2228" s="354"/>
      <c r="M2228" s="352"/>
      <c r="AA2228" s="333"/>
      <c r="AB2228" s="135"/>
      <c r="AC2228" s="135"/>
      <c r="AD2228" s="135"/>
      <c r="AE2228" s="135"/>
      <c r="AF2228" s="127"/>
      <c r="AG2228" s="135"/>
      <c r="AH2228" s="135"/>
      <c r="AI2228" s="135"/>
      <c r="AJ2228" s="135"/>
    </row>
    <row r="2229" spans="11:36" s="3" customFormat="1" ht="15" customHeight="1" x14ac:dyDescent="0.25">
      <c r="K2229" s="11"/>
      <c r="L2229" s="354"/>
      <c r="M2229" s="352"/>
      <c r="AA2229" s="333"/>
      <c r="AB2229" s="135"/>
      <c r="AC2229" s="135"/>
      <c r="AD2229" s="135"/>
      <c r="AE2229" s="135"/>
      <c r="AF2229" s="127"/>
      <c r="AG2229" s="135"/>
      <c r="AH2229" s="135"/>
      <c r="AI2229" s="135"/>
      <c r="AJ2229" s="135"/>
    </row>
    <row r="2230" spans="11:36" s="3" customFormat="1" ht="15" customHeight="1" x14ac:dyDescent="0.25">
      <c r="K2230" s="11"/>
      <c r="L2230" s="354"/>
      <c r="M2230" s="352"/>
      <c r="AA2230" s="333"/>
      <c r="AB2230" s="135"/>
      <c r="AC2230" s="135"/>
      <c r="AD2230" s="135"/>
      <c r="AE2230" s="135"/>
      <c r="AF2230" s="127"/>
      <c r="AG2230" s="135"/>
      <c r="AH2230" s="135"/>
      <c r="AI2230" s="135"/>
      <c r="AJ2230" s="135"/>
    </row>
    <row r="2231" spans="11:36" s="3" customFormat="1" ht="15" customHeight="1" x14ac:dyDescent="0.25">
      <c r="K2231" s="11"/>
      <c r="L2231" s="354"/>
      <c r="M2231" s="352"/>
      <c r="AA2231" s="333"/>
      <c r="AB2231" s="135"/>
      <c r="AC2231" s="135"/>
      <c r="AD2231" s="135"/>
      <c r="AE2231" s="135"/>
      <c r="AF2231" s="127"/>
      <c r="AG2231" s="135"/>
      <c r="AH2231" s="135"/>
      <c r="AI2231" s="135"/>
      <c r="AJ2231" s="135"/>
    </row>
    <row r="2232" spans="11:36" s="3" customFormat="1" ht="15" customHeight="1" x14ac:dyDescent="0.25">
      <c r="K2232" s="11"/>
      <c r="L2232" s="354"/>
      <c r="M2232" s="352"/>
      <c r="AA2232" s="333"/>
      <c r="AB2232" s="135"/>
      <c r="AC2232" s="135"/>
      <c r="AD2232" s="135"/>
      <c r="AE2232" s="135"/>
      <c r="AF2232" s="127"/>
      <c r="AG2232" s="135"/>
      <c r="AH2232" s="135"/>
      <c r="AI2232" s="135"/>
      <c r="AJ2232" s="135"/>
    </row>
    <row r="2233" spans="11:36" s="3" customFormat="1" ht="15" customHeight="1" x14ac:dyDescent="0.25">
      <c r="K2233" s="11"/>
      <c r="L2233" s="354"/>
      <c r="M2233" s="352"/>
      <c r="AA2233" s="333"/>
      <c r="AB2233" s="135"/>
      <c r="AC2233" s="135"/>
      <c r="AD2233" s="135"/>
      <c r="AE2233" s="135"/>
      <c r="AF2233" s="127"/>
      <c r="AG2233" s="135"/>
      <c r="AH2233" s="135"/>
      <c r="AI2233" s="135"/>
      <c r="AJ2233" s="135"/>
    </row>
    <row r="2234" spans="11:36" s="3" customFormat="1" ht="15" customHeight="1" x14ac:dyDescent="0.25">
      <c r="K2234" s="11"/>
      <c r="L2234" s="354"/>
      <c r="M2234" s="352"/>
      <c r="AA2234" s="333"/>
      <c r="AB2234" s="135"/>
      <c r="AC2234" s="135"/>
      <c r="AD2234" s="135"/>
      <c r="AE2234" s="135"/>
      <c r="AF2234" s="127"/>
      <c r="AG2234" s="135"/>
      <c r="AH2234" s="135"/>
      <c r="AI2234" s="135"/>
      <c r="AJ2234" s="135"/>
    </row>
    <row r="2235" spans="11:36" s="3" customFormat="1" ht="15" customHeight="1" x14ac:dyDescent="0.25">
      <c r="K2235" s="11"/>
      <c r="L2235" s="354"/>
      <c r="M2235" s="352"/>
      <c r="AA2235" s="333"/>
      <c r="AB2235" s="135"/>
      <c r="AC2235" s="135"/>
      <c r="AD2235" s="135"/>
      <c r="AE2235" s="135"/>
      <c r="AF2235" s="127"/>
      <c r="AG2235" s="135"/>
      <c r="AH2235" s="135"/>
      <c r="AI2235" s="135"/>
      <c r="AJ2235" s="135"/>
    </row>
    <row r="2236" spans="11:36" s="3" customFormat="1" ht="15" customHeight="1" x14ac:dyDescent="0.25">
      <c r="K2236" s="11"/>
      <c r="L2236" s="354"/>
      <c r="M2236" s="352"/>
      <c r="AA2236" s="333"/>
      <c r="AB2236" s="135"/>
      <c r="AC2236" s="135"/>
      <c r="AD2236" s="135"/>
      <c r="AE2236" s="135"/>
      <c r="AF2236" s="127"/>
      <c r="AG2236" s="135"/>
      <c r="AH2236" s="135"/>
      <c r="AI2236" s="135"/>
      <c r="AJ2236" s="135"/>
    </row>
    <row r="2237" spans="11:36" s="3" customFormat="1" ht="15" customHeight="1" x14ac:dyDescent="0.25">
      <c r="K2237" s="11"/>
      <c r="L2237" s="354"/>
      <c r="M2237" s="352"/>
      <c r="AA2237" s="333"/>
      <c r="AB2237" s="135"/>
      <c r="AC2237" s="135"/>
      <c r="AD2237" s="135"/>
      <c r="AE2237" s="135"/>
      <c r="AF2237" s="127"/>
      <c r="AG2237" s="135"/>
      <c r="AH2237" s="135"/>
      <c r="AI2237" s="135"/>
      <c r="AJ2237" s="135"/>
    </row>
    <row r="2238" spans="11:36" s="3" customFormat="1" ht="15" customHeight="1" x14ac:dyDescent="0.25">
      <c r="K2238" s="11"/>
      <c r="L2238" s="354"/>
      <c r="M2238" s="352"/>
      <c r="AA2238" s="333"/>
      <c r="AB2238" s="135"/>
      <c r="AC2238" s="135"/>
      <c r="AD2238" s="135"/>
      <c r="AE2238" s="135"/>
      <c r="AF2238" s="127"/>
      <c r="AG2238" s="135"/>
      <c r="AH2238" s="135"/>
      <c r="AI2238" s="135"/>
      <c r="AJ2238" s="135"/>
    </row>
    <row r="2239" spans="11:36" s="3" customFormat="1" ht="15" customHeight="1" x14ac:dyDescent="0.25">
      <c r="K2239" s="11"/>
      <c r="L2239" s="354"/>
      <c r="M2239" s="352"/>
      <c r="AA2239" s="333"/>
      <c r="AB2239" s="135"/>
      <c r="AC2239" s="135"/>
      <c r="AD2239" s="135"/>
      <c r="AE2239" s="135"/>
      <c r="AF2239" s="127"/>
      <c r="AG2239" s="135"/>
      <c r="AH2239" s="135"/>
      <c r="AI2239" s="135"/>
      <c r="AJ2239" s="135"/>
    </row>
    <row r="2240" spans="11:36" s="3" customFormat="1" ht="15" customHeight="1" x14ac:dyDescent="0.25">
      <c r="K2240" s="11"/>
      <c r="L2240" s="354"/>
      <c r="M2240" s="352"/>
      <c r="AA2240" s="333"/>
      <c r="AB2240" s="135"/>
      <c r="AC2240" s="135"/>
      <c r="AD2240" s="135"/>
      <c r="AE2240" s="135"/>
      <c r="AF2240" s="127"/>
      <c r="AG2240" s="135"/>
      <c r="AH2240" s="135"/>
      <c r="AI2240" s="135"/>
      <c r="AJ2240" s="135"/>
    </row>
    <row r="2241" spans="11:36" s="3" customFormat="1" ht="15" customHeight="1" x14ac:dyDescent="0.25">
      <c r="K2241" s="11"/>
      <c r="L2241" s="354"/>
      <c r="M2241" s="352"/>
      <c r="AA2241" s="333"/>
      <c r="AB2241" s="135"/>
      <c r="AC2241" s="135"/>
      <c r="AD2241" s="135"/>
      <c r="AE2241" s="135"/>
      <c r="AF2241" s="127"/>
      <c r="AG2241" s="135"/>
      <c r="AH2241" s="135"/>
      <c r="AI2241" s="135"/>
      <c r="AJ2241" s="135"/>
    </row>
    <row r="2242" spans="11:36" s="3" customFormat="1" ht="15" customHeight="1" x14ac:dyDescent="0.25">
      <c r="K2242" s="11"/>
      <c r="L2242" s="354"/>
      <c r="M2242" s="352"/>
      <c r="AA2242" s="333"/>
      <c r="AB2242" s="135"/>
      <c r="AC2242" s="135"/>
      <c r="AD2242" s="135"/>
      <c r="AE2242" s="135"/>
      <c r="AF2242" s="127"/>
      <c r="AG2242" s="135"/>
      <c r="AH2242" s="135"/>
      <c r="AI2242" s="135"/>
      <c r="AJ2242" s="135"/>
    </row>
    <row r="2243" spans="11:36" s="3" customFormat="1" ht="15" customHeight="1" x14ac:dyDescent="0.25">
      <c r="K2243" s="11"/>
      <c r="L2243" s="354"/>
      <c r="M2243" s="352"/>
      <c r="AA2243" s="333"/>
      <c r="AB2243" s="135"/>
      <c r="AC2243" s="135"/>
      <c r="AD2243" s="135"/>
      <c r="AE2243" s="135"/>
      <c r="AF2243" s="127"/>
      <c r="AG2243" s="135"/>
      <c r="AH2243" s="135"/>
      <c r="AI2243" s="135"/>
      <c r="AJ2243" s="135"/>
    </row>
    <row r="2244" spans="11:36" s="3" customFormat="1" ht="15" customHeight="1" x14ac:dyDescent="0.25">
      <c r="K2244" s="11"/>
      <c r="L2244" s="354"/>
      <c r="M2244" s="352"/>
      <c r="AA2244" s="333"/>
      <c r="AB2244" s="135"/>
      <c r="AC2244" s="135"/>
      <c r="AD2244" s="135"/>
      <c r="AE2244" s="135"/>
      <c r="AF2244" s="127"/>
      <c r="AG2244" s="135"/>
      <c r="AH2244" s="135"/>
      <c r="AI2244" s="135"/>
      <c r="AJ2244" s="135"/>
    </row>
    <row r="2245" spans="11:36" s="3" customFormat="1" ht="15" customHeight="1" x14ac:dyDescent="0.25">
      <c r="K2245" s="11"/>
      <c r="L2245" s="354"/>
      <c r="M2245" s="352"/>
      <c r="AA2245" s="333"/>
      <c r="AB2245" s="135"/>
      <c r="AC2245" s="135"/>
      <c r="AD2245" s="135"/>
      <c r="AE2245" s="135"/>
      <c r="AF2245" s="127"/>
      <c r="AG2245" s="135"/>
      <c r="AH2245" s="135"/>
      <c r="AI2245" s="135"/>
      <c r="AJ2245" s="135"/>
    </row>
    <row r="2246" spans="11:36" s="3" customFormat="1" ht="15" customHeight="1" x14ac:dyDescent="0.25">
      <c r="K2246" s="11"/>
      <c r="L2246" s="354"/>
      <c r="M2246" s="352"/>
      <c r="AA2246" s="333"/>
      <c r="AB2246" s="135"/>
      <c r="AC2246" s="135"/>
      <c r="AD2246" s="135"/>
      <c r="AE2246" s="135"/>
      <c r="AF2246" s="127"/>
      <c r="AG2246" s="135"/>
      <c r="AH2246" s="135"/>
      <c r="AI2246" s="135"/>
      <c r="AJ2246" s="135"/>
    </row>
    <row r="2247" spans="11:36" s="3" customFormat="1" ht="15" customHeight="1" x14ac:dyDescent="0.25">
      <c r="K2247" s="11"/>
      <c r="L2247" s="354"/>
      <c r="M2247" s="352"/>
      <c r="AA2247" s="333"/>
      <c r="AB2247" s="135"/>
      <c r="AC2247" s="135"/>
      <c r="AD2247" s="135"/>
      <c r="AE2247" s="135"/>
      <c r="AF2247" s="127"/>
      <c r="AG2247" s="135"/>
      <c r="AH2247" s="135"/>
      <c r="AI2247" s="135"/>
      <c r="AJ2247" s="135"/>
    </row>
    <row r="2248" spans="11:36" s="3" customFormat="1" ht="15" customHeight="1" x14ac:dyDescent="0.25">
      <c r="K2248" s="11"/>
      <c r="L2248" s="354"/>
      <c r="M2248" s="352"/>
      <c r="AA2248" s="333"/>
      <c r="AB2248" s="135"/>
      <c r="AC2248" s="135"/>
      <c r="AD2248" s="135"/>
      <c r="AE2248" s="135"/>
      <c r="AF2248" s="127"/>
      <c r="AG2248" s="135"/>
      <c r="AH2248" s="135"/>
      <c r="AI2248" s="135"/>
      <c r="AJ2248" s="135"/>
    </row>
    <row r="2249" spans="11:36" s="3" customFormat="1" ht="15" customHeight="1" x14ac:dyDescent="0.25">
      <c r="K2249" s="11"/>
      <c r="L2249" s="354"/>
      <c r="M2249" s="352"/>
      <c r="AA2249" s="333"/>
      <c r="AB2249" s="135"/>
      <c r="AC2249" s="135"/>
      <c r="AD2249" s="135"/>
      <c r="AE2249" s="135"/>
      <c r="AF2249" s="127"/>
      <c r="AG2249" s="135"/>
      <c r="AH2249" s="135"/>
      <c r="AI2249" s="135"/>
      <c r="AJ2249" s="135"/>
    </row>
    <row r="2250" spans="11:36" s="3" customFormat="1" ht="15" customHeight="1" x14ac:dyDescent="0.25">
      <c r="K2250" s="11"/>
      <c r="L2250" s="354"/>
      <c r="M2250" s="352"/>
      <c r="AA2250" s="333"/>
      <c r="AB2250" s="135"/>
      <c r="AC2250" s="135"/>
      <c r="AD2250" s="135"/>
      <c r="AE2250" s="135"/>
      <c r="AF2250" s="127"/>
      <c r="AG2250" s="135"/>
      <c r="AH2250" s="135"/>
      <c r="AI2250" s="135"/>
      <c r="AJ2250" s="135"/>
    </row>
    <row r="2251" spans="11:36" s="3" customFormat="1" ht="15" customHeight="1" x14ac:dyDescent="0.25">
      <c r="K2251" s="11"/>
      <c r="L2251" s="354"/>
      <c r="M2251" s="352"/>
      <c r="AA2251" s="333"/>
      <c r="AB2251" s="135"/>
      <c r="AC2251" s="135"/>
      <c r="AD2251" s="135"/>
      <c r="AE2251" s="135"/>
      <c r="AF2251" s="127"/>
      <c r="AG2251" s="135"/>
      <c r="AH2251" s="135"/>
      <c r="AI2251" s="135"/>
      <c r="AJ2251" s="135"/>
    </row>
    <row r="2252" spans="11:36" s="3" customFormat="1" ht="15" customHeight="1" x14ac:dyDescent="0.25">
      <c r="K2252" s="11"/>
      <c r="L2252" s="354"/>
      <c r="M2252" s="352"/>
      <c r="AA2252" s="333"/>
      <c r="AB2252" s="135"/>
      <c r="AC2252" s="135"/>
      <c r="AD2252" s="135"/>
      <c r="AE2252" s="135"/>
      <c r="AF2252" s="127"/>
      <c r="AG2252" s="135"/>
      <c r="AH2252" s="135"/>
      <c r="AI2252" s="135"/>
      <c r="AJ2252" s="135"/>
    </row>
    <row r="2253" spans="11:36" s="3" customFormat="1" ht="15" customHeight="1" x14ac:dyDescent="0.25">
      <c r="K2253" s="11"/>
      <c r="L2253" s="354"/>
      <c r="M2253" s="352"/>
      <c r="AA2253" s="333"/>
      <c r="AB2253" s="135"/>
      <c r="AC2253" s="135"/>
      <c r="AD2253" s="135"/>
      <c r="AE2253" s="135"/>
      <c r="AF2253" s="127"/>
      <c r="AG2253" s="135"/>
      <c r="AH2253" s="135"/>
      <c r="AI2253" s="135"/>
      <c r="AJ2253" s="135"/>
    </row>
    <row r="2254" spans="11:36" s="3" customFormat="1" ht="15" customHeight="1" x14ac:dyDescent="0.25">
      <c r="K2254" s="11"/>
      <c r="L2254" s="354"/>
      <c r="M2254" s="352"/>
      <c r="AA2254" s="333"/>
      <c r="AB2254" s="135"/>
      <c r="AC2254" s="135"/>
      <c r="AD2254" s="135"/>
      <c r="AE2254" s="135"/>
      <c r="AF2254" s="127"/>
      <c r="AG2254" s="135"/>
      <c r="AH2254" s="135"/>
      <c r="AI2254" s="135"/>
      <c r="AJ2254" s="135"/>
    </row>
    <row r="2255" spans="11:36" s="3" customFormat="1" ht="15" customHeight="1" x14ac:dyDescent="0.25">
      <c r="K2255" s="11"/>
      <c r="L2255" s="354"/>
      <c r="M2255" s="352"/>
      <c r="AA2255" s="333"/>
      <c r="AB2255" s="135"/>
      <c r="AC2255" s="135"/>
      <c r="AD2255" s="135"/>
      <c r="AE2255" s="135"/>
      <c r="AF2255" s="127"/>
      <c r="AG2255" s="135"/>
      <c r="AH2255" s="135"/>
      <c r="AI2255" s="135"/>
      <c r="AJ2255" s="135"/>
    </row>
    <row r="2256" spans="11:36" s="3" customFormat="1" ht="15" customHeight="1" x14ac:dyDescent="0.25">
      <c r="K2256" s="11"/>
      <c r="L2256" s="354"/>
      <c r="M2256" s="352"/>
      <c r="AA2256" s="333"/>
      <c r="AB2256" s="135"/>
      <c r="AC2256" s="135"/>
      <c r="AD2256" s="135"/>
      <c r="AE2256" s="135"/>
      <c r="AF2256" s="127"/>
      <c r="AG2256" s="135"/>
      <c r="AH2256" s="135"/>
      <c r="AI2256" s="135"/>
      <c r="AJ2256" s="135"/>
    </row>
    <row r="2257" spans="11:36" s="3" customFormat="1" ht="15" customHeight="1" x14ac:dyDescent="0.25">
      <c r="K2257" s="11"/>
      <c r="L2257" s="354"/>
      <c r="M2257" s="352"/>
      <c r="AA2257" s="333"/>
      <c r="AB2257" s="135"/>
      <c r="AC2257" s="135"/>
      <c r="AD2257" s="135"/>
      <c r="AE2257" s="135"/>
      <c r="AF2257" s="127"/>
      <c r="AG2257" s="135"/>
      <c r="AH2257" s="135"/>
      <c r="AI2257" s="135"/>
      <c r="AJ2257" s="135"/>
    </row>
    <row r="2258" spans="11:36" s="3" customFormat="1" ht="15" customHeight="1" x14ac:dyDescent="0.25">
      <c r="K2258" s="11"/>
      <c r="L2258" s="354"/>
      <c r="M2258" s="352"/>
      <c r="AA2258" s="333"/>
      <c r="AB2258" s="135"/>
      <c r="AC2258" s="135"/>
      <c r="AD2258" s="135"/>
      <c r="AE2258" s="135"/>
      <c r="AF2258" s="127"/>
      <c r="AG2258" s="135"/>
      <c r="AH2258" s="135"/>
      <c r="AI2258" s="135"/>
      <c r="AJ2258" s="135"/>
    </row>
    <row r="2259" spans="11:36" s="3" customFormat="1" ht="15" customHeight="1" x14ac:dyDescent="0.25">
      <c r="K2259" s="11"/>
      <c r="L2259" s="354"/>
      <c r="M2259" s="352"/>
      <c r="AA2259" s="333"/>
      <c r="AB2259" s="135"/>
      <c r="AC2259" s="135"/>
      <c r="AD2259" s="135"/>
      <c r="AE2259" s="135"/>
      <c r="AF2259" s="127"/>
      <c r="AG2259" s="135"/>
      <c r="AH2259" s="135"/>
      <c r="AI2259" s="135"/>
      <c r="AJ2259" s="135"/>
    </row>
    <row r="2260" spans="11:36" s="3" customFormat="1" ht="15" customHeight="1" x14ac:dyDescent="0.25">
      <c r="K2260" s="11"/>
      <c r="L2260" s="354"/>
      <c r="M2260" s="352"/>
      <c r="AA2260" s="333"/>
      <c r="AB2260" s="135"/>
      <c r="AC2260" s="135"/>
      <c r="AD2260" s="135"/>
      <c r="AE2260" s="135"/>
      <c r="AF2260" s="127"/>
      <c r="AG2260" s="135"/>
      <c r="AH2260" s="135"/>
      <c r="AI2260" s="135"/>
      <c r="AJ2260" s="135"/>
    </row>
    <row r="2261" spans="11:36" s="3" customFormat="1" ht="15" customHeight="1" x14ac:dyDescent="0.25">
      <c r="K2261" s="11"/>
      <c r="L2261" s="354"/>
      <c r="M2261" s="352"/>
      <c r="AA2261" s="333"/>
      <c r="AB2261" s="135"/>
      <c r="AC2261" s="135"/>
      <c r="AD2261" s="135"/>
      <c r="AE2261" s="135"/>
      <c r="AF2261" s="127"/>
      <c r="AG2261" s="135"/>
      <c r="AH2261" s="135"/>
      <c r="AI2261" s="135"/>
      <c r="AJ2261" s="135"/>
    </row>
    <row r="2262" spans="11:36" s="3" customFormat="1" ht="15" customHeight="1" x14ac:dyDescent="0.25">
      <c r="K2262" s="11"/>
      <c r="L2262" s="354"/>
      <c r="M2262" s="352"/>
      <c r="AA2262" s="333"/>
      <c r="AB2262" s="135"/>
      <c r="AC2262" s="135"/>
      <c r="AD2262" s="135"/>
      <c r="AE2262" s="135"/>
      <c r="AF2262" s="127"/>
      <c r="AG2262" s="135"/>
      <c r="AH2262" s="135"/>
      <c r="AI2262" s="135"/>
      <c r="AJ2262" s="135"/>
    </row>
    <row r="2263" spans="11:36" s="3" customFormat="1" ht="15" customHeight="1" x14ac:dyDescent="0.25">
      <c r="K2263" s="11"/>
      <c r="L2263" s="354"/>
      <c r="M2263" s="352"/>
      <c r="AA2263" s="333"/>
      <c r="AB2263" s="135"/>
      <c r="AC2263" s="135"/>
      <c r="AD2263" s="135"/>
      <c r="AE2263" s="135"/>
      <c r="AF2263" s="127"/>
      <c r="AG2263" s="135"/>
      <c r="AH2263" s="135"/>
      <c r="AI2263" s="135"/>
      <c r="AJ2263" s="135"/>
    </row>
    <row r="2264" spans="11:36" s="3" customFormat="1" ht="15" customHeight="1" x14ac:dyDescent="0.25">
      <c r="K2264" s="11"/>
      <c r="L2264" s="354"/>
      <c r="M2264" s="352"/>
      <c r="AA2264" s="333"/>
      <c r="AB2264" s="135"/>
      <c r="AC2264" s="135"/>
      <c r="AD2264" s="135"/>
      <c r="AE2264" s="135"/>
      <c r="AF2264" s="127"/>
      <c r="AG2264" s="135"/>
      <c r="AH2264" s="135"/>
      <c r="AI2264" s="135"/>
      <c r="AJ2264" s="135"/>
    </row>
    <row r="2265" spans="11:36" s="3" customFormat="1" ht="15" customHeight="1" x14ac:dyDescent="0.25">
      <c r="K2265" s="11"/>
      <c r="L2265" s="354"/>
      <c r="M2265" s="352"/>
      <c r="AA2265" s="333"/>
      <c r="AB2265" s="135"/>
      <c r="AC2265" s="135"/>
      <c r="AD2265" s="135"/>
      <c r="AE2265" s="135"/>
      <c r="AF2265" s="127"/>
      <c r="AG2265" s="135"/>
      <c r="AH2265" s="135"/>
      <c r="AI2265" s="135"/>
      <c r="AJ2265" s="135"/>
    </row>
    <row r="2266" spans="11:36" s="3" customFormat="1" ht="15" customHeight="1" x14ac:dyDescent="0.25">
      <c r="K2266" s="11"/>
      <c r="L2266" s="354"/>
      <c r="M2266" s="352"/>
      <c r="AA2266" s="333"/>
      <c r="AB2266" s="135"/>
      <c r="AC2266" s="135"/>
      <c r="AD2266" s="135"/>
      <c r="AE2266" s="135"/>
      <c r="AF2266" s="127"/>
      <c r="AG2266" s="135"/>
      <c r="AH2266" s="135"/>
      <c r="AI2266" s="135"/>
      <c r="AJ2266" s="135"/>
    </row>
    <row r="2267" spans="11:36" s="3" customFormat="1" ht="15" customHeight="1" x14ac:dyDescent="0.25">
      <c r="K2267" s="11"/>
      <c r="L2267" s="354"/>
      <c r="M2267" s="352"/>
      <c r="AA2267" s="333"/>
      <c r="AB2267" s="135"/>
      <c r="AC2267" s="135"/>
      <c r="AD2267" s="135"/>
      <c r="AE2267" s="135"/>
      <c r="AF2267" s="127"/>
      <c r="AG2267" s="135"/>
      <c r="AH2267" s="135"/>
      <c r="AI2267" s="135"/>
      <c r="AJ2267" s="135"/>
    </row>
    <row r="2268" spans="11:36" s="3" customFormat="1" ht="15" customHeight="1" x14ac:dyDescent="0.25">
      <c r="K2268" s="11"/>
      <c r="L2268" s="354"/>
      <c r="M2268" s="352"/>
      <c r="AA2268" s="333"/>
      <c r="AB2268" s="135"/>
      <c r="AC2268" s="135"/>
      <c r="AD2268" s="135"/>
      <c r="AE2268" s="135"/>
      <c r="AF2268" s="127"/>
      <c r="AG2268" s="135"/>
      <c r="AH2268" s="135"/>
      <c r="AI2268" s="135"/>
      <c r="AJ2268" s="135"/>
    </row>
    <row r="2269" spans="11:36" s="3" customFormat="1" ht="15" customHeight="1" x14ac:dyDescent="0.25">
      <c r="K2269" s="11"/>
      <c r="L2269" s="354"/>
      <c r="M2269" s="352"/>
      <c r="AA2269" s="333"/>
      <c r="AB2269" s="135"/>
      <c r="AC2269" s="135"/>
      <c r="AD2269" s="135"/>
      <c r="AE2269" s="135"/>
      <c r="AF2269" s="127"/>
      <c r="AG2269" s="135"/>
      <c r="AH2269" s="135"/>
      <c r="AI2269" s="135"/>
      <c r="AJ2269" s="135"/>
    </row>
    <row r="2270" spans="11:36" s="3" customFormat="1" ht="15" customHeight="1" x14ac:dyDescent="0.25">
      <c r="K2270" s="11"/>
      <c r="L2270" s="354"/>
      <c r="M2270" s="352"/>
      <c r="AA2270" s="333"/>
      <c r="AB2270" s="135"/>
      <c r="AC2270" s="135"/>
      <c r="AD2270" s="135"/>
      <c r="AE2270" s="135"/>
      <c r="AF2270" s="127"/>
      <c r="AG2270" s="135"/>
      <c r="AH2270" s="135"/>
      <c r="AI2270" s="135"/>
      <c r="AJ2270" s="135"/>
    </row>
    <row r="2271" spans="11:36" s="3" customFormat="1" ht="15" customHeight="1" x14ac:dyDescent="0.25">
      <c r="K2271" s="11"/>
      <c r="L2271" s="354"/>
      <c r="M2271" s="352"/>
      <c r="AA2271" s="333"/>
      <c r="AB2271" s="135"/>
      <c r="AC2271" s="135"/>
      <c r="AD2271" s="135"/>
      <c r="AE2271" s="135"/>
      <c r="AF2271" s="127"/>
      <c r="AG2271" s="135"/>
      <c r="AH2271" s="135"/>
      <c r="AI2271" s="135"/>
      <c r="AJ2271" s="135"/>
    </row>
    <row r="2272" spans="11:36" s="3" customFormat="1" ht="15" customHeight="1" x14ac:dyDescent="0.25">
      <c r="K2272" s="11"/>
      <c r="L2272" s="354"/>
      <c r="M2272" s="352"/>
      <c r="AA2272" s="333"/>
      <c r="AB2272" s="135"/>
      <c r="AC2272" s="135"/>
      <c r="AD2272" s="135"/>
      <c r="AE2272" s="135"/>
      <c r="AF2272" s="127"/>
      <c r="AG2272" s="135"/>
      <c r="AH2272" s="135"/>
      <c r="AI2272" s="135"/>
      <c r="AJ2272" s="135"/>
    </row>
    <row r="2273" spans="11:36" s="3" customFormat="1" ht="15" customHeight="1" x14ac:dyDescent="0.25">
      <c r="K2273" s="11"/>
      <c r="L2273" s="354"/>
      <c r="M2273" s="352"/>
      <c r="AA2273" s="333"/>
      <c r="AB2273" s="135"/>
      <c r="AC2273" s="135"/>
      <c r="AD2273" s="135"/>
      <c r="AE2273" s="135"/>
      <c r="AF2273" s="127"/>
      <c r="AG2273" s="135"/>
      <c r="AH2273" s="135"/>
      <c r="AI2273" s="135"/>
      <c r="AJ2273" s="135"/>
    </row>
    <row r="2274" spans="11:36" s="3" customFormat="1" ht="15" customHeight="1" x14ac:dyDescent="0.25">
      <c r="K2274" s="11"/>
      <c r="L2274" s="354"/>
      <c r="M2274" s="352"/>
      <c r="AA2274" s="333"/>
      <c r="AB2274" s="135"/>
      <c r="AC2274" s="135"/>
      <c r="AD2274" s="135"/>
      <c r="AE2274" s="135"/>
      <c r="AF2274" s="127"/>
      <c r="AG2274" s="135"/>
      <c r="AH2274" s="135"/>
      <c r="AI2274" s="135"/>
      <c r="AJ2274" s="135"/>
    </row>
    <row r="2275" spans="11:36" s="3" customFormat="1" ht="15" customHeight="1" x14ac:dyDescent="0.25">
      <c r="K2275" s="11"/>
      <c r="L2275" s="354"/>
      <c r="M2275" s="352"/>
      <c r="AA2275" s="333"/>
      <c r="AB2275" s="135"/>
      <c r="AC2275" s="135"/>
      <c r="AD2275" s="135"/>
      <c r="AE2275" s="135"/>
      <c r="AF2275" s="127"/>
      <c r="AG2275" s="135"/>
      <c r="AH2275" s="135"/>
      <c r="AI2275" s="135"/>
      <c r="AJ2275" s="135"/>
    </row>
    <row r="2276" spans="11:36" s="3" customFormat="1" ht="15" customHeight="1" x14ac:dyDescent="0.25">
      <c r="K2276" s="11"/>
      <c r="L2276" s="354"/>
      <c r="M2276" s="352"/>
      <c r="AA2276" s="333"/>
      <c r="AB2276" s="135"/>
      <c r="AC2276" s="135"/>
      <c r="AD2276" s="135"/>
      <c r="AE2276" s="135"/>
      <c r="AF2276" s="127"/>
      <c r="AG2276" s="135"/>
      <c r="AH2276" s="135"/>
      <c r="AI2276" s="135"/>
      <c r="AJ2276" s="135"/>
    </row>
    <row r="2277" spans="11:36" s="3" customFormat="1" ht="15" customHeight="1" x14ac:dyDescent="0.25">
      <c r="K2277" s="11"/>
      <c r="L2277" s="354"/>
      <c r="M2277" s="352"/>
      <c r="AA2277" s="333"/>
      <c r="AB2277" s="135"/>
      <c r="AC2277" s="135"/>
      <c r="AD2277" s="135"/>
      <c r="AE2277" s="135"/>
      <c r="AF2277" s="127"/>
      <c r="AG2277" s="135"/>
      <c r="AH2277" s="135"/>
      <c r="AI2277" s="135"/>
      <c r="AJ2277" s="135"/>
    </row>
    <row r="2278" spans="11:36" s="3" customFormat="1" ht="15" customHeight="1" x14ac:dyDescent="0.25">
      <c r="K2278" s="11"/>
      <c r="L2278" s="354"/>
      <c r="M2278" s="352"/>
      <c r="AA2278" s="333"/>
      <c r="AB2278" s="135"/>
      <c r="AC2278" s="135"/>
      <c r="AD2278" s="135"/>
      <c r="AE2278" s="135"/>
      <c r="AF2278" s="127"/>
      <c r="AG2278" s="135"/>
      <c r="AH2278" s="135"/>
      <c r="AI2278" s="135"/>
      <c r="AJ2278" s="135"/>
    </row>
    <row r="2279" spans="11:36" s="3" customFormat="1" ht="15" customHeight="1" x14ac:dyDescent="0.25">
      <c r="K2279" s="11"/>
      <c r="L2279" s="354"/>
      <c r="M2279" s="352"/>
      <c r="AA2279" s="333"/>
      <c r="AB2279" s="135"/>
      <c r="AC2279" s="135"/>
      <c r="AD2279" s="135"/>
      <c r="AE2279" s="135"/>
      <c r="AF2279" s="127"/>
      <c r="AG2279" s="135"/>
      <c r="AH2279" s="135"/>
      <c r="AI2279" s="135"/>
      <c r="AJ2279" s="135"/>
    </row>
    <row r="2280" spans="11:36" s="3" customFormat="1" ht="15" customHeight="1" x14ac:dyDescent="0.25">
      <c r="K2280" s="11"/>
      <c r="L2280" s="354"/>
      <c r="M2280" s="352"/>
      <c r="AA2280" s="333"/>
      <c r="AB2280" s="135"/>
      <c r="AC2280" s="135"/>
      <c r="AD2280" s="135"/>
      <c r="AE2280" s="135"/>
      <c r="AF2280" s="127"/>
      <c r="AG2280" s="135"/>
      <c r="AH2280" s="135"/>
      <c r="AI2280" s="135"/>
      <c r="AJ2280" s="135"/>
    </row>
    <row r="2281" spans="11:36" s="3" customFormat="1" ht="15" customHeight="1" x14ac:dyDescent="0.25">
      <c r="K2281" s="11"/>
      <c r="L2281" s="354"/>
      <c r="M2281" s="352"/>
      <c r="AA2281" s="333"/>
      <c r="AB2281" s="135"/>
      <c r="AC2281" s="135"/>
      <c r="AD2281" s="135"/>
      <c r="AE2281" s="135"/>
      <c r="AF2281" s="127"/>
      <c r="AG2281" s="135"/>
      <c r="AH2281" s="135"/>
      <c r="AI2281" s="135"/>
      <c r="AJ2281" s="135"/>
    </row>
    <row r="2282" spans="11:36" s="3" customFormat="1" ht="15" customHeight="1" x14ac:dyDescent="0.25">
      <c r="K2282" s="11"/>
      <c r="L2282" s="354"/>
      <c r="M2282" s="352"/>
      <c r="AA2282" s="333"/>
      <c r="AB2282" s="135"/>
      <c r="AC2282" s="135"/>
      <c r="AD2282" s="135"/>
      <c r="AE2282" s="135"/>
      <c r="AF2282" s="127"/>
      <c r="AG2282" s="135"/>
      <c r="AH2282" s="135"/>
      <c r="AI2282" s="135"/>
      <c r="AJ2282" s="135"/>
    </row>
    <row r="2283" spans="11:36" s="3" customFormat="1" ht="15" customHeight="1" x14ac:dyDescent="0.25">
      <c r="K2283" s="11"/>
      <c r="L2283" s="354"/>
      <c r="M2283" s="352"/>
      <c r="AA2283" s="333"/>
      <c r="AB2283" s="135"/>
      <c r="AC2283" s="135"/>
      <c r="AD2283" s="135"/>
      <c r="AE2283" s="135"/>
      <c r="AF2283" s="127"/>
      <c r="AG2283" s="135"/>
      <c r="AH2283" s="135"/>
      <c r="AI2283" s="135"/>
      <c r="AJ2283" s="135"/>
    </row>
    <row r="2284" spans="11:36" s="3" customFormat="1" ht="15" customHeight="1" x14ac:dyDescent="0.25">
      <c r="K2284" s="11"/>
      <c r="L2284" s="354"/>
      <c r="M2284" s="352"/>
      <c r="AA2284" s="333"/>
      <c r="AB2284" s="135"/>
      <c r="AC2284" s="135"/>
      <c r="AD2284" s="135"/>
      <c r="AE2284" s="135"/>
      <c r="AF2284" s="127"/>
      <c r="AG2284" s="135"/>
      <c r="AH2284" s="135"/>
      <c r="AI2284" s="135"/>
      <c r="AJ2284" s="135"/>
    </row>
    <row r="2285" spans="11:36" s="3" customFormat="1" ht="15" customHeight="1" x14ac:dyDescent="0.25">
      <c r="K2285" s="11"/>
      <c r="L2285" s="354"/>
      <c r="M2285" s="352"/>
      <c r="AA2285" s="333"/>
      <c r="AB2285" s="135"/>
      <c r="AC2285" s="135"/>
      <c r="AD2285" s="135"/>
      <c r="AE2285" s="135"/>
      <c r="AF2285" s="127"/>
      <c r="AG2285" s="135"/>
      <c r="AH2285" s="135"/>
      <c r="AI2285" s="135"/>
      <c r="AJ2285" s="135"/>
    </row>
    <row r="2286" spans="11:36" s="3" customFormat="1" ht="15" customHeight="1" x14ac:dyDescent="0.25">
      <c r="K2286" s="11"/>
      <c r="L2286" s="354"/>
      <c r="M2286" s="352"/>
      <c r="AA2286" s="333"/>
      <c r="AB2286" s="135"/>
      <c r="AC2286" s="135"/>
      <c r="AD2286" s="135"/>
      <c r="AE2286" s="135"/>
      <c r="AF2286" s="127"/>
      <c r="AG2286" s="135"/>
      <c r="AH2286" s="135"/>
      <c r="AI2286" s="135"/>
      <c r="AJ2286" s="135"/>
    </row>
    <row r="2287" spans="11:36" s="3" customFormat="1" ht="15" customHeight="1" x14ac:dyDescent="0.25">
      <c r="K2287" s="11"/>
      <c r="L2287" s="354"/>
      <c r="M2287" s="352"/>
      <c r="AA2287" s="333"/>
      <c r="AB2287" s="135"/>
      <c r="AC2287" s="135"/>
      <c r="AD2287" s="135"/>
      <c r="AE2287" s="135"/>
      <c r="AF2287" s="127"/>
      <c r="AG2287" s="135"/>
      <c r="AH2287" s="135"/>
      <c r="AI2287" s="135"/>
      <c r="AJ2287" s="135"/>
    </row>
    <row r="2288" spans="11:36" s="3" customFormat="1" ht="15" customHeight="1" x14ac:dyDescent="0.25">
      <c r="K2288" s="11"/>
      <c r="L2288" s="354"/>
      <c r="M2288" s="352"/>
      <c r="AA2288" s="333"/>
      <c r="AB2288" s="135"/>
      <c r="AC2288" s="135"/>
      <c r="AD2288" s="135"/>
      <c r="AE2288" s="135"/>
      <c r="AF2288" s="127"/>
      <c r="AG2288" s="135"/>
      <c r="AH2288" s="135"/>
      <c r="AI2288" s="135"/>
      <c r="AJ2288" s="135"/>
    </row>
    <row r="2289" spans="11:36" s="3" customFormat="1" ht="15" customHeight="1" x14ac:dyDescent="0.25">
      <c r="K2289" s="11"/>
      <c r="L2289" s="354"/>
      <c r="M2289" s="352"/>
      <c r="AA2289" s="333"/>
      <c r="AB2289" s="135"/>
      <c r="AC2289" s="135"/>
      <c r="AD2289" s="135"/>
      <c r="AE2289" s="135"/>
      <c r="AF2289" s="127"/>
      <c r="AG2289" s="135"/>
      <c r="AH2289" s="135"/>
      <c r="AI2289" s="135"/>
      <c r="AJ2289" s="135"/>
    </row>
    <row r="2290" spans="11:36" s="3" customFormat="1" ht="15" customHeight="1" x14ac:dyDescent="0.25">
      <c r="K2290" s="11"/>
      <c r="L2290" s="354"/>
      <c r="M2290" s="352"/>
      <c r="AA2290" s="333"/>
      <c r="AB2290" s="135"/>
      <c r="AC2290" s="135"/>
      <c r="AD2290" s="135"/>
      <c r="AE2290" s="135"/>
      <c r="AF2290" s="127"/>
      <c r="AG2290" s="135"/>
      <c r="AH2290" s="135"/>
      <c r="AI2290" s="135"/>
      <c r="AJ2290" s="135"/>
    </row>
    <row r="2291" spans="11:36" s="3" customFormat="1" ht="15" customHeight="1" x14ac:dyDescent="0.25">
      <c r="K2291" s="11"/>
      <c r="L2291" s="354"/>
      <c r="M2291" s="352"/>
      <c r="AA2291" s="333"/>
      <c r="AB2291" s="135"/>
      <c r="AC2291" s="135"/>
      <c r="AD2291" s="135"/>
      <c r="AE2291" s="135"/>
      <c r="AF2291" s="127"/>
      <c r="AG2291" s="135"/>
      <c r="AH2291" s="135"/>
      <c r="AI2291" s="135"/>
      <c r="AJ2291" s="135"/>
    </row>
    <row r="2292" spans="11:36" s="3" customFormat="1" ht="15" customHeight="1" x14ac:dyDescent="0.25">
      <c r="K2292" s="11"/>
      <c r="L2292" s="354"/>
      <c r="M2292" s="352"/>
      <c r="AA2292" s="333"/>
      <c r="AB2292" s="135"/>
      <c r="AC2292" s="135"/>
      <c r="AD2292" s="135"/>
      <c r="AE2292" s="135"/>
      <c r="AF2292" s="127"/>
      <c r="AG2292" s="135"/>
      <c r="AH2292" s="135"/>
      <c r="AI2292" s="135"/>
      <c r="AJ2292" s="135"/>
    </row>
    <row r="2293" spans="11:36" s="3" customFormat="1" ht="15" customHeight="1" x14ac:dyDescent="0.25">
      <c r="K2293" s="11"/>
      <c r="L2293" s="354"/>
      <c r="M2293" s="352"/>
      <c r="AA2293" s="333"/>
      <c r="AB2293" s="135"/>
      <c r="AC2293" s="135"/>
      <c r="AD2293" s="135"/>
      <c r="AE2293" s="135"/>
      <c r="AF2293" s="127"/>
      <c r="AG2293" s="135"/>
      <c r="AH2293" s="135"/>
      <c r="AI2293" s="135"/>
      <c r="AJ2293" s="135"/>
    </row>
    <row r="2294" spans="11:36" s="3" customFormat="1" ht="15" customHeight="1" x14ac:dyDescent="0.25">
      <c r="K2294" s="11"/>
      <c r="L2294" s="354"/>
      <c r="M2294" s="352"/>
      <c r="AA2294" s="333"/>
      <c r="AB2294" s="135"/>
      <c r="AC2294" s="135"/>
      <c r="AD2294" s="135"/>
      <c r="AE2294" s="135"/>
      <c r="AF2294" s="127"/>
      <c r="AG2294" s="135"/>
      <c r="AH2294" s="135"/>
      <c r="AI2294" s="135"/>
      <c r="AJ2294" s="135"/>
    </row>
    <row r="2295" spans="11:36" s="3" customFormat="1" ht="15" customHeight="1" x14ac:dyDescent="0.25">
      <c r="K2295" s="11"/>
      <c r="L2295" s="354"/>
      <c r="M2295" s="352"/>
      <c r="AA2295" s="333"/>
      <c r="AB2295" s="135"/>
      <c r="AC2295" s="135"/>
      <c r="AD2295" s="135"/>
      <c r="AE2295" s="135"/>
      <c r="AF2295" s="127"/>
      <c r="AG2295" s="135"/>
      <c r="AH2295" s="135"/>
      <c r="AI2295" s="135"/>
      <c r="AJ2295" s="135"/>
    </row>
    <row r="2296" spans="11:36" s="3" customFormat="1" ht="15" customHeight="1" x14ac:dyDescent="0.25">
      <c r="K2296" s="11"/>
      <c r="L2296" s="354"/>
      <c r="M2296" s="352"/>
      <c r="AA2296" s="333"/>
      <c r="AB2296" s="135"/>
      <c r="AC2296" s="135"/>
      <c r="AD2296" s="135"/>
      <c r="AE2296" s="135"/>
      <c r="AF2296" s="127"/>
      <c r="AG2296" s="135"/>
      <c r="AH2296" s="135"/>
      <c r="AI2296" s="135"/>
      <c r="AJ2296" s="135"/>
    </row>
    <row r="2297" spans="11:36" s="3" customFormat="1" ht="15" customHeight="1" x14ac:dyDescent="0.25">
      <c r="K2297" s="11"/>
      <c r="L2297" s="354"/>
      <c r="M2297" s="352"/>
      <c r="AA2297" s="333"/>
      <c r="AB2297" s="135"/>
      <c r="AC2297" s="135"/>
      <c r="AD2297" s="135"/>
      <c r="AE2297" s="135"/>
      <c r="AF2297" s="127"/>
      <c r="AG2297" s="135"/>
      <c r="AH2297" s="135"/>
      <c r="AI2297" s="135"/>
      <c r="AJ2297" s="135"/>
    </row>
    <row r="2298" spans="11:36" s="3" customFormat="1" ht="15" customHeight="1" x14ac:dyDescent="0.25">
      <c r="K2298" s="11"/>
      <c r="L2298" s="354"/>
      <c r="M2298" s="352"/>
      <c r="AA2298" s="333"/>
      <c r="AB2298" s="135"/>
      <c r="AC2298" s="135"/>
      <c r="AD2298" s="135"/>
      <c r="AE2298" s="135"/>
      <c r="AF2298" s="127"/>
      <c r="AG2298" s="135"/>
      <c r="AH2298" s="135"/>
      <c r="AI2298" s="135"/>
      <c r="AJ2298" s="135"/>
    </row>
    <row r="2299" spans="11:36" s="3" customFormat="1" ht="15" customHeight="1" x14ac:dyDescent="0.25">
      <c r="K2299" s="11"/>
      <c r="L2299" s="354"/>
      <c r="M2299" s="352"/>
      <c r="AA2299" s="333"/>
      <c r="AB2299" s="135"/>
      <c r="AC2299" s="135"/>
      <c r="AD2299" s="135"/>
      <c r="AE2299" s="135"/>
      <c r="AF2299" s="127"/>
      <c r="AG2299" s="135"/>
      <c r="AH2299" s="135"/>
      <c r="AI2299" s="135"/>
      <c r="AJ2299" s="135"/>
    </row>
    <row r="2300" spans="11:36" s="3" customFormat="1" ht="15" customHeight="1" x14ac:dyDescent="0.25">
      <c r="K2300" s="11"/>
      <c r="L2300" s="354"/>
      <c r="M2300" s="352"/>
      <c r="AA2300" s="333"/>
      <c r="AB2300" s="135"/>
      <c r="AC2300" s="135"/>
      <c r="AD2300" s="135"/>
      <c r="AE2300" s="135"/>
      <c r="AF2300" s="127"/>
      <c r="AG2300" s="135"/>
      <c r="AH2300" s="135"/>
      <c r="AI2300" s="135"/>
      <c r="AJ2300" s="135"/>
    </row>
    <row r="2301" spans="11:36" s="3" customFormat="1" ht="15" customHeight="1" x14ac:dyDescent="0.25">
      <c r="K2301" s="11"/>
      <c r="L2301" s="354"/>
      <c r="M2301" s="352"/>
      <c r="AA2301" s="333"/>
      <c r="AB2301" s="135"/>
      <c r="AC2301" s="135"/>
      <c r="AD2301" s="135"/>
      <c r="AE2301" s="135"/>
      <c r="AF2301" s="127"/>
      <c r="AG2301" s="135"/>
      <c r="AH2301" s="135"/>
      <c r="AI2301" s="135"/>
      <c r="AJ2301" s="135"/>
    </row>
    <row r="2302" spans="11:36" s="3" customFormat="1" ht="15" customHeight="1" x14ac:dyDescent="0.25">
      <c r="K2302" s="11"/>
      <c r="L2302" s="354"/>
      <c r="M2302" s="352"/>
      <c r="AA2302" s="333"/>
      <c r="AB2302" s="135"/>
      <c r="AC2302" s="135"/>
      <c r="AD2302" s="135"/>
      <c r="AE2302" s="135"/>
      <c r="AF2302" s="127"/>
      <c r="AG2302" s="135"/>
      <c r="AH2302" s="135"/>
      <c r="AI2302" s="135"/>
      <c r="AJ2302" s="135"/>
    </row>
    <row r="2303" spans="11:36" s="3" customFormat="1" ht="15" customHeight="1" x14ac:dyDescent="0.25">
      <c r="K2303" s="11"/>
      <c r="L2303" s="354"/>
      <c r="M2303" s="352"/>
      <c r="AA2303" s="333"/>
      <c r="AB2303" s="135"/>
      <c r="AC2303" s="135"/>
      <c r="AD2303" s="135"/>
      <c r="AE2303" s="135"/>
      <c r="AF2303" s="127"/>
      <c r="AG2303" s="135"/>
      <c r="AH2303" s="135"/>
      <c r="AI2303" s="135"/>
      <c r="AJ2303" s="135"/>
    </row>
    <row r="2304" spans="11:36" s="3" customFormat="1" ht="15" customHeight="1" x14ac:dyDescent="0.25">
      <c r="K2304" s="11"/>
      <c r="L2304" s="354"/>
      <c r="M2304" s="352"/>
      <c r="AA2304" s="333"/>
      <c r="AB2304" s="135"/>
      <c r="AC2304" s="135"/>
      <c r="AD2304" s="135"/>
      <c r="AE2304" s="135"/>
      <c r="AF2304" s="127"/>
      <c r="AG2304" s="135"/>
      <c r="AH2304" s="135"/>
      <c r="AI2304" s="135"/>
      <c r="AJ2304" s="135"/>
    </row>
    <row r="2305" spans="11:36" s="3" customFormat="1" ht="15" customHeight="1" x14ac:dyDescent="0.25">
      <c r="K2305" s="11"/>
      <c r="L2305" s="354"/>
      <c r="M2305" s="352"/>
      <c r="AA2305" s="333"/>
      <c r="AB2305" s="135"/>
      <c r="AC2305" s="135"/>
      <c r="AD2305" s="135"/>
      <c r="AE2305" s="135"/>
      <c r="AF2305" s="127"/>
      <c r="AG2305" s="135"/>
      <c r="AH2305" s="135"/>
      <c r="AI2305" s="135"/>
      <c r="AJ2305" s="135"/>
    </row>
    <row r="2306" spans="11:36" s="3" customFormat="1" ht="15" customHeight="1" x14ac:dyDescent="0.25">
      <c r="K2306" s="11"/>
      <c r="L2306" s="354"/>
      <c r="M2306" s="352"/>
      <c r="AA2306" s="333"/>
      <c r="AB2306" s="135"/>
      <c r="AC2306" s="135"/>
      <c r="AD2306" s="135"/>
      <c r="AE2306" s="135"/>
      <c r="AF2306" s="127"/>
      <c r="AG2306" s="135"/>
      <c r="AH2306" s="135"/>
      <c r="AI2306" s="135"/>
      <c r="AJ2306" s="135"/>
    </row>
    <row r="2307" spans="11:36" s="3" customFormat="1" ht="15" customHeight="1" x14ac:dyDescent="0.25">
      <c r="K2307" s="11"/>
      <c r="L2307" s="354"/>
      <c r="M2307" s="352"/>
      <c r="AA2307" s="333"/>
      <c r="AB2307" s="135"/>
      <c r="AC2307" s="135"/>
      <c r="AD2307" s="135"/>
      <c r="AE2307" s="135"/>
      <c r="AF2307" s="127"/>
      <c r="AG2307" s="135"/>
      <c r="AH2307" s="135"/>
      <c r="AI2307" s="135"/>
      <c r="AJ2307" s="135"/>
    </row>
    <row r="2308" spans="11:36" s="3" customFormat="1" ht="15" customHeight="1" x14ac:dyDescent="0.25">
      <c r="K2308" s="11"/>
      <c r="L2308" s="354"/>
      <c r="M2308" s="352"/>
      <c r="AA2308" s="333"/>
      <c r="AB2308" s="135"/>
      <c r="AC2308" s="135"/>
      <c r="AD2308" s="135"/>
      <c r="AE2308" s="135"/>
      <c r="AF2308" s="127"/>
      <c r="AG2308" s="135"/>
      <c r="AH2308" s="135"/>
      <c r="AI2308" s="135"/>
      <c r="AJ2308" s="135"/>
    </row>
    <row r="2309" spans="11:36" s="3" customFormat="1" ht="15" customHeight="1" x14ac:dyDescent="0.25">
      <c r="K2309" s="11"/>
      <c r="L2309" s="354"/>
      <c r="M2309" s="352"/>
      <c r="AA2309" s="333"/>
      <c r="AB2309" s="135"/>
      <c r="AC2309" s="135"/>
      <c r="AD2309" s="135"/>
      <c r="AE2309" s="135"/>
      <c r="AF2309" s="127"/>
      <c r="AG2309" s="135"/>
      <c r="AH2309" s="135"/>
      <c r="AI2309" s="135"/>
      <c r="AJ2309" s="135"/>
    </row>
    <row r="2310" spans="11:36" s="3" customFormat="1" ht="15" customHeight="1" x14ac:dyDescent="0.25">
      <c r="K2310" s="11"/>
      <c r="L2310" s="354"/>
      <c r="M2310" s="352"/>
      <c r="AA2310" s="333"/>
      <c r="AB2310" s="135"/>
      <c r="AC2310" s="135"/>
      <c r="AD2310" s="135"/>
      <c r="AE2310" s="135"/>
      <c r="AF2310" s="127"/>
      <c r="AG2310" s="135"/>
      <c r="AH2310" s="135"/>
      <c r="AI2310" s="135"/>
      <c r="AJ2310" s="135"/>
    </row>
    <row r="2311" spans="11:36" s="3" customFormat="1" ht="15" customHeight="1" x14ac:dyDescent="0.25">
      <c r="K2311" s="11"/>
      <c r="L2311" s="354"/>
      <c r="M2311" s="352"/>
      <c r="AA2311" s="333"/>
      <c r="AB2311" s="135"/>
      <c r="AC2311" s="135"/>
      <c r="AD2311" s="135"/>
      <c r="AE2311" s="135"/>
      <c r="AF2311" s="127"/>
      <c r="AG2311" s="135"/>
      <c r="AH2311" s="135"/>
      <c r="AI2311" s="135"/>
      <c r="AJ2311" s="135"/>
    </row>
    <row r="2312" spans="11:36" s="3" customFormat="1" ht="15" customHeight="1" x14ac:dyDescent="0.25">
      <c r="K2312" s="11"/>
      <c r="L2312" s="354"/>
      <c r="M2312" s="352"/>
      <c r="AA2312" s="333"/>
      <c r="AB2312" s="135"/>
      <c r="AC2312" s="135"/>
      <c r="AD2312" s="135"/>
      <c r="AE2312" s="135"/>
      <c r="AF2312" s="127"/>
      <c r="AG2312" s="135"/>
      <c r="AH2312" s="135"/>
      <c r="AI2312" s="135"/>
      <c r="AJ2312" s="135"/>
    </row>
    <row r="2313" spans="11:36" s="3" customFormat="1" ht="15" customHeight="1" x14ac:dyDescent="0.25">
      <c r="K2313" s="11"/>
      <c r="L2313" s="354"/>
      <c r="M2313" s="352"/>
      <c r="AA2313" s="333"/>
      <c r="AB2313" s="135"/>
      <c r="AC2313" s="135"/>
      <c r="AD2313" s="135"/>
      <c r="AE2313" s="135"/>
      <c r="AF2313" s="127"/>
      <c r="AG2313" s="135"/>
      <c r="AH2313" s="135"/>
      <c r="AI2313" s="135"/>
      <c r="AJ2313" s="135"/>
    </row>
    <row r="2314" spans="11:36" s="3" customFormat="1" ht="15" customHeight="1" x14ac:dyDescent="0.25">
      <c r="K2314" s="11"/>
      <c r="L2314" s="354"/>
      <c r="M2314" s="352"/>
      <c r="AA2314" s="333"/>
      <c r="AB2314" s="135"/>
      <c r="AC2314" s="135"/>
      <c r="AD2314" s="135"/>
      <c r="AE2314" s="135"/>
      <c r="AF2314" s="127"/>
      <c r="AG2314" s="135"/>
      <c r="AH2314" s="135"/>
      <c r="AI2314" s="135"/>
      <c r="AJ2314" s="135"/>
    </row>
    <row r="2315" spans="11:36" s="3" customFormat="1" ht="15" customHeight="1" x14ac:dyDescent="0.25">
      <c r="K2315" s="11"/>
      <c r="L2315" s="354"/>
      <c r="M2315" s="352"/>
      <c r="AA2315" s="333"/>
      <c r="AB2315" s="135"/>
      <c r="AC2315" s="135"/>
      <c r="AD2315" s="135"/>
      <c r="AE2315" s="135"/>
      <c r="AF2315" s="127"/>
      <c r="AG2315" s="135"/>
      <c r="AH2315" s="135"/>
      <c r="AI2315" s="135"/>
      <c r="AJ2315" s="135"/>
    </row>
    <row r="2316" spans="11:36" s="3" customFormat="1" ht="15" customHeight="1" x14ac:dyDescent="0.25">
      <c r="K2316" s="11"/>
      <c r="L2316" s="354"/>
      <c r="M2316" s="352"/>
      <c r="AA2316" s="333"/>
      <c r="AB2316" s="135"/>
      <c r="AC2316" s="135"/>
      <c r="AD2316" s="135"/>
      <c r="AE2316" s="135"/>
      <c r="AF2316" s="127"/>
      <c r="AG2316" s="135"/>
      <c r="AH2316" s="135"/>
      <c r="AI2316" s="135"/>
      <c r="AJ2316" s="135"/>
    </row>
    <row r="2317" spans="11:36" s="3" customFormat="1" ht="15" customHeight="1" x14ac:dyDescent="0.25">
      <c r="K2317" s="11"/>
      <c r="L2317" s="354"/>
      <c r="M2317" s="352"/>
      <c r="AA2317" s="333"/>
      <c r="AB2317" s="135"/>
      <c r="AC2317" s="135"/>
      <c r="AD2317" s="135"/>
      <c r="AE2317" s="135"/>
      <c r="AF2317" s="127"/>
      <c r="AG2317" s="135"/>
      <c r="AH2317" s="135"/>
      <c r="AI2317" s="135"/>
      <c r="AJ2317" s="135"/>
    </row>
    <row r="2318" spans="11:36" s="3" customFormat="1" ht="15" customHeight="1" x14ac:dyDescent="0.25">
      <c r="K2318" s="11"/>
      <c r="L2318" s="354"/>
      <c r="M2318" s="352"/>
      <c r="AA2318" s="333"/>
      <c r="AB2318" s="135"/>
      <c r="AC2318" s="135"/>
      <c r="AD2318" s="135"/>
      <c r="AE2318" s="135"/>
      <c r="AF2318" s="127"/>
      <c r="AG2318" s="135"/>
      <c r="AH2318" s="135"/>
      <c r="AI2318" s="135"/>
      <c r="AJ2318" s="135"/>
    </row>
    <row r="2319" spans="11:36" s="3" customFormat="1" ht="15" customHeight="1" x14ac:dyDescent="0.25">
      <c r="K2319" s="11"/>
      <c r="L2319" s="354"/>
      <c r="M2319" s="352"/>
      <c r="AA2319" s="333"/>
      <c r="AB2319" s="135"/>
      <c r="AC2319" s="135"/>
      <c r="AD2319" s="135"/>
      <c r="AE2319" s="135"/>
      <c r="AF2319" s="127"/>
      <c r="AG2319" s="135"/>
      <c r="AH2319" s="135"/>
      <c r="AI2319" s="135"/>
      <c r="AJ2319" s="135"/>
    </row>
    <row r="2320" spans="11:36" s="3" customFormat="1" ht="15" customHeight="1" x14ac:dyDescent="0.25">
      <c r="K2320" s="11"/>
      <c r="L2320" s="354"/>
      <c r="M2320" s="352"/>
      <c r="AA2320" s="333"/>
      <c r="AB2320" s="135"/>
      <c r="AC2320" s="135"/>
      <c r="AD2320" s="135"/>
      <c r="AE2320" s="135"/>
      <c r="AF2320" s="127"/>
      <c r="AG2320" s="135"/>
      <c r="AH2320" s="135"/>
      <c r="AI2320" s="135"/>
      <c r="AJ2320" s="135"/>
    </row>
    <row r="2321" spans="11:36" s="3" customFormat="1" ht="15" customHeight="1" x14ac:dyDescent="0.25">
      <c r="K2321" s="11"/>
      <c r="L2321" s="354"/>
      <c r="M2321" s="352"/>
      <c r="AA2321" s="333"/>
      <c r="AB2321" s="135"/>
      <c r="AC2321" s="135"/>
      <c r="AD2321" s="135"/>
      <c r="AE2321" s="135"/>
      <c r="AF2321" s="127"/>
      <c r="AG2321" s="135"/>
      <c r="AH2321" s="135"/>
      <c r="AI2321" s="135"/>
      <c r="AJ2321" s="135"/>
    </row>
    <row r="2322" spans="11:36" s="3" customFormat="1" ht="15" customHeight="1" x14ac:dyDescent="0.25">
      <c r="K2322" s="11"/>
      <c r="L2322" s="354"/>
      <c r="M2322" s="352"/>
      <c r="AA2322" s="333"/>
      <c r="AB2322" s="135"/>
      <c r="AC2322" s="135"/>
      <c r="AD2322" s="135"/>
      <c r="AE2322" s="135"/>
      <c r="AF2322" s="127"/>
      <c r="AG2322" s="135"/>
      <c r="AH2322" s="135"/>
      <c r="AI2322" s="135"/>
      <c r="AJ2322" s="135"/>
    </row>
    <row r="2323" spans="11:36" s="3" customFormat="1" ht="15" customHeight="1" x14ac:dyDescent="0.25">
      <c r="K2323" s="11"/>
      <c r="L2323" s="354"/>
      <c r="M2323" s="352"/>
      <c r="AA2323" s="333"/>
      <c r="AB2323" s="135"/>
      <c r="AC2323" s="135"/>
      <c r="AD2323" s="135"/>
      <c r="AE2323" s="135"/>
      <c r="AF2323" s="127"/>
      <c r="AG2323" s="135"/>
      <c r="AH2323" s="135"/>
      <c r="AI2323" s="135"/>
      <c r="AJ2323" s="135"/>
    </row>
    <row r="2324" spans="11:36" s="3" customFormat="1" ht="15" customHeight="1" x14ac:dyDescent="0.25">
      <c r="K2324" s="11"/>
      <c r="L2324" s="354"/>
      <c r="M2324" s="352"/>
      <c r="AA2324" s="333"/>
      <c r="AB2324" s="135"/>
      <c r="AC2324" s="135"/>
      <c r="AD2324" s="135"/>
      <c r="AE2324" s="135"/>
      <c r="AF2324" s="127"/>
      <c r="AG2324" s="135"/>
      <c r="AH2324" s="135"/>
      <c r="AI2324" s="135"/>
      <c r="AJ2324" s="135"/>
    </row>
    <row r="2325" spans="11:36" s="3" customFormat="1" ht="15" customHeight="1" x14ac:dyDescent="0.25">
      <c r="K2325" s="11"/>
      <c r="L2325" s="354"/>
      <c r="M2325" s="352"/>
      <c r="AA2325" s="333"/>
      <c r="AB2325" s="135"/>
      <c r="AC2325" s="135"/>
      <c r="AD2325" s="135"/>
      <c r="AE2325" s="135"/>
      <c r="AF2325" s="127"/>
      <c r="AG2325" s="135"/>
      <c r="AH2325" s="135"/>
      <c r="AI2325" s="135"/>
      <c r="AJ2325" s="135"/>
    </row>
    <row r="2326" spans="11:36" s="3" customFormat="1" ht="15" customHeight="1" x14ac:dyDescent="0.25">
      <c r="K2326" s="11"/>
      <c r="L2326" s="354"/>
      <c r="M2326" s="352"/>
      <c r="AA2326" s="333"/>
      <c r="AB2326" s="135"/>
      <c r="AC2326" s="135"/>
      <c r="AD2326" s="135"/>
      <c r="AE2326" s="135"/>
      <c r="AF2326" s="127"/>
      <c r="AG2326" s="135"/>
      <c r="AH2326" s="135"/>
      <c r="AI2326" s="135"/>
      <c r="AJ2326" s="135"/>
    </row>
    <row r="2327" spans="11:36" s="3" customFormat="1" ht="15" customHeight="1" x14ac:dyDescent="0.25">
      <c r="K2327" s="11"/>
      <c r="L2327" s="354"/>
      <c r="M2327" s="352"/>
      <c r="AA2327" s="333"/>
      <c r="AB2327" s="135"/>
      <c r="AC2327" s="135"/>
      <c r="AD2327" s="135"/>
      <c r="AE2327" s="135"/>
      <c r="AF2327" s="127"/>
      <c r="AG2327" s="135"/>
      <c r="AH2327" s="135"/>
      <c r="AI2327" s="135"/>
      <c r="AJ2327" s="135"/>
    </row>
    <row r="2328" spans="11:36" s="3" customFormat="1" ht="15" customHeight="1" x14ac:dyDescent="0.25">
      <c r="K2328" s="11"/>
      <c r="L2328" s="354"/>
      <c r="M2328" s="352"/>
      <c r="AA2328" s="333"/>
      <c r="AB2328" s="135"/>
      <c r="AC2328" s="135"/>
      <c r="AD2328" s="135"/>
      <c r="AE2328" s="135"/>
      <c r="AF2328" s="127"/>
      <c r="AG2328" s="135"/>
      <c r="AH2328" s="135"/>
      <c r="AI2328" s="135"/>
      <c r="AJ2328" s="135"/>
    </row>
    <row r="2329" spans="11:36" s="3" customFormat="1" ht="15" customHeight="1" x14ac:dyDescent="0.25">
      <c r="K2329" s="11"/>
      <c r="L2329" s="354"/>
      <c r="M2329" s="352"/>
      <c r="AA2329" s="333"/>
      <c r="AB2329" s="135"/>
      <c r="AC2329" s="135"/>
      <c r="AD2329" s="135"/>
      <c r="AE2329" s="135"/>
      <c r="AF2329" s="127"/>
      <c r="AG2329" s="135"/>
      <c r="AH2329" s="135"/>
      <c r="AI2329" s="135"/>
      <c r="AJ2329" s="135"/>
    </row>
    <row r="2330" spans="11:36" s="3" customFormat="1" ht="15" customHeight="1" x14ac:dyDescent="0.25">
      <c r="K2330" s="11"/>
      <c r="L2330" s="354"/>
      <c r="M2330" s="352"/>
      <c r="AA2330" s="333"/>
      <c r="AB2330" s="135"/>
      <c r="AC2330" s="135"/>
      <c r="AD2330" s="135"/>
      <c r="AE2330" s="135"/>
      <c r="AF2330" s="127"/>
      <c r="AG2330" s="135"/>
      <c r="AH2330" s="135"/>
      <c r="AI2330" s="135"/>
      <c r="AJ2330" s="135"/>
    </row>
    <row r="2331" spans="11:36" s="3" customFormat="1" ht="15" customHeight="1" x14ac:dyDescent="0.25">
      <c r="K2331" s="11"/>
      <c r="L2331" s="354"/>
      <c r="M2331" s="352"/>
      <c r="AA2331" s="333"/>
      <c r="AB2331" s="135"/>
      <c r="AC2331" s="135"/>
      <c r="AD2331" s="135"/>
      <c r="AE2331" s="135"/>
      <c r="AF2331" s="127"/>
      <c r="AG2331" s="135"/>
      <c r="AH2331" s="135"/>
      <c r="AI2331" s="135"/>
      <c r="AJ2331" s="135"/>
    </row>
    <row r="2332" spans="11:36" s="3" customFormat="1" ht="15" customHeight="1" x14ac:dyDescent="0.25">
      <c r="K2332" s="11"/>
      <c r="L2332" s="354"/>
      <c r="M2332" s="352"/>
      <c r="AA2332" s="333"/>
      <c r="AB2332" s="135"/>
      <c r="AC2332" s="135"/>
      <c r="AD2332" s="135"/>
      <c r="AE2332" s="135"/>
      <c r="AF2332" s="127"/>
      <c r="AG2332" s="135"/>
      <c r="AH2332" s="135"/>
      <c r="AI2332" s="135"/>
      <c r="AJ2332" s="135"/>
    </row>
    <row r="2333" spans="11:36" s="3" customFormat="1" ht="15" customHeight="1" x14ac:dyDescent="0.25">
      <c r="K2333" s="11"/>
      <c r="L2333" s="354"/>
      <c r="M2333" s="352"/>
      <c r="AA2333" s="333"/>
      <c r="AB2333" s="135"/>
      <c r="AC2333" s="135"/>
      <c r="AD2333" s="135"/>
      <c r="AE2333" s="135"/>
      <c r="AF2333" s="127"/>
      <c r="AG2333" s="135"/>
      <c r="AH2333" s="135"/>
      <c r="AI2333" s="135"/>
      <c r="AJ2333" s="135"/>
    </row>
    <row r="2334" spans="11:36" s="3" customFormat="1" ht="15" customHeight="1" x14ac:dyDescent="0.25">
      <c r="K2334" s="11"/>
      <c r="L2334" s="354"/>
      <c r="M2334" s="352"/>
      <c r="AA2334" s="333"/>
      <c r="AB2334" s="135"/>
      <c r="AC2334" s="135"/>
      <c r="AD2334" s="135"/>
      <c r="AE2334" s="135"/>
      <c r="AF2334" s="127"/>
      <c r="AG2334" s="135"/>
      <c r="AH2334" s="135"/>
      <c r="AI2334" s="135"/>
      <c r="AJ2334" s="135"/>
    </row>
    <row r="2335" spans="11:36" s="3" customFormat="1" ht="15" customHeight="1" x14ac:dyDescent="0.25">
      <c r="K2335" s="11"/>
      <c r="L2335" s="354"/>
      <c r="M2335" s="352"/>
      <c r="AA2335" s="333"/>
      <c r="AB2335" s="135"/>
      <c r="AC2335" s="135"/>
      <c r="AD2335" s="135"/>
      <c r="AE2335" s="135"/>
      <c r="AF2335" s="127"/>
      <c r="AG2335" s="135"/>
      <c r="AH2335" s="135"/>
      <c r="AI2335" s="135"/>
      <c r="AJ2335" s="135"/>
    </row>
    <row r="2336" spans="11:36" s="3" customFormat="1" ht="15" customHeight="1" x14ac:dyDescent="0.25">
      <c r="K2336" s="11"/>
      <c r="L2336" s="354"/>
      <c r="M2336" s="352"/>
      <c r="AA2336" s="333"/>
      <c r="AB2336" s="135"/>
      <c r="AC2336" s="135"/>
      <c r="AD2336" s="135"/>
      <c r="AE2336" s="135"/>
      <c r="AF2336" s="127"/>
      <c r="AG2336" s="135"/>
      <c r="AH2336" s="135"/>
      <c r="AI2336" s="135"/>
      <c r="AJ2336" s="135"/>
    </row>
    <row r="2337" spans="11:36" s="3" customFormat="1" ht="15" customHeight="1" x14ac:dyDescent="0.25">
      <c r="K2337" s="11"/>
      <c r="L2337" s="354"/>
      <c r="M2337" s="352"/>
      <c r="AA2337" s="333"/>
      <c r="AB2337" s="135"/>
      <c r="AC2337" s="135"/>
      <c r="AD2337" s="135"/>
      <c r="AE2337" s="135"/>
      <c r="AF2337" s="127"/>
      <c r="AG2337" s="135"/>
      <c r="AH2337" s="135"/>
      <c r="AI2337" s="135"/>
      <c r="AJ2337" s="135"/>
    </row>
    <row r="2338" spans="11:36" s="3" customFormat="1" ht="15" customHeight="1" x14ac:dyDescent="0.25">
      <c r="K2338" s="11"/>
      <c r="L2338" s="354"/>
      <c r="M2338" s="352"/>
      <c r="AA2338" s="333"/>
      <c r="AB2338" s="135"/>
      <c r="AC2338" s="135"/>
      <c r="AD2338" s="135"/>
      <c r="AE2338" s="135"/>
      <c r="AF2338" s="127"/>
      <c r="AG2338" s="135"/>
      <c r="AH2338" s="135"/>
      <c r="AI2338" s="135"/>
      <c r="AJ2338" s="135"/>
    </row>
    <row r="2339" spans="11:36" s="3" customFormat="1" ht="15" customHeight="1" x14ac:dyDescent="0.25">
      <c r="K2339" s="11"/>
      <c r="L2339" s="354"/>
      <c r="M2339" s="352"/>
      <c r="AA2339" s="333"/>
      <c r="AB2339" s="135"/>
      <c r="AC2339" s="135"/>
      <c r="AD2339" s="135"/>
      <c r="AE2339" s="135"/>
      <c r="AF2339" s="127"/>
      <c r="AG2339" s="135"/>
      <c r="AH2339" s="135"/>
      <c r="AI2339" s="135"/>
      <c r="AJ2339" s="135"/>
    </row>
    <row r="2340" spans="11:36" s="3" customFormat="1" ht="15" customHeight="1" x14ac:dyDescent="0.25">
      <c r="K2340" s="11"/>
      <c r="L2340" s="354"/>
      <c r="M2340" s="352"/>
      <c r="AA2340" s="333"/>
      <c r="AB2340" s="135"/>
      <c r="AC2340" s="135"/>
      <c r="AD2340" s="135"/>
      <c r="AE2340" s="135"/>
      <c r="AF2340" s="127"/>
      <c r="AG2340" s="135"/>
      <c r="AH2340" s="135"/>
      <c r="AI2340" s="135"/>
      <c r="AJ2340" s="135"/>
    </row>
    <row r="2341" spans="11:36" s="3" customFormat="1" ht="15" customHeight="1" x14ac:dyDescent="0.25">
      <c r="K2341" s="11"/>
      <c r="L2341" s="354"/>
      <c r="M2341" s="352"/>
      <c r="AA2341" s="333"/>
      <c r="AB2341" s="135"/>
      <c r="AC2341" s="135"/>
      <c r="AD2341" s="135"/>
      <c r="AE2341" s="135"/>
      <c r="AF2341" s="127"/>
      <c r="AG2341" s="135"/>
      <c r="AH2341" s="135"/>
      <c r="AI2341" s="135"/>
      <c r="AJ2341" s="135"/>
    </row>
    <row r="2342" spans="11:36" s="3" customFormat="1" ht="15" customHeight="1" x14ac:dyDescent="0.25">
      <c r="K2342" s="11"/>
      <c r="L2342" s="354"/>
      <c r="M2342" s="352"/>
      <c r="AA2342" s="333"/>
      <c r="AB2342" s="135"/>
      <c r="AC2342" s="135"/>
      <c r="AD2342" s="135"/>
      <c r="AE2342" s="135"/>
      <c r="AF2342" s="127"/>
      <c r="AG2342" s="135"/>
      <c r="AH2342" s="135"/>
      <c r="AI2342" s="135"/>
      <c r="AJ2342" s="135"/>
    </row>
    <row r="2343" spans="11:36" s="3" customFormat="1" ht="15" customHeight="1" x14ac:dyDescent="0.25">
      <c r="K2343" s="11"/>
      <c r="L2343" s="354"/>
      <c r="M2343" s="352"/>
      <c r="AA2343" s="333"/>
      <c r="AB2343" s="135"/>
      <c r="AC2343" s="135"/>
      <c r="AD2343" s="135"/>
      <c r="AE2343" s="135"/>
      <c r="AF2343" s="127"/>
      <c r="AG2343" s="135"/>
      <c r="AH2343" s="135"/>
      <c r="AI2343" s="135"/>
      <c r="AJ2343" s="135"/>
    </row>
    <row r="2344" spans="11:36" s="3" customFormat="1" ht="15" customHeight="1" x14ac:dyDescent="0.25">
      <c r="K2344" s="11"/>
      <c r="L2344" s="354"/>
      <c r="M2344" s="352"/>
      <c r="AA2344" s="333"/>
      <c r="AB2344" s="135"/>
      <c r="AC2344" s="135"/>
      <c r="AD2344" s="135"/>
      <c r="AE2344" s="135"/>
      <c r="AF2344" s="127"/>
      <c r="AG2344" s="135"/>
      <c r="AH2344" s="135"/>
      <c r="AI2344" s="135"/>
      <c r="AJ2344" s="135"/>
    </row>
    <row r="2345" spans="11:36" s="3" customFormat="1" ht="15" customHeight="1" x14ac:dyDescent="0.25">
      <c r="K2345" s="11"/>
      <c r="L2345" s="354"/>
      <c r="M2345" s="352"/>
      <c r="AA2345" s="333"/>
      <c r="AB2345" s="135"/>
      <c r="AC2345" s="135"/>
      <c r="AD2345" s="135"/>
      <c r="AE2345" s="135"/>
      <c r="AF2345" s="127"/>
      <c r="AG2345" s="135"/>
      <c r="AH2345" s="135"/>
      <c r="AI2345" s="135"/>
      <c r="AJ2345" s="135"/>
    </row>
    <row r="2346" spans="11:36" s="3" customFormat="1" ht="15" customHeight="1" x14ac:dyDescent="0.25">
      <c r="K2346" s="11"/>
      <c r="L2346" s="354"/>
      <c r="M2346" s="352"/>
      <c r="AA2346" s="333"/>
      <c r="AB2346" s="135"/>
      <c r="AC2346" s="135"/>
      <c r="AD2346" s="135"/>
      <c r="AE2346" s="135"/>
      <c r="AF2346" s="127"/>
      <c r="AG2346" s="135"/>
      <c r="AH2346" s="135"/>
      <c r="AI2346" s="135"/>
      <c r="AJ2346" s="135"/>
    </row>
    <row r="2347" spans="11:36" s="3" customFormat="1" ht="15" customHeight="1" x14ac:dyDescent="0.25">
      <c r="K2347" s="11"/>
      <c r="L2347" s="354"/>
      <c r="M2347" s="352"/>
      <c r="AA2347" s="333"/>
      <c r="AB2347" s="135"/>
      <c r="AC2347" s="135"/>
      <c r="AD2347" s="135"/>
      <c r="AE2347" s="135"/>
      <c r="AF2347" s="127"/>
      <c r="AG2347" s="135"/>
      <c r="AH2347" s="135"/>
      <c r="AI2347" s="135"/>
      <c r="AJ2347" s="135"/>
    </row>
    <row r="2348" spans="11:36" s="3" customFormat="1" ht="15" customHeight="1" x14ac:dyDescent="0.25">
      <c r="K2348" s="11"/>
      <c r="L2348" s="354"/>
      <c r="M2348" s="352"/>
      <c r="AA2348" s="333"/>
      <c r="AB2348" s="135"/>
      <c r="AC2348" s="135"/>
      <c r="AD2348" s="135"/>
      <c r="AE2348" s="135"/>
      <c r="AF2348" s="127"/>
      <c r="AG2348" s="135"/>
      <c r="AH2348" s="135"/>
      <c r="AI2348" s="135"/>
      <c r="AJ2348" s="135"/>
    </row>
    <row r="2349" spans="11:36" s="3" customFormat="1" ht="15" customHeight="1" x14ac:dyDescent="0.25">
      <c r="K2349" s="11"/>
      <c r="L2349" s="354"/>
      <c r="M2349" s="352"/>
      <c r="AA2349" s="333"/>
      <c r="AB2349" s="135"/>
      <c r="AC2349" s="135"/>
      <c r="AD2349" s="135"/>
      <c r="AE2349" s="135"/>
      <c r="AF2349" s="127"/>
      <c r="AG2349" s="135"/>
      <c r="AH2349" s="135"/>
      <c r="AI2349" s="135"/>
      <c r="AJ2349" s="135"/>
    </row>
    <row r="2350" spans="11:36" s="3" customFormat="1" ht="15" customHeight="1" x14ac:dyDescent="0.25">
      <c r="K2350" s="11"/>
      <c r="L2350" s="354"/>
      <c r="M2350" s="352"/>
      <c r="AA2350" s="333"/>
      <c r="AB2350" s="135"/>
      <c r="AC2350" s="135"/>
      <c r="AD2350" s="135"/>
      <c r="AE2350" s="135"/>
      <c r="AF2350" s="127"/>
      <c r="AG2350" s="135"/>
      <c r="AH2350" s="135"/>
      <c r="AI2350" s="135"/>
      <c r="AJ2350" s="135"/>
    </row>
    <row r="2351" spans="11:36" s="3" customFormat="1" ht="15" customHeight="1" x14ac:dyDescent="0.25">
      <c r="K2351" s="11"/>
      <c r="L2351" s="354"/>
      <c r="M2351" s="352"/>
      <c r="AA2351" s="333"/>
      <c r="AB2351" s="135"/>
      <c r="AC2351" s="135"/>
      <c r="AD2351" s="135"/>
      <c r="AE2351" s="135"/>
      <c r="AF2351" s="127"/>
      <c r="AG2351" s="135"/>
      <c r="AH2351" s="135"/>
      <c r="AI2351" s="135"/>
      <c r="AJ2351" s="135"/>
    </row>
    <row r="2352" spans="11:36" s="3" customFormat="1" ht="15" customHeight="1" x14ac:dyDescent="0.25">
      <c r="K2352" s="11"/>
      <c r="L2352" s="354"/>
      <c r="M2352" s="352"/>
      <c r="AA2352" s="333"/>
      <c r="AB2352" s="135"/>
      <c r="AC2352" s="135"/>
      <c r="AD2352" s="135"/>
      <c r="AE2352" s="135"/>
      <c r="AF2352" s="127"/>
      <c r="AG2352" s="135"/>
      <c r="AH2352" s="135"/>
      <c r="AI2352" s="135"/>
      <c r="AJ2352" s="135"/>
    </row>
    <row r="2353" spans="11:36" s="3" customFormat="1" ht="15" customHeight="1" x14ac:dyDescent="0.25">
      <c r="K2353" s="11"/>
      <c r="L2353" s="354"/>
      <c r="M2353" s="352"/>
      <c r="AA2353" s="333"/>
      <c r="AB2353" s="135"/>
      <c r="AC2353" s="135"/>
      <c r="AD2353" s="135"/>
      <c r="AE2353" s="135"/>
      <c r="AF2353" s="127"/>
      <c r="AG2353" s="135"/>
      <c r="AH2353" s="135"/>
      <c r="AI2353" s="135"/>
      <c r="AJ2353" s="135"/>
    </row>
    <row r="2354" spans="11:36" s="3" customFormat="1" ht="15" customHeight="1" x14ac:dyDescent="0.25">
      <c r="K2354" s="11"/>
      <c r="L2354" s="354"/>
      <c r="M2354" s="352"/>
      <c r="AA2354" s="333"/>
      <c r="AB2354" s="135"/>
      <c r="AC2354" s="135"/>
      <c r="AD2354" s="135"/>
      <c r="AE2354" s="135"/>
      <c r="AF2354" s="127"/>
      <c r="AG2354" s="135"/>
      <c r="AH2354" s="135"/>
      <c r="AI2354" s="135"/>
      <c r="AJ2354" s="135"/>
    </row>
    <row r="2355" spans="11:36" s="3" customFormat="1" ht="15" customHeight="1" x14ac:dyDescent="0.25">
      <c r="K2355" s="11"/>
      <c r="L2355" s="354"/>
      <c r="M2355" s="352"/>
      <c r="AA2355" s="333"/>
      <c r="AB2355" s="135"/>
      <c r="AC2355" s="135"/>
      <c r="AD2355" s="135"/>
      <c r="AE2355" s="135"/>
      <c r="AF2355" s="127"/>
      <c r="AG2355" s="135"/>
      <c r="AH2355" s="135"/>
      <c r="AI2355" s="135"/>
      <c r="AJ2355" s="135"/>
    </row>
    <row r="2356" spans="11:36" s="3" customFormat="1" ht="15" customHeight="1" x14ac:dyDescent="0.25">
      <c r="K2356" s="11"/>
      <c r="L2356" s="354"/>
      <c r="M2356" s="352"/>
      <c r="AA2356" s="333"/>
      <c r="AB2356" s="135"/>
      <c r="AC2356" s="135"/>
      <c r="AD2356" s="135"/>
      <c r="AE2356" s="135"/>
      <c r="AF2356" s="127"/>
      <c r="AG2356" s="135"/>
      <c r="AH2356" s="135"/>
      <c r="AI2356" s="135"/>
      <c r="AJ2356" s="135"/>
    </row>
    <row r="2357" spans="11:36" s="3" customFormat="1" ht="15" customHeight="1" x14ac:dyDescent="0.25">
      <c r="K2357" s="11"/>
      <c r="L2357" s="354"/>
      <c r="M2357" s="352"/>
      <c r="AA2357" s="333"/>
      <c r="AB2357" s="135"/>
      <c r="AC2357" s="135"/>
      <c r="AD2357" s="135"/>
      <c r="AE2357" s="135"/>
      <c r="AF2357" s="127"/>
      <c r="AG2357" s="135"/>
      <c r="AH2357" s="135"/>
      <c r="AI2357" s="135"/>
      <c r="AJ2357" s="135"/>
    </row>
    <row r="2358" spans="11:36" s="3" customFormat="1" ht="15" customHeight="1" x14ac:dyDescent="0.25">
      <c r="K2358" s="11"/>
      <c r="L2358" s="354"/>
      <c r="M2358" s="352"/>
      <c r="AA2358" s="333"/>
      <c r="AB2358" s="135"/>
      <c r="AC2358" s="135"/>
      <c r="AD2358" s="135"/>
      <c r="AE2358" s="135"/>
      <c r="AF2358" s="127"/>
      <c r="AG2358" s="135"/>
      <c r="AH2358" s="135"/>
      <c r="AI2358" s="135"/>
      <c r="AJ2358" s="135"/>
    </row>
    <row r="2359" spans="11:36" s="3" customFormat="1" ht="15" customHeight="1" x14ac:dyDescent="0.25">
      <c r="K2359" s="11"/>
      <c r="L2359" s="354"/>
      <c r="M2359" s="352"/>
      <c r="AA2359" s="333"/>
      <c r="AB2359" s="135"/>
      <c r="AC2359" s="135"/>
      <c r="AD2359" s="135"/>
      <c r="AE2359" s="135"/>
      <c r="AF2359" s="127"/>
      <c r="AG2359" s="135"/>
      <c r="AH2359" s="135"/>
      <c r="AI2359" s="135"/>
      <c r="AJ2359" s="135"/>
    </row>
    <row r="2360" spans="11:36" s="3" customFormat="1" ht="15" customHeight="1" x14ac:dyDescent="0.25">
      <c r="K2360" s="11"/>
      <c r="L2360" s="354"/>
      <c r="M2360" s="352"/>
      <c r="AA2360" s="333"/>
      <c r="AB2360" s="135"/>
      <c r="AC2360" s="135"/>
      <c r="AD2360" s="135"/>
      <c r="AE2360" s="135"/>
      <c r="AF2360" s="127"/>
      <c r="AG2360" s="135"/>
      <c r="AH2360" s="135"/>
      <c r="AI2360" s="135"/>
      <c r="AJ2360" s="135"/>
    </row>
    <row r="2361" spans="11:36" s="3" customFormat="1" ht="15" customHeight="1" x14ac:dyDescent="0.25">
      <c r="K2361" s="11"/>
      <c r="L2361" s="354"/>
      <c r="M2361" s="352"/>
      <c r="AA2361" s="333"/>
      <c r="AB2361" s="135"/>
      <c r="AC2361" s="135"/>
      <c r="AD2361" s="135"/>
      <c r="AE2361" s="135"/>
      <c r="AF2361" s="127"/>
      <c r="AG2361" s="135"/>
      <c r="AH2361" s="135"/>
      <c r="AI2361" s="135"/>
      <c r="AJ2361" s="135"/>
    </row>
    <row r="2362" spans="11:36" s="3" customFormat="1" ht="15" customHeight="1" x14ac:dyDescent="0.25">
      <c r="K2362" s="11"/>
      <c r="L2362" s="354"/>
      <c r="M2362" s="352"/>
      <c r="AA2362" s="333"/>
      <c r="AB2362" s="135"/>
      <c r="AC2362" s="135"/>
      <c r="AD2362" s="135"/>
      <c r="AE2362" s="135"/>
      <c r="AF2362" s="127"/>
      <c r="AG2362" s="135"/>
      <c r="AH2362" s="135"/>
      <c r="AI2362" s="135"/>
      <c r="AJ2362" s="135"/>
    </row>
    <row r="2363" spans="11:36" s="3" customFormat="1" ht="15" customHeight="1" x14ac:dyDescent="0.25">
      <c r="K2363" s="11"/>
      <c r="L2363" s="354"/>
      <c r="M2363" s="352"/>
      <c r="AA2363" s="333"/>
      <c r="AB2363" s="135"/>
      <c r="AC2363" s="135"/>
      <c r="AD2363" s="135"/>
      <c r="AE2363" s="135"/>
      <c r="AF2363" s="127"/>
      <c r="AG2363" s="135"/>
      <c r="AH2363" s="135"/>
      <c r="AI2363" s="135"/>
      <c r="AJ2363" s="135"/>
    </row>
    <row r="2364" spans="11:36" s="3" customFormat="1" ht="15" customHeight="1" x14ac:dyDescent="0.25">
      <c r="K2364" s="11"/>
      <c r="L2364" s="354"/>
      <c r="M2364" s="352"/>
      <c r="AA2364" s="333"/>
      <c r="AB2364" s="135"/>
      <c r="AC2364" s="135"/>
      <c r="AD2364" s="135"/>
      <c r="AE2364" s="135"/>
      <c r="AF2364" s="127"/>
      <c r="AG2364" s="135"/>
      <c r="AH2364" s="135"/>
      <c r="AI2364" s="135"/>
      <c r="AJ2364" s="135"/>
    </row>
    <row r="2365" spans="11:36" s="3" customFormat="1" ht="15" customHeight="1" x14ac:dyDescent="0.25">
      <c r="K2365" s="11"/>
      <c r="L2365" s="354"/>
      <c r="M2365" s="352"/>
      <c r="AA2365" s="333"/>
      <c r="AB2365" s="135"/>
      <c r="AC2365" s="135"/>
      <c r="AD2365" s="135"/>
      <c r="AE2365" s="135"/>
      <c r="AF2365" s="127"/>
      <c r="AG2365" s="135"/>
      <c r="AH2365" s="135"/>
      <c r="AI2365" s="135"/>
      <c r="AJ2365" s="135"/>
    </row>
    <row r="2366" spans="11:36" s="3" customFormat="1" ht="15" customHeight="1" x14ac:dyDescent="0.25">
      <c r="K2366" s="11"/>
      <c r="L2366" s="354"/>
      <c r="M2366" s="352"/>
      <c r="AA2366" s="333"/>
      <c r="AB2366" s="135"/>
      <c r="AC2366" s="135"/>
      <c r="AD2366" s="135"/>
      <c r="AE2366" s="135"/>
      <c r="AF2366" s="127"/>
      <c r="AG2366" s="135"/>
      <c r="AH2366" s="135"/>
      <c r="AI2366" s="135"/>
      <c r="AJ2366" s="135"/>
    </row>
    <row r="2367" spans="11:36" s="3" customFormat="1" ht="15" customHeight="1" x14ac:dyDescent="0.25">
      <c r="K2367" s="11"/>
      <c r="L2367" s="354"/>
      <c r="M2367" s="352"/>
      <c r="AA2367" s="333"/>
      <c r="AB2367" s="135"/>
      <c r="AC2367" s="135"/>
      <c r="AD2367" s="135"/>
      <c r="AE2367" s="135"/>
      <c r="AF2367" s="127"/>
      <c r="AG2367" s="135"/>
      <c r="AH2367" s="135"/>
      <c r="AI2367" s="135"/>
      <c r="AJ2367" s="135"/>
    </row>
    <row r="2368" spans="11:36" s="3" customFormat="1" ht="15" customHeight="1" x14ac:dyDescent="0.25">
      <c r="K2368" s="11"/>
      <c r="L2368" s="354"/>
      <c r="M2368" s="352"/>
      <c r="AA2368" s="333"/>
      <c r="AB2368" s="135"/>
      <c r="AC2368" s="135"/>
      <c r="AD2368" s="135"/>
      <c r="AE2368" s="135"/>
      <c r="AF2368" s="127"/>
      <c r="AG2368" s="135"/>
      <c r="AH2368" s="135"/>
      <c r="AI2368" s="135"/>
      <c r="AJ2368" s="135"/>
    </row>
    <row r="2369" spans="11:36" s="3" customFormat="1" ht="15" customHeight="1" x14ac:dyDescent="0.25">
      <c r="K2369" s="11"/>
      <c r="L2369" s="354"/>
      <c r="M2369" s="352"/>
      <c r="AA2369" s="333"/>
      <c r="AB2369" s="135"/>
      <c r="AC2369" s="135"/>
      <c r="AD2369" s="135"/>
      <c r="AE2369" s="135"/>
      <c r="AF2369" s="127"/>
      <c r="AG2369" s="135"/>
      <c r="AH2369" s="135"/>
      <c r="AI2369" s="135"/>
      <c r="AJ2369" s="135"/>
    </row>
    <row r="2370" spans="11:36" s="3" customFormat="1" ht="15" customHeight="1" x14ac:dyDescent="0.25">
      <c r="K2370" s="11"/>
      <c r="L2370" s="354"/>
      <c r="M2370" s="352"/>
      <c r="AA2370" s="333"/>
      <c r="AB2370" s="135"/>
      <c r="AC2370" s="135"/>
      <c r="AD2370" s="135"/>
      <c r="AE2370" s="135"/>
      <c r="AF2370" s="127"/>
      <c r="AG2370" s="135"/>
      <c r="AH2370" s="135"/>
      <c r="AI2370" s="135"/>
      <c r="AJ2370" s="135"/>
    </row>
    <row r="2371" spans="11:36" s="3" customFormat="1" ht="15" customHeight="1" x14ac:dyDescent="0.25">
      <c r="K2371" s="11"/>
      <c r="L2371" s="354"/>
      <c r="M2371" s="352"/>
      <c r="AA2371" s="333"/>
      <c r="AB2371" s="135"/>
      <c r="AC2371" s="135"/>
      <c r="AD2371" s="135"/>
      <c r="AE2371" s="135"/>
      <c r="AF2371" s="127"/>
      <c r="AG2371" s="135"/>
      <c r="AH2371" s="135"/>
      <c r="AI2371" s="135"/>
      <c r="AJ2371" s="135"/>
    </row>
    <row r="2372" spans="11:36" s="3" customFormat="1" ht="15" customHeight="1" x14ac:dyDescent="0.25">
      <c r="K2372" s="11"/>
      <c r="L2372" s="354"/>
      <c r="M2372" s="352"/>
      <c r="AA2372" s="333"/>
      <c r="AB2372" s="135"/>
      <c r="AC2372" s="135"/>
      <c r="AD2372" s="135"/>
      <c r="AE2372" s="135"/>
      <c r="AF2372" s="127"/>
      <c r="AG2372" s="135"/>
      <c r="AH2372" s="135"/>
      <c r="AI2372" s="135"/>
      <c r="AJ2372" s="135"/>
    </row>
    <row r="2373" spans="11:36" s="3" customFormat="1" ht="15" customHeight="1" x14ac:dyDescent="0.25">
      <c r="K2373" s="11"/>
      <c r="L2373" s="354"/>
      <c r="M2373" s="352"/>
      <c r="AA2373" s="333"/>
      <c r="AB2373" s="135"/>
      <c r="AC2373" s="135"/>
      <c r="AD2373" s="135"/>
      <c r="AE2373" s="135"/>
      <c r="AF2373" s="127"/>
      <c r="AG2373" s="135"/>
      <c r="AH2373" s="135"/>
      <c r="AI2373" s="135"/>
      <c r="AJ2373" s="135"/>
    </row>
    <row r="2374" spans="11:36" s="3" customFormat="1" ht="15" customHeight="1" x14ac:dyDescent="0.25">
      <c r="K2374" s="11"/>
      <c r="L2374" s="354"/>
      <c r="M2374" s="352"/>
      <c r="AA2374" s="333"/>
      <c r="AB2374" s="135"/>
      <c r="AC2374" s="135"/>
      <c r="AD2374" s="135"/>
      <c r="AE2374" s="135"/>
      <c r="AF2374" s="127"/>
      <c r="AG2374" s="135"/>
      <c r="AH2374" s="135"/>
      <c r="AI2374" s="135"/>
      <c r="AJ2374" s="135"/>
    </row>
    <row r="2375" spans="11:36" s="3" customFormat="1" ht="15" customHeight="1" x14ac:dyDescent="0.25">
      <c r="K2375" s="11"/>
      <c r="L2375" s="354"/>
      <c r="M2375" s="352"/>
      <c r="AA2375" s="333"/>
      <c r="AB2375" s="135"/>
      <c r="AC2375" s="135"/>
      <c r="AD2375" s="135"/>
      <c r="AE2375" s="135"/>
      <c r="AF2375" s="127"/>
      <c r="AG2375" s="135"/>
      <c r="AH2375" s="135"/>
      <c r="AI2375" s="135"/>
      <c r="AJ2375" s="135"/>
    </row>
    <row r="2376" spans="11:36" s="3" customFormat="1" ht="15" customHeight="1" x14ac:dyDescent="0.25">
      <c r="K2376" s="11"/>
      <c r="L2376" s="354"/>
      <c r="M2376" s="352"/>
      <c r="AA2376" s="333"/>
      <c r="AB2376" s="135"/>
      <c r="AC2376" s="135"/>
      <c r="AD2376" s="135"/>
      <c r="AE2376" s="135"/>
      <c r="AF2376" s="127"/>
      <c r="AG2376" s="135"/>
      <c r="AH2376" s="135"/>
      <c r="AI2376" s="135"/>
      <c r="AJ2376" s="135"/>
    </row>
    <row r="2377" spans="11:36" s="3" customFormat="1" ht="15" customHeight="1" x14ac:dyDescent="0.25">
      <c r="K2377" s="11"/>
      <c r="L2377" s="354"/>
      <c r="M2377" s="352"/>
      <c r="AA2377" s="333"/>
      <c r="AB2377" s="135"/>
      <c r="AC2377" s="135"/>
      <c r="AD2377" s="135"/>
      <c r="AE2377" s="135"/>
      <c r="AF2377" s="127"/>
      <c r="AG2377" s="135"/>
      <c r="AH2377" s="135"/>
      <c r="AI2377" s="135"/>
      <c r="AJ2377" s="135"/>
    </row>
    <row r="2378" spans="11:36" s="3" customFormat="1" ht="15" customHeight="1" x14ac:dyDescent="0.25">
      <c r="K2378" s="11"/>
      <c r="L2378" s="354"/>
      <c r="M2378" s="352"/>
      <c r="AA2378" s="333"/>
      <c r="AB2378" s="135"/>
      <c r="AC2378" s="135"/>
      <c r="AD2378" s="135"/>
      <c r="AE2378" s="135"/>
      <c r="AF2378" s="127"/>
      <c r="AG2378" s="135"/>
      <c r="AH2378" s="135"/>
      <c r="AI2378" s="135"/>
      <c r="AJ2378" s="135"/>
    </row>
    <row r="2379" spans="11:36" s="3" customFormat="1" ht="15" customHeight="1" x14ac:dyDescent="0.25">
      <c r="K2379" s="11"/>
      <c r="L2379" s="354"/>
      <c r="M2379" s="352"/>
      <c r="AA2379" s="333"/>
      <c r="AB2379" s="135"/>
      <c r="AC2379" s="135"/>
      <c r="AD2379" s="135"/>
      <c r="AE2379" s="135"/>
      <c r="AF2379" s="127"/>
      <c r="AG2379" s="135"/>
      <c r="AH2379" s="135"/>
      <c r="AI2379" s="135"/>
      <c r="AJ2379" s="135"/>
    </row>
    <row r="2380" spans="11:36" s="3" customFormat="1" ht="15" customHeight="1" x14ac:dyDescent="0.25">
      <c r="K2380" s="11"/>
      <c r="L2380" s="354"/>
      <c r="M2380" s="352"/>
      <c r="AA2380" s="333"/>
      <c r="AB2380" s="135"/>
      <c r="AC2380" s="135"/>
      <c r="AD2380" s="135"/>
      <c r="AE2380" s="135"/>
      <c r="AF2380" s="127"/>
      <c r="AG2380" s="135"/>
      <c r="AH2380" s="135"/>
      <c r="AI2380" s="135"/>
      <c r="AJ2380" s="135"/>
    </row>
    <row r="2381" spans="11:36" s="3" customFormat="1" ht="15" customHeight="1" x14ac:dyDescent="0.25">
      <c r="K2381" s="11"/>
      <c r="L2381" s="354"/>
      <c r="M2381" s="352"/>
      <c r="AA2381" s="333"/>
      <c r="AB2381" s="135"/>
      <c r="AC2381" s="135"/>
      <c r="AD2381" s="135"/>
      <c r="AE2381" s="135"/>
      <c r="AF2381" s="127"/>
      <c r="AG2381" s="135"/>
      <c r="AH2381" s="135"/>
      <c r="AI2381" s="135"/>
      <c r="AJ2381" s="135"/>
    </row>
    <row r="2382" spans="11:36" s="3" customFormat="1" ht="15" customHeight="1" x14ac:dyDescent="0.25">
      <c r="K2382" s="11"/>
      <c r="L2382" s="354"/>
      <c r="M2382" s="352"/>
      <c r="AA2382" s="333"/>
      <c r="AB2382" s="135"/>
      <c r="AC2382" s="135"/>
      <c r="AD2382" s="135"/>
      <c r="AE2382" s="135"/>
      <c r="AF2382" s="127"/>
      <c r="AG2382" s="135"/>
      <c r="AH2382" s="135"/>
      <c r="AI2382" s="135"/>
      <c r="AJ2382" s="135"/>
    </row>
    <row r="2383" spans="11:36" s="3" customFormat="1" ht="15" customHeight="1" x14ac:dyDescent="0.25">
      <c r="K2383" s="11"/>
      <c r="L2383" s="354"/>
      <c r="M2383" s="352"/>
      <c r="AA2383" s="333"/>
      <c r="AB2383" s="135"/>
      <c r="AC2383" s="135"/>
      <c r="AD2383" s="135"/>
      <c r="AE2383" s="135"/>
      <c r="AF2383" s="127"/>
      <c r="AG2383" s="135"/>
      <c r="AH2383" s="135"/>
      <c r="AI2383" s="135"/>
      <c r="AJ2383" s="135"/>
    </row>
    <row r="2384" spans="11:36" s="3" customFormat="1" ht="15" customHeight="1" x14ac:dyDescent="0.25">
      <c r="K2384" s="11"/>
      <c r="L2384" s="354"/>
      <c r="M2384" s="352"/>
      <c r="AA2384" s="333"/>
      <c r="AB2384" s="135"/>
      <c r="AC2384" s="135"/>
      <c r="AD2384" s="135"/>
      <c r="AE2384" s="135"/>
      <c r="AF2384" s="127"/>
      <c r="AG2384" s="135"/>
      <c r="AH2384" s="135"/>
      <c r="AI2384" s="135"/>
      <c r="AJ2384" s="135"/>
    </row>
    <row r="2385" spans="11:36" s="3" customFormat="1" ht="15" customHeight="1" x14ac:dyDescent="0.25">
      <c r="K2385" s="11"/>
      <c r="L2385" s="354"/>
      <c r="M2385" s="352"/>
      <c r="AA2385" s="333"/>
      <c r="AB2385" s="135"/>
      <c r="AC2385" s="135"/>
      <c r="AD2385" s="135"/>
      <c r="AE2385" s="135"/>
      <c r="AF2385" s="127"/>
      <c r="AG2385" s="135"/>
      <c r="AH2385" s="135"/>
      <c r="AI2385" s="135"/>
      <c r="AJ2385" s="135"/>
    </row>
    <row r="2386" spans="11:36" s="3" customFormat="1" ht="15" customHeight="1" x14ac:dyDescent="0.25">
      <c r="K2386" s="11"/>
      <c r="L2386" s="354"/>
      <c r="M2386" s="352"/>
      <c r="AA2386" s="333"/>
      <c r="AB2386" s="135"/>
      <c r="AC2386" s="135"/>
      <c r="AD2386" s="135"/>
      <c r="AE2386" s="135"/>
      <c r="AF2386" s="127"/>
      <c r="AG2386" s="135"/>
      <c r="AH2386" s="135"/>
      <c r="AI2386" s="135"/>
      <c r="AJ2386" s="135"/>
    </row>
    <row r="2387" spans="11:36" s="3" customFormat="1" ht="15" customHeight="1" x14ac:dyDescent="0.25">
      <c r="K2387" s="11"/>
      <c r="L2387" s="354"/>
      <c r="M2387" s="352"/>
      <c r="AA2387" s="333"/>
      <c r="AB2387" s="135"/>
      <c r="AC2387" s="135"/>
      <c r="AD2387" s="135"/>
      <c r="AE2387" s="135"/>
      <c r="AF2387" s="127"/>
      <c r="AG2387" s="135"/>
      <c r="AH2387" s="135"/>
      <c r="AI2387" s="135"/>
      <c r="AJ2387" s="135"/>
    </row>
    <row r="2388" spans="11:36" s="3" customFormat="1" ht="15" customHeight="1" x14ac:dyDescent="0.25">
      <c r="K2388" s="11"/>
      <c r="L2388" s="354"/>
      <c r="M2388" s="352"/>
      <c r="AA2388" s="333"/>
      <c r="AB2388" s="135"/>
      <c r="AC2388" s="135"/>
      <c r="AD2388" s="135"/>
      <c r="AE2388" s="135"/>
      <c r="AF2388" s="127"/>
      <c r="AG2388" s="135"/>
      <c r="AH2388" s="135"/>
      <c r="AI2388" s="135"/>
      <c r="AJ2388" s="135"/>
    </row>
    <row r="2389" spans="11:36" s="3" customFormat="1" ht="15" customHeight="1" x14ac:dyDescent="0.25">
      <c r="K2389" s="11"/>
      <c r="L2389" s="354"/>
      <c r="M2389" s="352"/>
      <c r="AA2389" s="333"/>
      <c r="AB2389" s="135"/>
      <c r="AC2389" s="135"/>
      <c r="AD2389" s="135"/>
      <c r="AE2389" s="135"/>
      <c r="AF2389" s="127"/>
      <c r="AG2389" s="135"/>
      <c r="AH2389" s="135"/>
      <c r="AI2389" s="135"/>
      <c r="AJ2389" s="135"/>
    </row>
    <row r="2390" spans="11:36" s="3" customFormat="1" ht="15" customHeight="1" x14ac:dyDescent="0.25">
      <c r="K2390" s="11"/>
      <c r="L2390" s="354"/>
      <c r="M2390" s="352"/>
      <c r="AA2390" s="333"/>
      <c r="AB2390" s="135"/>
      <c r="AC2390" s="135"/>
      <c r="AD2390" s="135"/>
      <c r="AE2390" s="135"/>
      <c r="AF2390" s="127"/>
      <c r="AG2390" s="135"/>
      <c r="AH2390" s="135"/>
      <c r="AI2390" s="135"/>
      <c r="AJ2390" s="135"/>
    </row>
    <row r="2391" spans="11:36" s="3" customFormat="1" ht="15" customHeight="1" x14ac:dyDescent="0.25">
      <c r="K2391" s="11"/>
      <c r="L2391" s="354"/>
      <c r="M2391" s="352"/>
      <c r="AA2391" s="333"/>
      <c r="AB2391" s="135"/>
      <c r="AC2391" s="135"/>
      <c r="AD2391" s="135"/>
      <c r="AE2391" s="135"/>
      <c r="AF2391" s="127"/>
      <c r="AG2391" s="135"/>
      <c r="AH2391" s="135"/>
      <c r="AI2391" s="135"/>
      <c r="AJ2391" s="135"/>
    </row>
    <row r="2392" spans="11:36" s="3" customFormat="1" ht="15" customHeight="1" x14ac:dyDescent="0.25">
      <c r="K2392" s="11"/>
      <c r="L2392" s="354"/>
      <c r="M2392" s="352"/>
      <c r="AA2392" s="333"/>
      <c r="AB2392" s="135"/>
      <c r="AC2392" s="135"/>
      <c r="AD2392" s="135"/>
      <c r="AE2392" s="135"/>
      <c r="AF2392" s="127"/>
      <c r="AG2392" s="135"/>
      <c r="AH2392" s="135"/>
      <c r="AI2392" s="135"/>
      <c r="AJ2392" s="135"/>
    </row>
    <row r="2393" spans="11:36" s="3" customFormat="1" ht="15" customHeight="1" x14ac:dyDescent="0.25">
      <c r="K2393" s="11"/>
      <c r="L2393" s="354"/>
      <c r="M2393" s="352"/>
      <c r="AA2393" s="333"/>
      <c r="AB2393" s="135"/>
      <c r="AC2393" s="135"/>
      <c r="AD2393" s="135"/>
      <c r="AE2393" s="135"/>
      <c r="AF2393" s="127"/>
      <c r="AG2393" s="135"/>
      <c r="AH2393" s="135"/>
      <c r="AI2393" s="135"/>
      <c r="AJ2393" s="135"/>
    </row>
    <row r="2394" spans="11:36" s="3" customFormat="1" ht="15" customHeight="1" x14ac:dyDescent="0.25">
      <c r="K2394" s="11"/>
      <c r="L2394" s="354"/>
      <c r="M2394" s="352"/>
      <c r="AA2394" s="333"/>
      <c r="AB2394" s="135"/>
      <c r="AC2394" s="135"/>
      <c r="AD2394" s="135"/>
      <c r="AE2394" s="135"/>
      <c r="AF2394" s="127"/>
      <c r="AG2394" s="135"/>
      <c r="AH2394" s="135"/>
      <c r="AI2394" s="135"/>
      <c r="AJ2394" s="135"/>
    </row>
    <row r="2395" spans="11:36" s="3" customFormat="1" ht="15" customHeight="1" x14ac:dyDescent="0.25">
      <c r="K2395" s="11"/>
      <c r="L2395" s="354"/>
      <c r="M2395" s="352"/>
      <c r="AA2395" s="333"/>
      <c r="AB2395" s="135"/>
      <c r="AC2395" s="135"/>
      <c r="AD2395" s="135"/>
      <c r="AE2395" s="135"/>
      <c r="AF2395" s="127"/>
      <c r="AG2395" s="135"/>
      <c r="AH2395" s="135"/>
      <c r="AI2395" s="135"/>
      <c r="AJ2395" s="135"/>
    </row>
    <row r="2396" spans="11:36" s="3" customFormat="1" ht="15" customHeight="1" x14ac:dyDescent="0.25">
      <c r="K2396" s="11"/>
      <c r="L2396" s="354"/>
      <c r="M2396" s="352"/>
      <c r="AA2396" s="333"/>
      <c r="AB2396" s="135"/>
      <c r="AC2396" s="135"/>
      <c r="AD2396" s="135"/>
      <c r="AE2396" s="135"/>
      <c r="AF2396" s="127"/>
      <c r="AG2396" s="135"/>
      <c r="AH2396" s="135"/>
      <c r="AI2396" s="135"/>
      <c r="AJ2396" s="135"/>
    </row>
    <row r="2397" spans="11:36" s="3" customFormat="1" ht="15" customHeight="1" x14ac:dyDescent="0.25">
      <c r="K2397" s="11"/>
      <c r="L2397" s="354"/>
      <c r="M2397" s="352"/>
      <c r="AA2397" s="333"/>
      <c r="AB2397" s="135"/>
      <c r="AC2397" s="135"/>
      <c r="AD2397" s="135"/>
      <c r="AE2397" s="135"/>
      <c r="AF2397" s="127"/>
      <c r="AG2397" s="135"/>
      <c r="AH2397" s="135"/>
      <c r="AI2397" s="135"/>
      <c r="AJ2397" s="135"/>
    </row>
    <row r="2398" spans="11:36" s="3" customFormat="1" ht="15" customHeight="1" x14ac:dyDescent="0.25">
      <c r="K2398" s="11"/>
      <c r="L2398" s="354"/>
      <c r="M2398" s="352"/>
      <c r="AA2398" s="333"/>
      <c r="AB2398" s="135"/>
      <c r="AC2398" s="135"/>
      <c r="AD2398" s="135"/>
      <c r="AE2398" s="135"/>
      <c r="AF2398" s="127"/>
      <c r="AG2398" s="135"/>
      <c r="AH2398" s="135"/>
      <c r="AI2398" s="135"/>
      <c r="AJ2398" s="135"/>
    </row>
    <row r="2399" spans="11:36" s="3" customFormat="1" ht="15" customHeight="1" x14ac:dyDescent="0.25">
      <c r="K2399" s="11"/>
      <c r="L2399" s="354"/>
      <c r="M2399" s="352"/>
      <c r="AA2399" s="333"/>
      <c r="AB2399" s="135"/>
      <c r="AC2399" s="135"/>
      <c r="AD2399" s="135"/>
      <c r="AE2399" s="135"/>
      <c r="AF2399" s="127"/>
      <c r="AG2399" s="135"/>
      <c r="AH2399" s="135"/>
      <c r="AI2399" s="135"/>
      <c r="AJ2399" s="135"/>
    </row>
    <row r="2400" spans="11:36" s="3" customFormat="1" ht="15" customHeight="1" x14ac:dyDescent="0.25">
      <c r="K2400" s="11"/>
      <c r="L2400" s="354"/>
      <c r="M2400" s="352"/>
      <c r="AA2400" s="333"/>
      <c r="AB2400" s="135"/>
      <c r="AC2400" s="135"/>
      <c r="AD2400" s="135"/>
      <c r="AE2400" s="135"/>
      <c r="AF2400" s="127"/>
      <c r="AG2400" s="135"/>
      <c r="AH2400" s="135"/>
      <c r="AI2400" s="135"/>
      <c r="AJ2400" s="135"/>
    </row>
    <row r="2401" spans="11:36" s="3" customFormat="1" ht="15" customHeight="1" x14ac:dyDescent="0.25">
      <c r="K2401" s="11"/>
      <c r="L2401" s="354"/>
      <c r="M2401" s="352"/>
      <c r="AA2401" s="333"/>
      <c r="AB2401" s="135"/>
      <c r="AC2401" s="135"/>
      <c r="AD2401" s="135"/>
      <c r="AE2401" s="135"/>
      <c r="AF2401" s="127"/>
      <c r="AG2401" s="135"/>
      <c r="AH2401" s="135"/>
      <c r="AI2401" s="135"/>
      <c r="AJ2401" s="135"/>
    </row>
    <row r="2402" spans="11:36" s="3" customFormat="1" ht="15" customHeight="1" x14ac:dyDescent="0.25">
      <c r="K2402" s="11"/>
      <c r="L2402" s="354"/>
      <c r="M2402" s="352"/>
      <c r="AA2402" s="333"/>
      <c r="AB2402" s="135"/>
      <c r="AC2402" s="135"/>
      <c r="AD2402" s="135"/>
      <c r="AE2402" s="135"/>
      <c r="AF2402" s="127"/>
      <c r="AG2402" s="135"/>
      <c r="AH2402" s="135"/>
      <c r="AI2402" s="135"/>
      <c r="AJ2402" s="135"/>
    </row>
    <row r="2403" spans="11:36" s="3" customFormat="1" ht="15" customHeight="1" x14ac:dyDescent="0.25">
      <c r="K2403" s="11"/>
      <c r="L2403" s="354"/>
      <c r="M2403" s="352"/>
      <c r="AA2403" s="333"/>
      <c r="AB2403" s="135"/>
      <c r="AC2403" s="135"/>
      <c r="AD2403" s="135"/>
      <c r="AE2403" s="135"/>
      <c r="AF2403" s="127"/>
      <c r="AG2403" s="135"/>
      <c r="AH2403" s="135"/>
      <c r="AI2403" s="135"/>
      <c r="AJ2403" s="135"/>
    </row>
    <row r="2404" spans="11:36" s="3" customFormat="1" ht="15" customHeight="1" x14ac:dyDescent="0.25">
      <c r="K2404" s="11"/>
      <c r="L2404" s="354"/>
      <c r="M2404" s="352"/>
      <c r="AA2404" s="333"/>
      <c r="AB2404" s="135"/>
      <c r="AC2404" s="135"/>
      <c r="AD2404" s="135"/>
      <c r="AE2404" s="135"/>
      <c r="AF2404" s="127"/>
      <c r="AG2404" s="135"/>
      <c r="AH2404" s="135"/>
      <c r="AI2404" s="135"/>
      <c r="AJ2404" s="135"/>
    </row>
    <row r="2405" spans="11:36" s="3" customFormat="1" ht="15" customHeight="1" x14ac:dyDescent="0.25">
      <c r="K2405" s="11"/>
      <c r="L2405" s="354"/>
      <c r="M2405" s="352"/>
      <c r="AA2405" s="333"/>
      <c r="AB2405" s="135"/>
      <c r="AC2405" s="135"/>
      <c r="AD2405" s="135"/>
      <c r="AE2405" s="135"/>
      <c r="AF2405" s="127"/>
      <c r="AG2405" s="135"/>
      <c r="AH2405" s="135"/>
      <c r="AI2405" s="135"/>
      <c r="AJ2405" s="135"/>
    </row>
    <row r="2406" spans="11:36" s="3" customFormat="1" ht="15" customHeight="1" x14ac:dyDescent="0.25">
      <c r="K2406" s="11"/>
      <c r="L2406" s="354"/>
      <c r="M2406" s="352"/>
      <c r="AA2406" s="333"/>
      <c r="AB2406" s="135"/>
      <c r="AC2406" s="135"/>
      <c r="AD2406" s="135"/>
      <c r="AE2406" s="135"/>
      <c r="AF2406" s="127"/>
      <c r="AG2406" s="135"/>
      <c r="AH2406" s="135"/>
      <c r="AI2406" s="135"/>
      <c r="AJ2406" s="135"/>
    </row>
    <row r="2407" spans="11:36" s="3" customFormat="1" ht="15" customHeight="1" x14ac:dyDescent="0.25">
      <c r="K2407" s="11"/>
      <c r="L2407" s="354"/>
      <c r="M2407" s="352"/>
      <c r="AA2407" s="333"/>
      <c r="AB2407" s="135"/>
      <c r="AC2407" s="135"/>
      <c r="AD2407" s="135"/>
      <c r="AE2407" s="135"/>
      <c r="AF2407" s="127"/>
      <c r="AG2407" s="135"/>
      <c r="AH2407" s="135"/>
      <c r="AI2407" s="135"/>
      <c r="AJ2407" s="135"/>
    </row>
    <row r="2408" spans="11:36" s="3" customFormat="1" ht="15" customHeight="1" x14ac:dyDescent="0.25">
      <c r="K2408" s="11"/>
      <c r="L2408" s="354"/>
      <c r="M2408" s="352"/>
      <c r="AA2408" s="333"/>
      <c r="AB2408" s="135"/>
      <c r="AC2408" s="135"/>
      <c r="AD2408" s="135"/>
      <c r="AE2408" s="135"/>
      <c r="AF2408" s="127"/>
      <c r="AG2408" s="135"/>
      <c r="AH2408" s="135"/>
      <c r="AI2408" s="135"/>
      <c r="AJ2408" s="135"/>
    </row>
    <row r="2409" spans="11:36" s="3" customFormat="1" ht="15" customHeight="1" x14ac:dyDescent="0.25">
      <c r="K2409" s="11"/>
      <c r="L2409" s="354"/>
      <c r="M2409" s="352"/>
      <c r="AA2409" s="333"/>
      <c r="AB2409" s="135"/>
      <c r="AC2409" s="135"/>
      <c r="AD2409" s="135"/>
      <c r="AE2409" s="135"/>
      <c r="AF2409" s="127"/>
      <c r="AG2409" s="135"/>
      <c r="AH2409" s="135"/>
      <c r="AI2409" s="135"/>
      <c r="AJ2409" s="135"/>
    </row>
    <row r="2410" spans="11:36" s="3" customFormat="1" ht="15" customHeight="1" x14ac:dyDescent="0.25">
      <c r="K2410" s="11"/>
      <c r="L2410" s="354"/>
      <c r="M2410" s="352"/>
      <c r="AA2410" s="333"/>
      <c r="AB2410" s="135"/>
      <c r="AC2410" s="135"/>
      <c r="AD2410" s="135"/>
      <c r="AE2410" s="135"/>
      <c r="AF2410" s="127"/>
      <c r="AG2410" s="135"/>
      <c r="AH2410" s="135"/>
      <c r="AI2410" s="135"/>
      <c r="AJ2410" s="135"/>
    </row>
    <row r="2411" spans="11:36" s="3" customFormat="1" ht="15" customHeight="1" x14ac:dyDescent="0.25">
      <c r="K2411" s="11"/>
      <c r="L2411" s="354"/>
      <c r="M2411" s="352"/>
      <c r="AA2411" s="333"/>
      <c r="AB2411" s="135"/>
      <c r="AC2411" s="135"/>
      <c r="AD2411" s="135"/>
      <c r="AE2411" s="135"/>
      <c r="AF2411" s="127"/>
      <c r="AG2411" s="135"/>
      <c r="AH2411" s="135"/>
      <c r="AI2411" s="135"/>
      <c r="AJ2411" s="135"/>
    </row>
    <row r="2412" spans="11:36" s="3" customFormat="1" ht="15" customHeight="1" x14ac:dyDescent="0.25">
      <c r="K2412" s="11"/>
      <c r="L2412" s="354"/>
      <c r="M2412" s="352"/>
      <c r="AA2412" s="333"/>
      <c r="AB2412" s="135"/>
      <c r="AC2412" s="135"/>
      <c r="AD2412" s="135"/>
      <c r="AE2412" s="135"/>
      <c r="AF2412" s="127"/>
      <c r="AG2412" s="135"/>
      <c r="AH2412" s="135"/>
      <c r="AI2412" s="135"/>
      <c r="AJ2412" s="135"/>
    </row>
    <row r="2413" spans="11:36" s="3" customFormat="1" ht="15" customHeight="1" x14ac:dyDescent="0.25">
      <c r="K2413" s="11"/>
      <c r="L2413" s="354"/>
      <c r="M2413" s="352"/>
      <c r="AA2413" s="333"/>
      <c r="AB2413" s="135"/>
      <c r="AC2413" s="135"/>
      <c r="AD2413" s="135"/>
      <c r="AE2413" s="135"/>
      <c r="AF2413" s="127"/>
      <c r="AG2413" s="135"/>
      <c r="AH2413" s="135"/>
      <c r="AI2413" s="135"/>
      <c r="AJ2413" s="135"/>
    </row>
    <row r="2414" spans="11:36" s="3" customFormat="1" ht="15" customHeight="1" x14ac:dyDescent="0.25">
      <c r="K2414" s="11"/>
      <c r="L2414" s="354"/>
      <c r="M2414" s="352"/>
      <c r="AA2414" s="333"/>
      <c r="AB2414" s="135"/>
      <c r="AC2414" s="135"/>
      <c r="AD2414" s="135"/>
      <c r="AE2414" s="135"/>
      <c r="AF2414" s="127"/>
      <c r="AG2414" s="135"/>
      <c r="AH2414" s="135"/>
      <c r="AI2414" s="135"/>
      <c r="AJ2414" s="135"/>
    </row>
    <row r="2415" spans="11:36" s="3" customFormat="1" ht="15" customHeight="1" x14ac:dyDescent="0.25">
      <c r="K2415" s="11"/>
      <c r="L2415" s="354"/>
      <c r="M2415" s="352"/>
      <c r="AA2415" s="333"/>
      <c r="AB2415" s="135"/>
      <c r="AC2415" s="135"/>
      <c r="AD2415" s="135"/>
      <c r="AE2415" s="135"/>
      <c r="AF2415" s="127"/>
      <c r="AG2415" s="135"/>
      <c r="AH2415" s="135"/>
      <c r="AI2415" s="135"/>
      <c r="AJ2415" s="135"/>
    </row>
    <row r="2416" spans="11:36" s="3" customFormat="1" ht="15" customHeight="1" x14ac:dyDescent="0.25">
      <c r="K2416" s="11"/>
      <c r="L2416" s="354"/>
      <c r="M2416" s="352"/>
      <c r="AA2416" s="333"/>
      <c r="AB2416" s="135"/>
      <c r="AC2416" s="135"/>
      <c r="AD2416" s="135"/>
      <c r="AE2416" s="135"/>
      <c r="AF2416" s="127"/>
      <c r="AG2416" s="135"/>
      <c r="AH2416" s="135"/>
      <c r="AI2416" s="135"/>
      <c r="AJ2416" s="135"/>
    </row>
    <row r="2417" spans="11:36" s="3" customFormat="1" ht="15" customHeight="1" x14ac:dyDescent="0.25">
      <c r="K2417" s="11"/>
      <c r="L2417" s="354"/>
      <c r="M2417" s="352"/>
      <c r="AA2417" s="333"/>
      <c r="AB2417" s="135"/>
      <c r="AC2417" s="135"/>
      <c r="AD2417" s="135"/>
      <c r="AE2417" s="135"/>
      <c r="AF2417" s="127"/>
      <c r="AG2417" s="135"/>
      <c r="AH2417" s="135"/>
      <c r="AI2417" s="135"/>
      <c r="AJ2417" s="135"/>
    </row>
    <row r="2418" spans="11:36" s="3" customFormat="1" ht="15" customHeight="1" x14ac:dyDescent="0.25">
      <c r="K2418" s="11"/>
      <c r="L2418" s="354"/>
      <c r="M2418" s="352"/>
      <c r="AA2418" s="333"/>
      <c r="AB2418" s="135"/>
      <c r="AC2418" s="135"/>
      <c r="AD2418" s="135"/>
      <c r="AE2418" s="135"/>
      <c r="AF2418" s="127"/>
      <c r="AG2418" s="135"/>
      <c r="AH2418" s="135"/>
      <c r="AI2418" s="135"/>
      <c r="AJ2418" s="135"/>
    </row>
    <row r="2419" spans="11:36" s="3" customFormat="1" ht="15" customHeight="1" x14ac:dyDescent="0.25">
      <c r="K2419" s="11"/>
      <c r="L2419" s="354"/>
      <c r="M2419" s="352"/>
      <c r="AA2419" s="333"/>
      <c r="AB2419" s="135"/>
      <c r="AC2419" s="135"/>
      <c r="AD2419" s="135"/>
      <c r="AE2419" s="135"/>
      <c r="AF2419" s="127"/>
      <c r="AG2419" s="135"/>
      <c r="AH2419" s="135"/>
      <c r="AI2419" s="135"/>
      <c r="AJ2419" s="135"/>
    </row>
    <row r="2420" spans="11:36" s="3" customFormat="1" ht="15" customHeight="1" x14ac:dyDescent="0.25">
      <c r="K2420" s="11"/>
      <c r="L2420" s="354"/>
      <c r="M2420" s="352"/>
      <c r="AA2420" s="333"/>
      <c r="AB2420" s="135"/>
      <c r="AC2420" s="135"/>
      <c r="AD2420" s="135"/>
      <c r="AE2420" s="135"/>
      <c r="AF2420" s="127"/>
      <c r="AG2420" s="135"/>
      <c r="AH2420" s="135"/>
      <c r="AI2420" s="135"/>
      <c r="AJ2420" s="135"/>
    </row>
    <row r="2421" spans="11:36" s="3" customFormat="1" ht="15" customHeight="1" x14ac:dyDescent="0.25">
      <c r="K2421" s="11"/>
      <c r="L2421" s="354"/>
      <c r="M2421" s="352"/>
      <c r="AA2421" s="333"/>
      <c r="AB2421" s="135"/>
      <c r="AC2421" s="135"/>
      <c r="AD2421" s="135"/>
      <c r="AE2421" s="135"/>
      <c r="AF2421" s="127"/>
      <c r="AG2421" s="135"/>
      <c r="AH2421" s="135"/>
      <c r="AI2421" s="135"/>
      <c r="AJ2421" s="135"/>
    </row>
    <row r="2422" spans="11:36" s="3" customFormat="1" ht="15" customHeight="1" x14ac:dyDescent="0.25">
      <c r="K2422" s="11"/>
      <c r="L2422" s="354"/>
      <c r="M2422" s="352"/>
      <c r="AA2422" s="333"/>
      <c r="AB2422" s="135"/>
      <c r="AC2422" s="135"/>
      <c r="AD2422" s="135"/>
      <c r="AE2422" s="135"/>
      <c r="AF2422" s="127"/>
      <c r="AG2422" s="135"/>
      <c r="AH2422" s="135"/>
      <c r="AI2422" s="135"/>
      <c r="AJ2422" s="135"/>
    </row>
    <row r="2423" spans="11:36" s="3" customFormat="1" ht="15" customHeight="1" x14ac:dyDescent="0.25">
      <c r="K2423" s="11"/>
      <c r="L2423" s="354"/>
      <c r="M2423" s="352"/>
      <c r="AA2423" s="333"/>
      <c r="AB2423" s="135"/>
      <c r="AC2423" s="135"/>
      <c r="AD2423" s="135"/>
      <c r="AE2423" s="135"/>
      <c r="AF2423" s="127"/>
      <c r="AG2423" s="135"/>
      <c r="AH2423" s="135"/>
      <c r="AI2423" s="135"/>
      <c r="AJ2423" s="135"/>
    </row>
    <row r="2424" spans="11:36" s="3" customFormat="1" ht="15" customHeight="1" x14ac:dyDescent="0.25">
      <c r="K2424" s="11"/>
      <c r="L2424" s="354"/>
      <c r="M2424" s="352"/>
      <c r="AA2424" s="333"/>
      <c r="AB2424" s="135"/>
      <c r="AC2424" s="135"/>
      <c r="AD2424" s="135"/>
      <c r="AE2424" s="135"/>
      <c r="AF2424" s="127"/>
      <c r="AG2424" s="135"/>
      <c r="AH2424" s="135"/>
      <c r="AI2424" s="135"/>
      <c r="AJ2424" s="135"/>
    </row>
    <row r="2425" spans="11:36" s="3" customFormat="1" ht="15" customHeight="1" x14ac:dyDescent="0.25">
      <c r="K2425" s="11"/>
      <c r="L2425" s="354"/>
      <c r="M2425" s="352"/>
      <c r="AA2425" s="333"/>
      <c r="AB2425" s="135"/>
      <c r="AC2425" s="135"/>
      <c r="AD2425" s="135"/>
      <c r="AE2425" s="135"/>
      <c r="AF2425" s="127"/>
      <c r="AG2425" s="135"/>
      <c r="AH2425" s="135"/>
      <c r="AI2425" s="135"/>
      <c r="AJ2425" s="135"/>
    </row>
    <row r="2426" spans="11:36" s="3" customFormat="1" ht="15" customHeight="1" x14ac:dyDescent="0.25">
      <c r="K2426" s="11"/>
      <c r="L2426" s="354"/>
      <c r="M2426" s="352"/>
      <c r="AA2426" s="333"/>
      <c r="AB2426" s="135"/>
      <c r="AC2426" s="135"/>
      <c r="AD2426" s="135"/>
      <c r="AE2426" s="135"/>
      <c r="AF2426" s="127"/>
      <c r="AG2426" s="135"/>
      <c r="AH2426" s="135"/>
      <c r="AI2426" s="135"/>
      <c r="AJ2426" s="135"/>
    </row>
    <row r="2427" spans="11:36" s="3" customFormat="1" ht="15" customHeight="1" x14ac:dyDescent="0.25">
      <c r="K2427" s="11"/>
      <c r="L2427" s="354"/>
      <c r="M2427" s="352"/>
      <c r="AA2427" s="333"/>
      <c r="AB2427" s="135"/>
      <c r="AC2427" s="135"/>
      <c r="AD2427" s="135"/>
      <c r="AE2427" s="135"/>
      <c r="AF2427" s="127"/>
      <c r="AG2427" s="135"/>
      <c r="AH2427" s="135"/>
      <c r="AI2427" s="135"/>
      <c r="AJ2427" s="135"/>
    </row>
    <row r="2428" spans="11:36" s="3" customFormat="1" ht="15" customHeight="1" x14ac:dyDescent="0.25">
      <c r="K2428" s="11"/>
      <c r="L2428" s="354"/>
      <c r="M2428" s="352"/>
      <c r="AA2428" s="333"/>
      <c r="AB2428" s="135"/>
      <c r="AC2428" s="135"/>
      <c r="AD2428" s="135"/>
      <c r="AE2428" s="135"/>
      <c r="AF2428" s="127"/>
      <c r="AG2428" s="135"/>
      <c r="AH2428" s="135"/>
      <c r="AI2428" s="135"/>
      <c r="AJ2428" s="135"/>
    </row>
    <row r="2429" spans="11:36" s="3" customFormat="1" ht="15" customHeight="1" x14ac:dyDescent="0.25">
      <c r="K2429" s="11"/>
      <c r="L2429" s="354"/>
      <c r="M2429" s="352"/>
      <c r="AA2429" s="333"/>
      <c r="AB2429" s="135"/>
      <c r="AC2429" s="135"/>
      <c r="AD2429" s="135"/>
      <c r="AE2429" s="135"/>
      <c r="AF2429" s="127"/>
      <c r="AG2429" s="135"/>
      <c r="AH2429" s="135"/>
      <c r="AI2429" s="135"/>
      <c r="AJ2429" s="135"/>
    </row>
    <row r="2430" spans="11:36" s="3" customFormat="1" ht="15" customHeight="1" x14ac:dyDescent="0.25">
      <c r="K2430" s="11"/>
      <c r="L2430" s="354"/>
      <c r="M2430" s="352"/>
      <c r="AA2430" s="333"/>
      <c r="AB2430" s="135"/>
      <c r="AC2430" s="135"/>
      <c r="AD2430" s="135"/>
      <c r="AE2430" s="135"/>
      <c r="AF2430" s="127"/>
      <c r="AG2430" s="135"/>
      <c r="AH2430" s="135"/>
      <c r="AI2430" s="135"/>
      <c r="AJ2430" s="135"/>
    </row>
    <row r="2431" spans="11:36" s="3" customFormat="1" ht="15" customHeight="1" x14ac:dyDescent="0.25">
      <c r="K2431" s="11"/>
      <c r="L2431" s="354"/>
      <c r="M2431" s="352"/>
      <c r="AA2431" s="333"/>
      <c r="AB2431" s="135"/>
      <c r="AC2431" s="135"/>
      <c r="AD2431" s="135"/>
      <c r="AE2431" s="135"/>
      <c r="AF2431" s="127"/>
      <c r="AG2431" s="135"/>
      <c r="AH2431" s="135"/>
      <c r="AI2431" s="135"/>
      <c r="AJ2431" s="135"/>
    </row>
    <row r="2432" spans="11:36" s="3" customFormat="1" ht="15" customHeight="1" x14ac:dyDescent="0.25">
      <c r="K2432" s="11"/>
      <c r="L2432" s="354"/>
      <c r="M2432" s="352"/>
      <c r="AA2432" s="333"/>
      <c r="AB2432" s="135"/>
      <c r="AC2432" s="135"/>
      <c r="AD2432" s="135"/>
      <c r="AE2432" s="135"/>
      <c r="AF2432" s="127"/>
      <c r="AG2432" s="135"/>
      <c r="AH2432" s="135"/>
      <c r="AI2432" s="135"/>
      <c r="AJ2432" s="135"/>
    </row>
    <row r="2433" spans="11:36" s="3" customFormat="1" ht="15" customHeight="1" x14ac:dyDescent="0.25">
      <c r="K2433" s="11"/>
      <c r="L2433" s="354"/>
      <c r="M2433" s="352"/>
      <c r="AA2433" s="333"/>
      <c r="AB2433" s="135"/>
      <c r="AC2433" s="135"/>
      <c r="AD2433" s="135"/>
      <c r="AE2433" s="135"/>
      <c r="AF2433" s="127"/>
      <c r="AG2433" s="135"/>
      <c r="AH2433" s="135"/>
      <c r="AI2433" s="135"/>
      <c r="AJ2433" s="135"/>
    </row>
    <row r="2434" spans="11:36" s="3" customFormat="1" ht="15" customHeight="1" x14ac:dyDescent="0.25">
      <c r="K2434" s="11"/>
      <c r="L2434" s="354"/>
      <c r="M2434" s="352"/>
      <c r="AA2434" s="333"/>
      <c r="AB2434" s="135"/>
      <c r="AC2434" s="135"/>
      <c r="AD2434" s="135"/>
      <c r="AE2434" s="135"/>
      <c r="AF2434" s="127"/>
      <c r="AG2434" s="135"/>
      <c r="AH2434" s="135"/>
      <c r="AI2434" s="135"/>
      <c r="AJ2434" s="135"/>
    </row>
    <row r="2435" spans="11:36" s="3" customFormat="1" ht="15" customHeight="1" x14ac:dyDescent="0.25">
      <c r="K2435" s="11"/>
      <c r="L2435" s="354"/>
      <c r="M2435" s="352"/>
      <c r="AA2435" s="333"/>
      <c r="AB2435" s="135"/>
      <c r="AC2435" s="135"/>
      <c r="AD2435" s="135"/>
      <c r="AE2435" s="135"/>
      <c r="AF2435" s="127"/>
      <c r="AG2435" s="135"/>
      <c r="AH2435" s="135"/>
      <c r="AI2435" s="135"/>
      <c r="AJ2435" s="135"/>
    </row>
    <row r="2436" spans="11:36" s="3" customFormat="1" ht="15" customHeight="1" x14ac:dyDescent="0.25">
      <c r="K2436" s="11"/>
      <c r="L2436" s="354"/>
      <c r="M2436" s="352"/>
      <c r="AA2436" s="333"/>
      <c r="AB2436" s="135"/>
      <c r="AC2436" s="135"/>
      <c r="AD2436" s="135"/>
      <c r="AE2436" s="135"/>
      <c r="AF2436" s="127"/>
      <c r="AG2436" s="135"/>
      <c r="AH2436" s="135"/>
      <c r="AI2436" s="135"/>
      <c r="AJ2436" s="135"/>
    </row>
    <row r="2437" spans="11:36" s="3" customFormat="1" ht="15" customHeight="1" x14ac:dyDescent="0.25">
      <c r="K2437" s="11"/>
      <c r="L2437" s="354"/>
      <c r="M2437" s="352"/>
      <c r="AA2437" s="333"/>
      <c r="AB2437" s="135"/>
      <c r="AC2437" s="135"/>
      <c r="AD2437" s="135"/>
      <c r="AE2437" s="135"/>
      <c r="AF2437" s="127"/>
      <c r="AG2437" s="135"/>
      <c r="AH2437" s="135"/>
      <c r="AI2437" s="135"/>
      <c r="AJ2437" s="135"/>
    </row>
    <row r="2438" spans="11:36" s="3" customFormat="1" ht="15" customHeight="1" x14ac:dyDescent="0.25">
      <c r="K2438" s="11"/>
      <c r="L2438" s="354"/>
      <c r="M2438" s="352"/>
      <c r="AA2438" s="333"/>
      <c r="AB2438" s="135"/>
      <c r="AC2438" s="135"/>
      <c r="AD2438" s="135"/>
      <c r="AE2438" s="135"/>
      <c r="AF2438" s="127"/>
      <c r="AG2438" s="135"/>
      <c r="AH2438" s="135"/>
      <c r="AI2438" s="135"/>
      <c r="AJ2438" s="135"/>
    </row>
    <row r="2439" spans="11:36" s="3" customFormat="1" ht="15" customHeight="1" x14ac:dyDescent="0.25">
      <c r="K2439" s="11"/>
      <c r="L2439" s="354"/>
      <c r="M2439" s="352"/>
      <c r="AA2439" s="333"/>
      <c r="AB2439" s="135"/>
      <c r="AC2439" s="135"/>
      <c r="AD2439" s="135"/>
      <c r="AE2439" s="135"/>
      <c r="AF2439" s="127"/>
      <c r="AG2439" s="135"/>
      <c r="AH2439" s="135"/>
      <c r="AI2439" s="135"/>
      <c r="AJ2439" s="135"/>
    </row>
    <row r="2440" spans="11:36" s="3" customFormat="1" ht="15" customHeight="1" x14ac:dyDescent="0.25">
      <c r="K2440" s="11"/>
      <c r="L2440" s="354"/>
      <c r="M2440" s="352"/>
      <c r="AA2440" s="333"/>
      <c r="AB2440" s="135"/>
      <c r="AC2440" s="135"/>
      <c r="AD2440" s="135"/>
      <c r="AE2440" s="135"/>
      <c r="AF2440" s="127"/>
      <c r="AG2440" s="135"/>
      <c r="AH2440" s="135"/>
      <c r="AI2440" s="135"/>
      <c r="AJ2440" s="135"/>
    </row>
    <row r="2441" spans="11:36" s="3" customFormat="1" ht="15" customHeight="1" x14ac:dyDescent="0.25">
      <c r="K2441" s="11"/>
      <c r="L2441" s="354"/>
      <c r="M2441" s="352"/>
      <c r="AA2441" s="333"/>
      <c r="AB2441" s="135"/>
      <c r="AC2441" s="135"/>
      <c r="AD2441" s="135"/>
      <c r="AE2441" s="135"/>
      <c r="AF2441" s="127"/>
      <c r="AG2441" s="135"/>
      <c r="AH2441" s="135"/>
      <c r="AI2441" s="135"/>
      <c r="AJ2441" s="135"/>
    </row>
    <row r="2442" spans="11:36" s="3" customFormat="1" ht="15" customHeight="1" x14ac:dyDescent="0.25">
      <c r="K2442" s="11"/>
      <c r="L2442" s="354"/>
      <c r="M2442" s="352"/>
      <c r="AA2442" s="333"/>
      <c r="AB2442" s="135"/>
      <c r="AC2442" s="135"/>
      <c r="AD2442" s="135"/>
      <c r="AE2442" s="135"/>
      <c r="AF2442" s="127"/>
      <c r="AG2442" s="135"/>
      <c r="AH2442" s="135"/>
      <c r="AI2442" s="135"/>
      <c r="AJ2442" s="135"/>
    </row>
    <row r="2443" spans="11:36" s="3" customFormat="1" ht="15" customHeight="1" x14ac:dyDescent="0.25">
      <c r="K2443" s="11"/>
      <c r="L2443" s="354"/>
      <c r="M2443" s="352"/>
      <c r="AA2443" s="333"/>
      <c r="AB2443" s="135"/>
      <c r="AC2443" s="135"/>
      <c r="AD2443" s="135"/>
      <c r="AE2443" s="135"/>
      <c r="AF2443" s="127"/>
      <c r="AG2443" s="135"/>
      <c r="AH2443" s="135"/>
      <c r="AI2443" s="135"/>
      <c r="AJ2443" s="135"/>
    </row>
    <row r="2444" spans="11:36" s="3" customFormat="1" ht="15" customHeight="1" x14ac:dyDescent="0.25">
      <c r="K2444" s="11"/>
      <c r="L2444" s="354"/>
      <c r="M2444" s="352"/>
      <c r="AA2444" s="333"/>
      <c r="AB2444" s="135"/>
      <c r="AC2444" s="135"/>
      <c r="AD2444" s="135"/>
      <c r="AE2444" s="135"/>
      <c r="AF2444" s="127"/>
      <c r="AG2444" s="135"/>
      <c r="AH2444" s="135"/>
      <c r="AI2444" s="135"/>
      <c r="AJ2444" s="135"/>
    </row>
    <row r="2445" spans="11:36" s="3" customFormat="1" ht="15" customHeight="1" x14ac:dyDescent="0.25">
      <c r="K2445" s="11"/>
      <c r="L2445" s="354"/>
      <c r="M2445" s="352"/>
      <c r="AA2445" s="333"/>
      <c r="AB2445" s="135"/>
      <c r="AC2445" s="135"/>
      <c r="AD2445" s="135"/>
      <c r="AE2445" s="135"/>
      <c r="AF2445" s="127"/>
      <c r="AG2445" s="135"/>
      <c r="AH2445" s="135"/>
      <c r="AI2445" s="135"/>
      <c r="AJ2445" s="135"/>
    </row>
    <row r="2446" spans="11:36" s="3" customFormat="1" ht="15" customHeight="1" x14ac:dyDescent="0.25">
      <c r="K2446" s="11"/>
      <c r="L2446" s="354"/>
      <c r="M2446" s="352"/>
      <c r="AA2446" s="333"/>
      <c r="AB2446" s="135"/>
      <c r="AC2446" s="135"/>
      <c r="AD2446" s="135"/>
      <c r="AE2446" s="135"/>
      <c r="AF2446" s="127"/>
      <c r="AG2446" s="135"/>
      <c r="AH2446" s="135"/>
      <c r="AI2446" s="135"/>
      <c r="AJ2446" s="135"/>
    </row>
    <row r="2447" spans="11:36" s="3" customFormat="1" ht="15" customHeight="1" x14ac:dyDescent="0.25">
      <c r="K2447" s="11"/>
      <c r="L2447" s="354"/>
      <c r="M2447" s="352"/>
      <c r="AA2447" s="333"/>
      <c r="AB2447" s="135"/>
      <c r="AC2447" s="135"/>
      <c r="AD2447" s="135"/>
      <c r="AE2447" s="135"/>
      <c r="AF2447" s="127"/>
      <c r="AG2447" s="135"/>
      <c r="AH2447" s="135"/>
      <c r="AI2447" s="135"/>
      <c r="AJ2447" s="135"/>
    </row>
    <row r="2448" spans="11:36" s="3" customFormat="1" ht="15" customHeight="1" x14ac:dyDescent="0.25">
      <c r="K2448" s="11"/>
      <c r="L2448" s="354"/>
      <c r="M2448" s="352"/>
      <c r="AA2448" s="333"/>
      <c r="AB2448" s="135"/>
      <c r="AC2448" s="135"/>
      <c r="AD2448" s="135"/>
      <c r="AE2448" s="135"/>
      <c r="AF2448" s="127"/>
      <c r="AG2448" s="135"/>
      <c r="AH2448" s="135"/>
      <c r="AI2448" s="135"/>
      <c r="AJ2448" s="135"/>
    </row>
    <row r="2449" spans="11:36" s="3" customFormat="1" ht="15" customHeight="1" x14ac:dyDescent="0.25">
      <c r="K2449" s="11"/>
      <c r="L2449" s="354"/>
      <c r="M2449" s="352"/>
      <c r="AA2449" s="333"/>
      <c r="AB2449" s="135"/>
      <c r="AC2449" s="135"/>
      <c r="AD2449" s="135"/>
      <c r="AE2449" s="135"/>
      <c r="AF2449" s="127"/>
      <c r="AG2449" s="135"/>
      <c r="AH2449" s="135"/>
      <c r="AI2449" s="135"/>
      <c r="AJ2449" s="135"/>
    </row>
    <row r="2450" spans="11:36" s="3" customFormat="1" ht="15" customHeight="1" x14ac:dyDescent="0.25">
      <c r="K2450" s="11"/>
      <c r="L2450" s="354"/>
      <c r="M2450" s="352"/>
      <c r="AA2450" s="333"/>
      <c r="AB2450" s="135"/>
      <c r="AC2450" s="135"/>
      <c r="AD2450" s="135"/>
      <c r="AE2450" s="135"/>
      <c r="AF2450" s="127"/>
      <c r="AG2450" s="135"/>
      <c r="AH2450" s="135"/>
      <c r="AI2450" s="135"/>
      <c r="AJ2450" s="135"/>
    </row>
    <row r="2451" spans="11:36" s="3" customFormat="1" ht="15" customHeight="1" x14ac:dyDescent="0.25">
      <c r="K2451" s="11"/>
      <c r="L2451" s="354"/>
      <c r="M2451" s="352"/>
      <c r="AA2451" s="333"/>
      <c r="AB2451" s="135"/>
      <c r="AC2451" s="135"/>
      <c r="AD2451" s="135"/>
      <c r="AE2451" s="135"/>
      <c r="AF2451" s="127"/>
      <c r="AG2451" s="135"/>
      <c r="AH2451" s="135"/>
      <c r="AI2451" s="135"/>
      <c r="AJ2451" s="135"/>
    </row>
    <row r="2452" spans="11:36" s="3" customFormat="1" ht="15" customHeight="1" x14ac:dyDescent="0.25">
      <c r="K2452" s="11"/>
      <c r="L2452" s="354"/>
      <c r="M2452" s="352"/>
      <c r="AA2452" s="333"/>
      <c r="AB2452" s="135"/>
      <c r="AC2452" s="135"/>
      <c r="AD2452" s="135"/>
      <c r="AE2452" s="135"/>
      <c r="AF2452" s="127"/>
      <c r="AG2452" s="135"/>
      <c r="AH2452" s="135"/>
      <c r="AI2452" s="135"/>
      <c r="AJ2452" s="135"/>
    </row>
    <row r="2453" spans="11:36" s="3" customFormat="1" ht="15" customHeight="1" x14ac:dyDescent="0.25">
      <c r="K2453" s="11"/>
      <c r="L2453" s="354"/>
      <c r="M2453" s="352"/>
      <c r="AA2453" s="333"/>
      <c r="AB2453" s="135"/>
      <c r="AC2453" s="135"/>
      <c r="AD2453" s="135"/>
      <c r="AE2453" s="135"/>
      <c r="AF2453" s="127"/>
      <c r="AG2453" s="135"/>
      <c r="AH2453" s="135"/>
      <c r="AI2453" s="135"/>
      <c r="AJ2453" s="135"/>
    </row>
    <row r="2454" spans="11:36" s="3" customFormat="1" ht="15" customHeight="1" x14ac:dyDescent="0.25">
      <c r="K2454" s="11"/>
      <c r="L2454" s="354"/>
      <c r="M2454" s="352"/>
      <c r="AA2454" s="333"/>
      <c r="AB2454" s="135"/>
      <c r="AC2454" s="135"/>
      <c r="AD2454" s="135"/>
      <c r="AE2454" s="135"/>
      <c r="AF2454" s="127"/>
      <c r="AG2454" s="135"/>
      <c r="AH2454" s="135"/>
      <c r="AI2454" s="135"/>
      <c r="AJ2454" s="135"/>
    </row>
    <row r="2455" spans="11:36" s="3" customFormat="1" ht="15" customHeight="1" x14ac:dyDescent="0.25">
      <c r="K2455" s="11"/>
      <c r="L2455" s="354"/>
      <c r="M2455" s="352"/>
      <c r="AA2455" s="333"/>
      <c r="AB2455" s="135"/>
      <c r="AC2455" s="135"/>
      <c r="AD2455" s="135"/>
      <c r="AE2455" s="135"/>
      <c r="AF2455" s="127"/>
      <c r="AG2455" s="135"/>
      <c r="AH2455" s="135"/>
      <c r="AI2455" s="135"/>
      <c r="AJ2455" s="135"/>
    </row>
    <row r="2456" spans="11:36" s="3" customFormat="1" ht="15" customHeight="1" x14ac:dyDescent="0.25">
      <c r="K2456" s="11"/>
      <c r="L2456" s="354"/>
      <c r="M2456" s="352"/>
      <c r="AA2456" s="333"/>
      <c r="AB2456" s="135"/>
      <c r="AC2456" s="135"/>
      <c r="AD2456" s="135"/>
      <c r="AE2456" s="135"/>
      <c r="AF2456" s="127"/>
      <c r="AG2456" s="135"/>
      <c r="AH2456" s="135"/>
      <c r="AI2456" s="135"/>
      <c r="AJ2456" s="135"/>
    </row>
    <row r="2457" spans="11:36" s="3" customFormat="1" ht="15" customHeight="1" x14ac:dyDescent="0.25">
      <c r="K2457" s="11"/>
      <c r="L2457" s="354"/>
      <c r="M2457" s="352"/>
      <c r="AA2457" s="333"/>
      <c r="AB2457" s="135"/>
      <c r="AC2457" s="135"/>
      <c r="AD2457" s="135"/>
      <c r="AE2457" s="135"/>
      <c r="AF2457" s="127"/>
      <c r="AG2457" s="135"/>
      <c r="AH2457" s="135"/>
      <c r="AI2457" s="135"/>
      <c r="AJ2457" s="135"/>
    </row>
    <row r="2458" spans="11:36" s="3" customFormat="1" ht="15" customHeight="1" x14ac:dyDescent="0.25">
      <c r="K2458" s="11"/>
      <c r="L2458" s="354"/>
      <c r="M2458" s="352"/>
      <c r="AA2458" s="333"/>
      <c r="AB2458" s="135"/>
      <c r="AC2458" s="135"/>
      <c r="AD2458" s="135"/>
      <c r="AE2458" s="135"/>
      <c r="AF2458" s="127"/>
      <c r="AG2458" s="135"/>
      <c r="AH2458" s="135"/>
      <c r="AI2458" s="135"/>
      <c r="AJ2458" s="135"/>
    </row>
    <row r="2459" spans="11:36" s="3" customFormat="1" ht="15" customHeight="1" x14ac:dyDescent="0.25">
      <c r="K2459" s="11"/>
      <c r="L2459" s="354"/>
      <c r="M2459" s="352"/>
      <c r="AA2459" s="333"/>
      <c r="AB2459" s="135"/>
      <c r="AC2459" s="135"/>
      <c r="AD2459" s="135"/>
      <c r="AE2459" s="135"/>
      <c r="AF2459" s="127"/>
      <c r="AG2459" s="135"/>
      <c r="AH2459" s="135"/>
      <c r="AI2459" s="135"/>
      <c r="AJ2459" s="135"/>
    </row>
    <row r="2460" spans="11:36" s="3" customFormat="1" ht="15" customHeight="1" x14ac:dyDescent="0.25">
      <c r="K2460" s="11"/>
      <c r="L2460" s="354"/>
      <c r="M2460" s="352"/>
      <c r="AA2460" s="333"/>
      <c r="AB2460" s="135"/>
      <c r="AC2460" s="135"/>
      <c r="AD2460" s="135"/>
      <c r="AE2460" s="135"/>
      <c r="AF2460" s="127"/>
      <c r="AG2460" s="135"/>
      <c r="AH2460" s="135"/>
      <c r="AI2460" s="135"/>
      <c r="AJ2460" s="135"/>
    </row>
    <row r="2461" spans="11:36" s="3" customFormat="1" ht="15" customHeight="1" x14ac:dyDescent="0.25">
      <c r="K2461" s="11"/>
      <c r="L2461" s="354"/>
      <c r="M2461" s="352"/>
      <c r="AA2461" s="333"/>
      <c r="AB2461" s="135"/>
      <c r="AC2461" s="135"/>
      <c r="AD2461" s="135"/>
      <c r="AE2461" s="135"/>
      <c r="AF2461" s="127"/>
      <c r="AG2461" s="135"/>
      <c r="AH2461" s="135"/>
      <c r="AI2461" s="135"/>
      <c r="AJ2461" s="135"/>
    </row>
    <row r="2462" spans="11:36" s="3" customFormat="1" ht="15" customHeight="1" x14ac:dyDescent="0.25">
      <c r="K2462" s="11"/>
      <c r="L2462" s="354"/>
      <c r="M2462" s="352"/>
      <c r="AA2462" s="333"/>
      <c r="AB2462" s="135"/>
      <c r="AC2462" s="135"/>
      <c r="AD2462" s="135"/>
      <c r="AE2462" s="135"/>
      <c r="AF2462" s="127"/>
      <c r="AG2462" s="135"/>
      <c r="AH2462" s="135"/>
      <c r="AI2462" s="135"/>
      <c r="AJ2462" s="135"/>
    </row>
    <row r="2463" spans="11:36" s="3" customFormat="1" ht="15" customHeight="1" x14ac:dyDescent="0.25">
      <c r="K2463" s="11"/>
      <c r="L2463" s="354"/>
      <c r="M2463" s="352"/>
      <c r="AA2463" s="333"/>
      <c r="AB2463" s="135"/>
      <c r="AC2463" s="135"/>
      <c r="AD2463" s="135"/>
      <c r="AE2463" s="135"/>
      <c r="AF2463" s="127"/>
      <c r="AG2463" s="135"/>
      <c r="AH2463" s="135"/>
      <c r="AI2463" s="135"/>
      <c r="AJ2463" s="135"/>
    </row>
    <row r="2464" spans="11:36" s="3" customFormat="1" ht="15" customHeight="1" x14ac:dyDescent="0.25">
      <c r="K2464" s="11"/>
      <c r="L2464" s="354"/>
      <c r="M2464" s="352"/>
      <c r="AA2464" s="333"/>
      <c r="AB2464" s="135"/>
      <c r="AC2464" s="135"/>
      <c r="AD2464" s="135"/>
      <c r="AE2464" s="135"/>
      <c r="AF2464" s="127"/>
      <c r="AG2464" s="135"/>
      <c r="AH2464" s="135"/>
      <c r="AI2464" s="135"/>
      <c r="AJ2464" s="135"/>
    </row>
    <row r="2465" spans="11:36" s="3" customFormat="1" ht="15" customHeight="1" x14ac:dyDescent="0.25">
      <c r="K2465" s="11"/>
      <c r="L2465" s="354"/>
      <c r="M2465" s="352"/>
      <c r="AA2465" s="333"/>
      <c r="AB2465" s="135"/>
      <c r="AC2465" s="135"/>
      <c r="AD2465" s="135"/>
      <c r="AE2465" s="135"/>
      <c r="AF2465" s="127"/>
      <c r="AG2465" s="135"/>
      <c r="AH2465" s="135"/>
      <c r="AI2465" s="135"/>
      <c r="AJ2465" s="135"/>
    </row>
    <row r="2466" spans="11:36" s="3" customFormat="1" ht="15" customHeight="1" x14ac:dyDescent="0.25">
      <c r="K2466" s="11"/>
      <c r="L2466" s="354"/>
      <c r="M2466" s="352"/>
      <c r="AA2466" s="333"/>
      <c r="AB2466" s="135"/>
      <c r="AC2466" s="135"/>
      <c r="AD2466" s="135"/>
      <c r="AE2466" s="135"/>
      <c r="AF2466" s="127"/>
      <c r="AG2466" s="135"/>
      <c r="AH2466" s="135"/>
      <c r="AI2466" s="135"/>
      <c r="AJ2466" s="135"/>
    </row>
    <row r="2467" spans="11:36" s="3" customFormat="1" ht="15" customHeight="1" x14ac:dyDescent="0.25">
      <c r="K2467" s="11"/>
      <c r="L2467" s="354"/>
      <c r="M2467" s="352"/>
      <c r="AA2467" s="333"/>
      <c r="AB2467" s="135"/>
      <c r="AC2467" s="135"/>
      <c r="AD2467" s="135"/>
      <c r="AE2467" s="135"/>
      <c r="AF2467" s="127"/>
      <c r="AG2467" s="135"/>
      <c r="AH2467" s="135"/>
      <c r="AI2467" s="135"/>
      <c r="AJ2467" s="135"/>
    </row>
    <row r="2468" spans="11:36" s="3" customFormat="1" ht="15" customHeight="1" x14ac:dyDescent="0.25">
      <c r="K2468" s="11"/>
      <c r="L2468" s="354"/>
      <c r="M2468" s="352"/>
      <c r="AA2468" s="333"/>
      <c r="AB2468" s="135"/>
      <c r="AC2468" s="135"/>
      <c r="AD2468" s="135"/>
      <c r="AE2468" s="135"/>
      <c r="AF2468" s="127"/>
      <c r="AG2468" s="135"/>
      <c r="AH2468" s="135"/>
      <c r="AI2468" s="135"/>
      <c r="AJ2468" s="135"/>
    </row>
    <row r="2469" spans="11:36" s="3" customFormat="1" ht="15" customHeight="1" x14ac:dyDescent="0.25">
      <c r="K2469" s="11"/>
      <c r="L2469" s="354"/>
      <c r="M2469" s="352"/>
      <c r="AA2469" s="333"/>
      <c r="AB2469" s="135"/>
      <c r="AC2469" s="135"/>
      <c r="AD2469" s="135"/>
      <c r="AE2469" s="135"/>
      <c r="AF2469" s="127"/>
      <c r="AG2469" s="135"/>
      <c r="AH2469" s="135"/>
      <c r="AI2469" s="135"/>
      <c r="AJ2469" s="135"/>
    </row>
    <row r="2470" spans="11:36" s="3" customFormat="1" ht="15" customHeight="1" x14ac:dyDescent="0.25">
      <c r="K2470" s="11"/>
      <c r="L2470" s="354"/>
      <c r="M2470" s="352"/>
      <c r="AA2470" s="333"/>
      <c r="AB2470" s="135"/>
      <c r="AC2470" s="135"/>
      <c r="AD2470" s="135"/>
      <c r="AE2470" s="135"/>
      <c r="AF2470" s="127"/>
      <c r="AG2470" s="135"/>
      <c r="AH2470" s="135"/>
      <c r="AI2470" s="135"/>
      <c r="AJ2470" s="135"/>
    </row>
    <row r="2471" spans="11:36" s="3" customFormat="1" ht="15" customHeight="1" x14ac:dyDescent="0.25">
      <c r="K2471" s="11"/>
      <c r="L2471" s="354"/>
      <c r="M2471" s="352"/>
      <c r="AA2471" s="333"/>
      <c r="AB2471" s="135"/>
      <c r="AC2471" s="135"/>
      <c r="AD2471" s="135"/>
      <c r="AE2471" s="135"/>
      <c r="AF2471" s="127"/>
      <c r="AG2471" s="135"/>
      <c r="AH2471" s="135"/>
      <c r="AI2471" s="135"/>
      <c r="AJ2471" s="135"/>
    </row>
    <row r="2472" spans="11:36" s="3" customFormat="1" ht="15" customHeight="1" x14ac:dyDescent="0.25">
      <c r="K2472" s="11"/>
      <c r="L2472" s="354"/>
      <c r="M2472" s="352"/>
      <c r="AA2472" s="333"/>
      <c r="AB2472" s="135"/>
      <c r="AC2472" s="135"/>
      <c r="AD2472" s="135"/>
      <c r="AE2472" s="135"/>
      <c r="AF2472" s="127"/>
      <c r="AG2472" s="135"/>
      <c r="AH2472" s="135"/>
      <c r="AI2472" s="135"/>
      <c r="AJ2472" s="135"/>
    </row>
    <row r="2473" spans="11:36" s="3" customFormat="1" ht="15" customHeight="1" x14ac:dyDescent="0.25">
      <c r="K2473" s="11"/>
      <c r="L2473" s="354"/>
      <c r="M2473" s="352"/>
      <c r="AA2473" s="333"/>
      <c r="AB2473" s="135"/>
      <c r="AC2473" s="135"/>
      <c r="AD2473" s="135"/>
      <c r="AE2473" s="135"/>
      <c r="AF2473" s="127"/>
      <c r="AG2473" s="135"/>
      <c r="AH2473" s="135"/>
      <c r="AI2473" s="135"/>
      <c r="AJ2473" s="135"/>
    </row>
    <row r="2474" spans="11:36" s="3" customFormat="1" ht="15" customHeight="1" x14ac:dyDescent="0.25">
      <c r="K2474" s="11"/>
      <c r="L2474" s="354"/>
      <c r="M2474" s="352"/>
      <c r="AA2474" s="333"/>
      <c r="AB2474" s="135"/>
      <c r="AC2474" s="135"/>
      <c r="AD2474" s="135"/>
      <c r="AE2474" s="135"/>
      <c r="AF2474" s="127"/>
      <c r="AG2474" s="135"/>
      <c r="AH2474" s="135"/>
      <c r="AI2474" s="135"/>
      <c r="AJ2474" s="135"/>
    </row>
    <row r="2475" spans="11:36" s="3" customFormat="1" ht="15" customHeight="1" x14ac:dyDescent="0.25">
      <c r="K2475" s="11"/>
      <c r="L2475" s="354"/>
      <c r="M2475" s="352"/>
      <c r="AA2475" s="333"/>
      <c r="AB2475" s="135"/>
      <c r="AC2475" s="135"/>
      <c r="AD2475" s="135"/>
      <c r="AE2475" s="135"/>
      <c r="AF2475" s="127"/>
      <c r="AG2475" s="135"/>
      <c r="AH2475" s="135"/>
      <c r="AI2475" s="135"/>
      <c r="AJ2475" s="135"/>
    </row>
    <row r="2476" spans="11:36" s="3" customFormat="1" ht="15" customHeight="1" x14ac:dyDescent="0.25">
      <c r="K2476" s="11"/>
      <c r="L2476" s="354"/>
      <c r="M2476" s="352"/>
      <c r="AA2476" s="333"/>
      <c r="AB2476" s="135"/>
      <c r="AC2476" s="135"/>
      <c r="AD2476" s="135"/>
      <c r="AE2476" s="135"/>
      <c r="AF2476" s="127"/>
      <c r="AG2476" s="135"/>
      <c r="AH2476" s="135"/>
      <c r="AI2476" s="135"/>
      <c r="AJ2476" s="135"/>
    </row>
    <row r="2477" spans="11:36" s="3" customFormat="1" ht="15" customHeight="1" x14ac:dyDescent="0.25">
      <c r="K2477" s="11"/>
      <c r="L2477" s="354"/>
      <c r="M2477" s="352"/>
      <c r="AA2477" s="333"/>
      <c r="AB2477" s="135"/>
      <c r="AC2477" s="135"/>
      <c r="AD2477" s="135"/>
      <c r="AE2477" s="135"/>
      <c r="AF2477" s="127"/>
      <c r="AG2477" s="135"/>
      <c r="AH2477" s="135"/>
      <c r="AI2477" s="135"/>
      <c r="AJ2477" s="135"/>
    </row>
    <row r="2478" spans="11:36" s="3" customFormat="1" ht="15" customHeight="1" x14ac:dyDescent="0.25">
      <c r="K2478" s="11"/>
      <c r="L2478" s="354"/>
      <c r="M2478" s="352"/>
      <c r="AA2478" s="333"/>
      <c r="AB2478" s="135"/>
      <c r="AC2478" s="135"/>
      <c r="AD2478" s="135"/>
      <c r="AE2478" s="135"/>
      <c r="AF2478" s="127"/>
      <c r="AG2478" s="135"/>
      <c r="AH2478" s="135"/>
      <c r="AI2478" s="135"/>
      <c r="AJ2478" s="135"/>
    </row>
    <row r="2479" spans="11:36" s="3" customFormat="1" ht="15" customHeight="1" x14ac:dyDescent="0.25">
      <c r="K2479" s="11"/>
      <c r="L2479" s="354"/>
      <c r="M2479" s="352"/>
      <c r="AA2479" s="333"/>
      <c r="AB2479" s="135"/>
      <c r="AC2479" s="135"/>
      <c r="AD2479" s="135"/>
      <c r="AE2479" s="135"/>
      <c r="AF2479" s="127"/>
      <c r="AG2479" s="135"/>
      <c r="AH2479" s="135"/>
      <c r="AI2479" s="135"/>
      <c r="AJ2479" s="135"/>
    </row>
    <row r="2480" spans="11:36" s="3" customFormat="1" ht="15" customHeight="1" x14ac:dyDescent="0.25">
      <c r="K2480" s="11"/>
      <c r="L2480" s="354"/>
      <c r="M2480" s="352"/>
      <c r="AA2480" s="333"/>
      <c r="AB2480" s="135"/>
      <c r="AC2480" s="135"/>
      <c r="AD2480" s="135"/>
      <c r="AE2480" s="135"/>
      <c r="AF2480" s="127"/>
      <c r="AG2480" s="135"/>
      <c r="AH2480" s="135"/>
      <c r="AI2480" s="135"/>
      <c r="AJ2480" s="135"/>
    </row>
    <row r="2481" spans="11:36" s="3" customFormat="1" ht="15" customHeight="1" x14ac:dyDescent="0.25">
      <c r="K2481" s="11"/>
      <c r="L2481" s="354"/>
      <c r="M2481" s="352"/>
      <c r="AA2481" s="333"/>
      <c r="AB2481" s="135"/>
      <c r="AC2481" s="135"/>
      <c r="AD2481" s="135"/>
      <c r="AE2481" s="135"/>
      <c r="AF2481" s="127"/>
      <c r="AG2481" s="135"/>
      <c r="AH2481" s="135"/>
      <c r="AI2481" s="135"/>
      <c r="AJ2481" s="135"/>
    </row>
    <row r="2482" spans="11:36" s="3" customFormat="1" ht="15" customHeight="1" x14ac:dyDescent="0.25">
      <c r="K2482" s="11"/>
      <c r="L2482" s="354"/>
      <c r="M2482" s="352"/>
      <c r="AA2482" s="333"/>
      <c r="AB2482" s="135"/>
      <c r="AC2482" s="135"/>
      <c r="AD2482" s="135"/>
      <c r="AE2482" s="135"/>
      <c r="AF2482" s="127"/>
      <c r="AG2482" s="135"/>
      <c r="AH2482" s="135"/>
      <c r="AI2482" s="135"/>
      <c r="AJ2482" s="135"/>
    </row>
    <row r="2483" spans="11:36" s="3" customFormat="1" ht="15" customHeight="1" x14ac:dyDescent="0.25">
      <c r="K2483" s="11"/>
      <c r="L2483" s="354"/>
      <c r="M2483" s="352"/>
      <c r="AA2483" s="333"/>
      <c r="AB2483" s="135"/>
      <c r="AC2483" s="135"/>
      <c r="AD2483" s="135"/>
      <c r="AE2483" s="135"/>
      <c r="AF2483" s="127"/>
      <c r="AG2483" s="135"/>
      <c r="AH2483" s="135"/>
      <c r="AI2483" s="135"/>
      <c r="AJ2483" s="135"/>
    </row>
    <row r="2484" spans="11:36" s="3" customFormat="1" ht="15" customHeight="1" x14ac:dyDescent="0.25">
      <c r="K2484" s="11"/>
      <c r="L2484" s="354"/>
      <c r="M2484" s="352"/>
      <c r="AA2484" s="333"/>
      <c r="AB2484" s="135"/>
      <c r="AC2484" s="135"/>
      <c r="AD2484" s="135"/>
      <c r="AE2484" s="135"/>
      <c r="AF2484" s="127"/>
      <c r="AG2484" s="135"/>
      <c r="AH2484" s="135"/>
      <c r="AI2484" s="135"/>
      <c r="AJ2484" s="135"/>
    </row>
    <row r="2485" spans="11:36" s="3" customFormat="1" ht="15" customHeight="1" x14ac:dyDescent="0.25">
      <c r="K2485" s="11"/>
      <c r="L2485" s="354"/>
      <c r="M2485" s="352"/>
      <c r="AA2485" s="333"/>
      <c r="AB2485" s="135"/>
      <c r="AC2485" s="135"/>
      <c r="AD2485" s="135"/>
      <c r="AE2485" s="135"/>
      <c r="AF2485" s="127"/>
      <c r="AG2485" s="135"/>
      <c r="AH2485" s="135"/>
      <c r="AI2485" s="135"/>
      <c r="AJ2485" s="135"/>
    </row>
    <row r="2486" spans="11:36" s="3" customFormat="1" ht="15" customHeight="1" x14ac:dyDescent="0.25">
      <c r="K2486" s="11"/>
      <c r="L2486" s="354"/>
      <c r="M2486" s="352"/>
      <c r="AA2486" s="333"/>
      <c r="AB2486" s="135"/>
      <c r="AC2486" s="135"/>
      <c r="AD2486" s="135"/>
      <c r="AE2486" s="135"/>
      <c r="AF2486" s="127"/>
      <c r="AG2486" s="135"/>
      <c r="AH2486" s="135"/>
      <c r="AI2486" s="135"/>
      <c r="AJ2486" s="135"/>
    </row>
    <row r="2487" spans="11:36" s="3" customFormat="1" ht="15" customHeight="1" x14ac:dyDescent="0.25">
      <c r="K2487" s="11"/>
      <c r="L2487" s="354"/>
      <c r="M2487" s="352"/>
      <c r="AA2487" s="333"/>
      <c r="AB2487" s="135"/>
      <c r="AC2487" s="135"/>
      <c r="AD2487" s="135"/>
      <c r="AE2487" s="135"/>
      <c r="AF2487" s="127"/>
      <c r="AG2487" s="135"/>
      <c r="AH2487" s="135"/>
      <c r="AI2487" s="135"/>
      <c r="AJ2487" s="135"/>
    </row>
    <row r="2488" spans="11:36" s="3" customFormat="1" ht="15" customHeight="1" x14ac:dyDescent="0.25">
      <c r="K2488" s="11"/>
      <c r="L2488" s="354"/>
      <c r="M2488" s="352"/>
      <c r="AA2488" s="333"/>
      <c r="AB2488" s="135"/>
      <c r="AC2488" s="135"/>
      <c r="AD2488" s="135"/>
      <c r="AE2488" s="135"/>
      <c r="AF2488" s="127"/>
      <c r="AG2488" s="135"/>
      <c r="AH2488" s="135"/>
      <c r="AI2488" s="135"/>
      <c r="AJ2488" s="135"/>
    </row>
    <row r="2489" spans="11:36" s="3" customFormat="1" ht="15" customHeight="1" x14ac:dyDescent="0.25">
      <c r="K2489" s="11"/>
      <c r="L2489" s="354"/>
      <c r="M2489" s="352"/>
      <c r="AA2489" s="333"/>
      <c r="AB2489" s="135"/>
      <c r="AC2489" s="135"/>
      <c r="AD2489" s="135"/>
      <c r="AE2489" s="135"/>
      <c r="AF2489" s="127"/>
      <c r="AG2489" s="135"/>
      <c r="AH2489" s="135"/>
      <c r="AI2489" s="135"/>
      <c r="AJ2489" s="135"/>
    </row>
    <row r="2490" spans="11:36" s="3" customFormat="1" ht="15" customHeight="1" x14ac:dyDescent="0.25">
      <c r="K2490" s="11"/>
      <c r="L2490" s="354"/>
      <c r="M2490" s="352"/>
      <c r="AA2490" s="333"/>
      <c r="AB2490" s="135"/>
      <c r="AC2490" s="135"/>
      <c r="AD2490" s="135"/>
      <c r="AE2490" s="135"/>
      <c r="AF2490" s="127"/>
      <c r="AG2490" s="135"/>
      <c r="AH2490" s="135"/>
      <c r="AI2490" s="135"/>
      <c r="AJ2490" s="135"/>
    </row>
    <row r="2491" spans="11:36" s="3" customFormat="1" ht="15" customHeight="1" x14ac:dyDescent="0.25">
      <c r="K2491" s="11"/>
      <c r="L2491" s="354"/>
      <c r="M2491" s="352"/>
      <c r="AA2491" s="333"/>
      <c r="AB2491" s="135"/>
      <c r="AC2491" s="135"/>
      <c r="AD2491" s="135"/>
      <c r="AE2491" s="135"/>
      <c r="AF2491" s="127"/>
      <c r="AG2491" s="135"/>
      <c r="AH2491" s="135"/>
      <c r="AI2491" s="135"/>
      <c r="AJ2491" s="135"/>
    </row>
    <row r="2492" spans="11:36" s="3" customFormat="1" ht="15" customHeight="1" x14ac:dyDescent="0.25">
      <c r="K2492" s="11"/>
      <c r="L2492" s="354"/>
      <c r="M2492" s="352"/>
      <c r="AA2492" s="333"/>
      <c r="AB2492" s="135"/>
      <c r="AC2492" s="135"/>
      <c r="AD2492" s="135"/>
      <c r="AE2492" s="135"/>
      <c r="AF2492" s="127"/>
      <c r="AG2492" s="135"/>
      <c r="AH2492" s="135"/>
      <c r="AI2492" s="135"/>
      <c r="AJ2492" s="135"/>
    </row>
    <row r="2493" spans="11:36" s="3" customFormat="1" ht="15" customHeight="1" x14ac:dyDescent="0.25">
      <c r="K2493" s="11"/>
      <c r="L2493" s="354"/>
      <c r="M2493" s="352"/>
      <c r="AA2493" s="333"/>
      <c r="AB2493" s="135"/>
      <c r="AC2493" s="135"/>
      <c r="AD2493" s="135"/>
      <c r="AE2493" s="135"/>
      <c r="AF2493" s="127"/>
      <c r="AG2493" s="135"/>
      <c r="AH2493" s="135"/>
      <c r="AI2493" s="135"/>
      <c r="AJ2493" s="135"/>
    </row>
    <row r="2494" spans="11:36" s="3" customFormat="1" ht="15" customHeight="1" x14ac:dyDescent="0.25">
      <c r="K2494" s="11"/>
      <c r="L2494" s="354"/>
      <c r="M2494" s="352"/>
      <c r="AA2494" s="333"/>
      <c r="AB2494" s="135"/>
      <c r="AC2494" s="135"/>
      <c r="AD2494" s="135"/>
      <c r="AE2494" s="135"/>
      <c r="AF2494" s="127"/>
      <c r="AG2494" s="135"/>
      <c r="AH2494" s="135"/>
      <c r="AI2494" s="135"/>
      <c r="AJ2494" s="135"/>
    </row>
    <row r="2495" spans="11:36" s="3" customFormat="1" ht="15" customHeight="1" x14ac:dyDescent="0.25">
      <c r="K2495" s="11"/>
      <c r="L2495" s="354"/>
      <c r="M2495" s="352"/>
      <c r="AA2495" s="333"/>
      <c r="AB2495" s="135"/>
      <c r="AC2495" s="135"/>
      <c r="AD2495" s="135"/>
      <c r="AE2495" s="135"/>
      <c r="AF2495" s="127"/>
      <c r="AG2495" s="135"/>
      <c r="AH2495" s="135"/>
      <c r="AI2495" s="135"/>
      <c r="AJ2495" s="135"/>
    </row>
    <row r="2496" spans="11:36" s="3" customFormat="1" ht="15" customHeight="1" x14ac:dyDescent="0.25">
      <c r="K2496" s="11"/>
      <c r="L2496" s="354"/>
      <c r="M2496" s="352"/>
      <c r="AA2496" s="333"/>
      <c r="AB2496" s="135"/>
      <c r="AC2496" s="135"/>
      <c r="AD2496" s="135"/>
      <c r="AE2496" s="135"/>
      <c r="AF2496" s="127"/>
      <c r="AG2496" s="135"/>
      <c r="AH2496" s="135"/>
      <c r="AI2496" s="135"/>
      <c r="AJ2496" s="135"/>
    </row>
    <row r="2497" spans="11:36" s="3" customFormat="1" ht="15" customHeight="1" x14ac:dyDescent="0.25">
      <c r="K2497" s="11"/>
      <c r="L2497" s="354"/>
      <c r="M2497" s="352"/>
      <c r="AA2497" s="333"/>
      <c r="AB2497" s="135"/>
      <c r="AC2497" s="135"/>
      <c r="AD2497" s="135"/>
      <c r="AE2497" s="135"/>
      <c r="AF2497" s="127"/>
      <c r="AG2497" s="135"/>
      <c r="AH2497" s="135"/>
      <c r="AI2497" s="135"/>
      <c r="AJ2497" s="135"/>
    </row>
    <row r="2498" spans="11:36" s="3" customFormat="1" ht="15" customHeight="1" x14ac:dyDescent="0.25">
      <c r="K2498" s="11"/>
      <c r="L2498" s="354"/>
      <c r="M2498" s="352"/>
      <c r="AA2498" s="333"/>
      <c r="AB2498" s="135"/>
      <c r="AC2498" s="135"/>
      <c r="AD2498" s="135"/>
      <c r="AE2498" s="135"/>
      <c r="AF2498" s="127"/>
      <c r="AG2498" s="135"/>
      <c r="AH2498" s="135"/>
      <c r="AI2498" s="135"/>
      <c r="AJ2498" s="135"/>
    </row>
    <row r="2499" spans="11:36" s="3" customFormat="1" ht="15" customHeight="1" x14ac:dyDescent="0.25">
      <c r="K2499" s="11"/>
      <c r="L2499" s="354"/>
      <c r="M2499" s="352"/>
      <c r="AA2499" s="333"/>
      <c r="AB2499" s="135"/>
      <c r="AC2499" s="135"/>
      <c r="AD2499" s="135"/>
      <c r="AE2499" s="135"/>
      <c r="AF2499" s="127"/>
      <c r="AG2499" s="135"/>
      <c r="AH2499" s="135"/>
      <c r="AI2499" s="135"/>
      <c r="AJ2499" s="135"/>
    </row>
    <row r="2500" spans="11:36" s="3" customFormat="1" ht="15" customHeight="1" x14ac:dyDescent="0.25">
      <c r="K2500" s="11"/>
      <c r="L2500" s="354"/>
      <c r="M2500" s="352"/>
      <c r="AA2500" s="333"/>
      <c r="AB2500" s="135"/>
      <c r="AC2500" s="135"/>
      <c r="AD2500" s="135"/>
      <c r="AE2500" s="135"/>
      <c r="AF2500" s="127"/>
      <c r="AG2500" s="135"/>
      <c r="AH2500" s="135"/>
      <c r="AI2500" s="135"/>
      <c r="AJ2500" s="135"/>
    </row>
    <row r="2501" spans="11:36" s="3" customFormat="1" ht="15" customHeight="1" x14ac:dyDescent="0.25">
      <c r="K2501" s="11"/>
      <c r="L2501" s="354"/>
      <c r="M2501" s="352"/>
      <c r="AA2501" s="333"/>
      <c r="AB2501" s="135"/>
      <c r="AC2501" s="135"/>
      <c r="AD2501" s="135"/>
      <c r="AE2501" s="135"/>
      <c r="AF2501" s="127"/>
      <c r="AG2501" s="135"/>
      <c r="AH2501" s="135"/>
      <c r="AI2501" s="135"/>
      <c r="AJ2501" s="135"/>
    </row>
    <row r="2502" spans="11:36" s="3" customFormat="1" ht="15" customHeight="1" x14ac:dyDescent="0.25">
      <c r="K2502" s="11"/>
      <c r="L2502" s="354"/>
      <c r="M2502" s="352"/>
      <c r="AA2502" s="333"/>
      <c r="AB2502" s="135"/>
      <c r="AC2502" s="135"/>
      <c r="AD2502" s="135"/>
      <c r="AE2502" s="135"/>
      <c r="AF2502" s="127"/>
      <c r="AG2502" s="135"/>
      <c r="AH2502" s="135"/>
      <c r="AI2502" s="135"/>
      <c r="AJ2502" s="135"/>
    </row>
    <row r="2503" spans="11:36" s="3" customFormat="1" ht="15" customHeight="1" x14ac:dyDescent="0.25">
      <c r="K2503" s="11"/>
      <c r="L2503" s="354"/>
      <c r="M2503" s="352"/>
      <c r="AA2503" s="333"/>
      <c r="AB2503" s="135"/>
      <c r="AC2503" s="135"/>
      <c r="AD2503" s="135"/>
      <c r="AE2503" s="135"/>
      <c r="AF2503" s="127"/>
      <c r="AG2503" s="135"/>
      <c r="AH2503" s="135"/>
      <c r="AI2503" s="135"/>
      <c r="AJ2503" s="135"/>
    </row>
    <row r="2504" spans="11:36" s="3" customFormat="1" ht="15" customHeight="1" x14ac:dyDescent="0.25">
      <c r="K2504" s="11"/>
      <c r="L2504" s="354"/>
      <c r="M2504" s="352"/>
      <c r="AA2504" s="333"/>
      <c r="AB2504" s="135"/>
      <c r="AC2504" s="135"/>
      <c r="AD2504" s="135"/>
      <c r="AE2504" s="135"/>
      <c r="AF2504" s="127"/>
      <c r="AG2504" s="135"/>
      <c r="AH2504" s="135"/>
      <c r="AI2504" s="135"/>
      <c r="AJ2504" s="135"/>
    </row>
    <row r="2505" spans="11:36" s="3" customFormat="1" ht="15" customHeight="1" x14ac:dyDescent="0.25">
      <c r="K2505" s="11"/>
      <c r="L2505" s="354"/>
      <c r="M2505" s="352"/>
      <c r="AA2505" s="333"/>
      <c r="AB2505" s="135"/>
      <c r="AC2505" s="135"/>
      <c r="AD2505" s="135"/>
      <c r="AE2505" s="135"/>
      <c r="AF2505" s="127"/>
      <c r="AG2505" s="135"/>
      <c r="AH2505" s="135"/>
      <c r="AI2505" s="135"/>
      <c r="AJ2505" s="135"/>
    </row>
    <row r="2506" spans="11:36" s="3" customFormat="1" ht="15" customHeight="1" x14ac:dyDescent="0.25">
      <c r="K2506" s="11"/>
      <c r="L2506" s="354"/>
      <c r="M2506" s="352"/>
      <c r="AA2506" s="333"/>
      <c r="AB2506" s="135"/>
      <c r="AC2506" s="135"/>
      <c r="AD2506" s="135"/>
      <c r="AE2506" s="135"/>
      <c r="AF2506" s="127"/>
      <c r="AG2506" s="135"/>
      <c r="AH2506" s="135"/>
      <c r="AI2506" s="135"/>
      <c r="AJ2506" s="135"/>
    </row>
    <row r="2507" spans="11:36" s="3" customFormat="1" ht="15" customHeight="1" x14ac:dyDescent="0.25">
      <c r="K2507" s="11"/>
      <c r="L2507" s="354"/>
      <c r="M2507" s="352"/>
      <c r="AA2507" s="333"/>
      <c r="AB2507" s="135"/>
      <c r="AC2507" s="135"/>
      <c r="AD2507" s="135"/>
      <c r="AE2507" s="135"/>
      <c r="AF2507" s="127"/>
      <c r="AG2507" s="135"/>
      <c r="AH2507" s="135"/>
      <c r="AI2507" s="135"/>
      <c r="AJ2507" s="135"/>
    </row>
    <row r="2508" spans="11:36" s="3" customFormat="1" ht="15" customHeight="1" x14ac:dyDescent="0.25">
      <c r="K2508" s="11"/>
      <c r="L2508" s="354"/>
      <c r="M2508" s="352"/>
      <c r="AA2508" s="333"/>
      <c r="AB2508" s="135"/>
      <c r="AC2508" s="135"/>
      <c r="AD2508" s="135"/>
      <c r="AE2508" s="135"/>
      <c r="AF2508" s="127"/>
      <c r="AG2508" s="135"/>
      <c r="AH2508" s="135"/>
      <c r="AI2508" s="135"/>
      <c r="AJ2508" s="135"/>
    </row>
    <row r="2509" spans="11:36" s="3" customFormat="1" ht="15" customHeight="1" x14ac:dyDescent="0.25">
      <c r="K2509" s="11"/>
      <c r="L2509" s="354"/>
      <c r="M2509" s="352"/>
      <c r="AA2509" s="333"/>
      <c r="AB2509" s="135"/>
      <c r="AC2509" s="135"/>
      <c r="AD2509" s="135"/>
      <c r="AE2509" s="135"/>
      <c r="AF2509" s="127"/>
      <c r="AG2509" s="135"/>
      <c r="AH2509" s="135"/>
      <c r="AI2509" s="135"/>
      <c r="AJ2509" s="135"/>
    </row>
    <row r="2510" spans="11:36" s="3" customFormat="1" ht="15" customHeight="1" x14ac:dyDescent="0.25">
      <c r="K2510" s="11"/>
      <c r="L2510" s="354"/>
      <c r="M2510" s="352"/>
      <c r="AA2510" s="333"/>
      <c r="AB2510" s="135"/>
      <c r="AC2510" s="135"/>
      <c r="AD2510" s="135"/>
      <c r="AE2510" s="135"/>
      <c r="AF2510" s="127"/>
      <c r="AG2510" s="135"/>
      <c r="AH2510" s="135"/>
      <c r="AI2510" s="135"/>
      <c r="AJ2510" s="135"/>
    </row>
    <row r="2511" spans="11:36" s="3" customFormat="1" ht="15" customHeight="1" x14ac:dyDescent="0.25">
      <c r="K2511" s="11"/>
      <c r="L2511" s="354"/>
      <c r="M2511" s="352"/>
      <c r="AA2511" s="333"/>
      <c r="AB2511" s="135"/>
      <c r="AC2511" s="135"/>
      <c r="AD2511" s="135"/>
      <c r="AE2511" s="135"/>
      <c r="AF2511" s="127"/>
      <c r="AG2511" s="135"/>
      <c r="AH2511" s="135"/>
      <c r="AI2511" s="135"/>
      <c r="AJ2511" s="135"/>
    </row>
    <row r="2512" spans="11:36" s="3" customFormat="1" ht="15" customHeight="1" x14ac:dyDescent="0.25">
      <c r="K2512" s="11"/>
      <c r="L2512" s="354"/>
      <c r="M2512" s="352"/>
      <c r="AA2512" s="333"/>
      <c r="AB2512" s="135"/>
      <c r="AC2512" s="135"/>
      <c r="AD2512" s="135"/>
      <c r="AE2512" s="135"/>
      <c r="AF2512" s="127"/>
      <c r="AG2512" s="135"/>
      <c r="AH2512" s="135"/>
      <c r="AI2512" s="135"/>
      <c r="AJ2512" s="135"/>
    </row>
    <row r="2513" spans="11:36" s="3" customFormat="1" ht="15" customHeight="1" x14ac:dyDescent="0.25">
      <c r="K2513" s="11"/>
      <c r="L2513" s="354"/>
      <c r="M2513" s="352"/>
      <c r="AA2513" s="333"/>
      <c r="AB2513" s="135"/>
      <c r="AC2513" s="135"/>
      <c r="AD2513" s="135"/>
      <c r="AE2513" s="135"/>
      <c r="AF2513" s="127"/>
      <c r="AG2513" s="135"/>
      <c r="AH2513" s="135"/>
      <c r="AI2513" s="135"/>
      <c r="AJ2513" s="135"/>
    </row>
    <row r="2514" spans="11:36" s="3" customFormat="1" ht="15" customHeight="1" x14ac:dyDescent="0.25">
      <c r="K2514" s="11"/>
      <c r="L2514" s="354"/>
      <c r="M2514" s="352"/>
      <c r="AA2514" s="333"/>
      <c r="AB2514" s="135"/>
      <c r="AC2514" s="135"/>
      <c r="AD2514" s="135"/>
      <c r="AE2514" s="135"/>
      <c r="AF2514" s="127"/>
      <c r="AG2514" s="135"/>
      <c r="AH2514" s="135"/>
      <c r="AI2514" s="135"/>
      <c r="AJ2514" s="135"/>
    </row>
    <row r="2515" spans="11:36" s="3" customFormat="1" ht="15" customHeight="1" x14ac:dyDescent="0.25">
      <c r="K2515" s="11"/>
      <c r="L2515" s="354"/>
      <c r="M2515" s="352"/>
      <c r="AA2515" s="333"/>
      <c r="AB2515" s="135"/>
      <c r="AC2515" s="135"/>
      <c r="AD2515" s="135"/>
      <c r="AE2515" s="135"/>
      <c r="AF2515" s="127"/>
      <c r="AG2515" s="135"/>
      <c r="AH2515" s="135"/>
      <c r="AI2515" s="135"/>
      <c r="AJ2515" s="135"/>
    </row>
    <row r="2516" spans="11:36" s="3" customFormat="1" ht="15" customHeight="1" x14ac:dyDescent="0.25">
      <c r="K2516" s="11"/>
      <c r="L2516" s="354"/>
      <c r="M2516" s="352"/>
      <c r="AA2516" s="333"/>
      <c r="AB2516" s="135"/>
      <c r="AC2516" s="135"/>
      <c r="AD2516" s="135"/>
      <c r="AE2516" s="135"/>
      <c r="AF2516" s="127"/>
      <c r="AG2516" s="135"/>
      <c r="AH2516" s="135"/>
      <c r="AI2516" s="135"/>
      <c r="AJ2516" s="135"/>
    </row>
    <row r="2517" spans="11:36" s="3" customFormat="1" ht="15" customHeight="1" x14ac:dyDescent="0.25">
      <c r="K2517" s="11"/>
      <c r="L2517" s="354"/>
      <c r="M2517" s="352"/>
      <c r="AA2517" s="333"/>
      <c r="AB2517" s="135"/>
      <c r="AC2517" s="135"/>
      <c r="AD2517" s="135"/>
      <c r="AE2517" s="135"/>
      <c r="AF2517" s="127"/>
      <c r="AG2517" s="135"/>
      <c r="AH2517" s="135"/>
      <c r="AI2517" s="135"/>
      <c r="AJ2517" s="135"/>
    </row>
    <row r="2518" spans="11:36" s="3" customFormat="1" ht="15" customHeight="1" x14ac:dyDescent="0.25">
      <c r="K2518" s="11"/>
      <c r="L2518" s="354"/>
      <c r="M2518" s="352"/>
      <c r="AA2518" s="333"/>
      <c r="AB2518" s="135"/>
      <c r="AC2518" s="135"/>
      <c r="AD2518" s="135"/>
      <c r="AE2518" s="135"/>
      <c r="AF2518" s="127"/>
      <c r="AG2518" s="135"/>
      <c r="AH2518" s="135"/>
      <c r="AI2518" s="135"/>
      <c r="AJ2518" s="135"/>
    </row>
    <row r="2519" spans="11:36" s="3" customFormat="1" ht="15" customHeight="1" x14ac:dyDescent="0.25">
      <c r="K2519" s="11"/>
      <c r="L2519" s="354"/>
      <c r="M2519" s="352"/>
      <c r="AA2519" s="333"/>
      <c r="AB2519" s="135"/>
      <c r="AC2519" s="135"/>
      <c r="AD2519" s="135"/>
      <c r="AE2519" s="135"/>
      <c r="AF2519" s="127"/>
      <c r="AG2519" s="135"/>
      <c r="AH2519" s="135"/>
      <c r="AI2519" s="135"/>
      <c r="AJ2519" s="135"/>
    </row>
    <row r="2520" spans="11:36" s="3" customFormat="1" ht="15" customHeight="1" x14ac:dyDescent="0.25">
      <c r="K2520" s="11"/>
      <c r="L2520" s="354"/>
      <c r="M2520" s="352"/>
      <c r="AA2520" s="333"/>
      <c r="AB2520" s="135"/>
      <c r="AC2520" s="135"/>
      <c r="AD2520" s="135"/>
      <c r="AE2520" s="135"/>
      <c r="AF2520" s="127"/>
      <c r="AG2520" s="135"/>
      <c r="AH2520" s="135"/>
      <c r="AI2520" s="135"/>
      <c r="AJ2520" s="135"/>
    </row>
    <row r="2521" spans="11:36" s="3" customFormat="1" ht="15" customHeight="1" x14ac:dyDescent="0.25">
      <c r="K2521" s="11"/>
      <c r="L2521" s="354"/>
      <c r="M2521" s="352"/>
      <c r="AA2521" s="333"/>
      <c r="AB2521" s="135"/>
      <c r="AC2521" s="135"/>
      <c r="AD2521" s="135"/>
      <c r="AE2521" s="135"/>
      <c r="AF2521" s="127"/>
      <c r="AG2521" s="135"/>
      <c r="AH2521" s="135"/>
      <c r="AI2521" s="135"/>
      <c r="AJ2521" s="135"/>
    </row>
    <row r="2522" spans="11:36" s="3" customFormat="1" ht="15" customHeight="1" x14ac:dyDescent="0.25">
      <c r="K2522" s="11"/>
      <c r="L2522" s="354"/>
      <c r="M2522" s="352"/>
      <c r="AA2522" s="333"/>
      <c r="AB2522" s="135"/>
      <c r="AC2522" s="135"/>
      <c r="AD2522" s="135"/>
      <c r="AE2522" s="135"/>
      <c r="AF2522" s="127"/>
      <c r="AG2522" s="135"/>
      <c r="AH2522" s="135"/>
      <c r="AI2522" s="135"/>
      <c r="AJ2522" s="135"/>
    </row>
    <row r="2523" spans="11:36" s="3" customFormat="1" ht="15" customHeight="1" x14ac:dyDescent="0.25">
      <c r="K2523" s="11"/>
      <c r="L2523" s="354"/>
      <c r="M2523" s="352"/>
      <c r="AA2523" s="333"/>
      <c r="AB2523" s="135"/>
      <c r="AC2523" s="135"/>
      <c r="AD2523" s="135"/>
      <c r="AE2523" s="135"/>
      <c r="AF2523" s="127"/>
      <c r="AG2523" s="135"/>
      <c r="AH2523" s="135"/>
      <c r="AI2523" s="135"/>
      <c r="AJ2523" s="135"/>
    </row>
    <row r="2524" spans="11:36" s="3" customFormat="1" ht="15" customHeight="1" x14ac:dyDescent="0.25">
      <c r="K2524" s="11"/>
      <c r="L2524" s="354"/>
      <c r="M2524" s="352"/>
      <c r="AA2524" s="333"/>
      <c r="AB2524" s="135"/>
      <c r="AC2524" s="135"/>
      <c r="AD2524" s="135"/>
      <c r="AE2524" s="135"/>
      <c r="AF2524" s="127"/>
      <c r="AG2524" s="135"/>
      <c r="AH2524" s="135"/>
      <c r="AI2524" s="135"/>
      <c r="AJ2524" s="135"/>
    </row>
    <row r="2525" spans="11:36" s="3" customFormat="1" ht="15" customHeight="1" x14ac:dyDescent="0.25">
      <c r="K2525" s="11"/>
      <c r="L2525" s="354"/>
      <c r="M2525" s="352"/>
      <c r="AA2525" s="333"/>
      <c r="AB2525" s="135"/>
      <c r="AC2525" s="135"/>
      <c r="AD2525" s="135"/>
      <c r="AE2525" s="135"/>
      <c r="AF2525" s="127"/>
      <c r="AG2525" s="135"/>
      <c r="AH2525" s="135"/>
      <c r="AI2525" s="135"/>
      <c r="AJ2525" s="135"/>
    </row>
    <row r="2526" spans="11:36" s="3" customFormat="1" ht="15" customHeight="1" x14ac:dyDescent="0.25">
      <c r="K2526" s="11"/>
      <c r="L2526" s="354"/>
      <c r="M2526" s="352"/>
      <c r="AA2526" s="333"/>
      <c r="AB2526" s="135"/>
      <c r="AC2526" s="135"/>
      <c r="AD2526" s="135"/>
      <c r="AE2526" s="135"/>
      <c r="AF2526" s="127"/>
      <c r="AG2526" s="135"/>
      <c r="AH2526" s="135"/>
      <c r="AI2526" s="135"/>
      <c r="AJ2526" s="135"/>
    </row>
    <row r="2527" spans="11:36" s="3" customFormat="1" ht="15" customHeight="1" x14ac:dyDescent="0.25">
      <c r="K2527" s="11"/>
      <c r="L2527" s="354"/>
      <c r="M2527" s="352"/>
      <c r="AA2527" s="333"/>
      <c r="AB2527" s="135"/>
      <c r="AC2527" s="135"/>
      <c r="AD2527" s="135"/>
      <c r="AE2527" s="135"/>
      <c r="AF2527" s="127"/>
      <c r="AG2527" s="135"/>
      <c r="AH2527" s="135"/>
      <c r="AI2527" s="135"/>
      <c r="AJ2527" s="135"/>
    </row>
    <row r="2528" spans="11:36" s="3" customFormat="1" ht="15" customHeight="1" x14ac:dyDescent="0.25">
      <c r="K2528" s="11"/>
      <c r="L2528" s="354"/>
      <c r="M2528" s="352"/>
      <c r="AA2528" s="333"/>
      <c r="AB2528" s="135"/>
      <c r="AC2528" s="135"/>
      <c r="AD2528" s="135"/>
      <c r="AE2528" s="135"/>
      <c r="AF2528" s="127"/>
      <c r="AG2528" s="135"/>
      <c r="AH2528" s="135"/>
      <c r="AI2528" s="135"/>
      <c r="AJ2528" s="135"/>
    </row>
    <row r="2529" spans="11:36" s="3" customFormat="1" ht="15" customHeight="1" x14ac:dyDescent="0.25">
      <c r="K2529" s="11"/>
      <c r="L2529" s="354"/>
      <c r="M2529" s="352"/>
      <c r="AA2529" s="333"/>
      <c r="AB2529" s="135"/>
      <c r="AC2529" s="135"/>
      <c r="AD2529" s="135"/>
      <c r="AE2529" s="135"/>
      <c r="AF2529" s="127"/>
      <c r="AG2529" s="135"/>
      <c r="AH2529" s="135"/>
      <c r="AI2529" s="135"/>
      <c r="AJ2529" s="135"/>
    </row>
    <row r="2530" spans="11:36" s="3" customFormat="1" ht="15" customHeight="1" x14ac:dyDescent="0.25">
      <c r="K2530" s="11"/>
      <c r="L2530" s="354"/>
      <c r="M2530" s="352"/>
      <c r="AA2530" s="333"/>
      <c r="AB2530" s="135"/>
      <c r="AC2530" s="135"/>
      <c r="AD2530" s="135"/>
      <c r="AE2530" s="135"/>
      <c r="AF2530" s="127"/>
      <c r="AG2530" s="135"/>
      <c r="AH2530" s="135"/>
      <c r="AI2530" s="135"/>
      <c r="AJ2530" s="135"/>
    </row>
    <row r="2531" spans="11:36" s="3" customFormat="1" ht="15" customHeight="1" x14ac:dyDescent="0.25">
      <c r="K2531" s="11"/>
      <c r="L2531" s="354"/>
      <c r="M2531" s="352"/>
      <c r="AA2531" s="333"/>
      <c r="AB2531" s="135"/>
      <c r="AC2531" s="135"/>
      <c r="AD2531" s="135"/>
      <c r="AE2531" s="135"/>
      <c r="AF2531" s="127"/>
      <c r="AG2531" s="135"/>
      <c r="AH2531" s="135"/>
      <c r="AI2531" s="135"/>
      <c r="AJ2531" s="135"/>
    </row>
    <row r="2532" spans="11:36" s="3" customFormat="1" ht="15" customHeight="1" x14ac:dyDescent="0.25">
      <c r="K2532" s="11"/>
      <c r="L2532" s="354"/>
      <c r="M2532" s="352"/>
      <c r="AA2532" s="333"/>
      <c r="AB2532" s="135"/>
      <c r="AC2532" s="135"/>
      <c r="AD2532" s="135"/>
      <c r="AE2532" s="135"/>
      <c r="AF2532" s="127"/>
      <c r="AG2532" s="135"/>
      <c r="AH2532" s="135"/>
      <c r="AI2532" s="135"/>
      <c r="AJ2532" s="135"/>
    </row>
    <row r="2533" spans="11:36" s="3" customFormat="1" ht="15" customHeight="1" x14ac:dyDescent="0.25">
      <c r="K2533" s="11"/>
      <c r="L2533" s="354"/>
      <c r="M2533" s="352"/>
      <c r="AA2533" s="333"/>
      <c r="AB2533" s="135"/>
      <c r="AC2533" s="135"/>
      <c r="AD2533" s="135"/>
      <c r="AE2533" s="135"/>
      <c r="AF2533" s="127"/>
      <c r="AG2533" s="135"/>
      <c r="AH2533" s="135"/>
      <c r="AI2533" s="135"/>
      <c r="AJ2533" s="135"/>
    </row>
    <row r="2534" spans="11:36" s="3" customFormat="1" ht="15" customHeight="1" x14ac:dyDescent="0.25">
      <c r="K2534" s="11"/>
      <c r="L2534" s="354"/>
      <c r="M2534" s="352"/>
      <c r="AA2534" s="333"/>
      <c r="AB2534" s="135"/>
      <c r="AC2534" s="135"/>
      <c r="AD2534" s="135"/>
      <c r="AE2534" s="135"/>
      <c r="AF2534" s="127"/>
      <c r="AG2534" s="135"/>
      <c r="AH2534" s="135"/>
      <c r="AI2534" s="135"/>
      <c r="AJ2534" s="135"/>
    </row>
    <row r="2535" spans="11:36" s="3" customFormat="1" ht="15" customHeight="1" x14ac:dyDescent="0.25">
      <c r="K2535" s="11"/>
      <c r="L2535" s="354"/>
      <c r="M2535" s="352"/>
      <c r="AA2535" s="333"/>
      <c r="AB2535" s="135"/>
      <c r="AC2535" s="135"/>
      <c r="AD2535" s="135"/>
      <c r="AE2535" s="135"/>
      <c r="AF2535" s="127"/>
      <c r="AG2535" s="135"/>
      <c r="AH2535" s="135"/>
      <c r="AI2535" s="135"/>
      <c r="AJ2535" s="135"/>
    </row>
    <row r="2536" spans="11:36" s="3" customFormat="1" ht="15" customHeight="1" x14ac:dyDescent="0.25">
      <c r="K2536" s="11"/>
      <c r="L2536" s="354"/>
      <c r="M2536" s="352"/>
      <c r="AA2536" s="333"/>
      <c r="AB2536" s="135"/>
      <c r="AC2536" s="135"/>
      <c r="AD2536" s="135"/>
      <c r="AE2536" s="135"/>
      <c r="AF2536" s="127"/>
      <c r="AG2536" s="135"/>
      <c r="AH2536" s="135"/>
      <c r="AI2536" s="135"/>
      <c r="AJ2536" s="135"/>
    </row>
    <row r="2537" spans="11:36" s="3" customFormat="1" ht="15" customHeight="1" x14ac:dyDescent="0.25">
      <c r="K2537" s="11"/>
      <c r="L2537" s="354"/>
      <c r="M2537" s="352"/>
      <c r="AA2537" s="333"/>
      <c r="AB2537" s="135"/>
      <c r="AC2537" s="135"/>
      <c r="AD2537" s="135"/>
      <c r="AE2537" s="135"/>
      <c r="AF2537" s="127"/>
      <c r="AG2537" s="135"/>
      <c r="AH2537" s="135"/>
      <c r="AI2537" s="135"/>
      <c r="AJ2537" s="135"/>
    </row>
    <row r="2538" spans="11:36" s="3" customFormat="1" ht="15" customHeight="1" x14ac:dyDescent="0.25">
      <c r="K2538" s="11"/>
      <c r="L2538" s="354"/>
      <c r="M2538" s="352"/>
      <c r="AA2538" s="333"/>
      <c r="AB2538" s="135"/>
      <c r="AC2538" s="135"/>
      <c r="AD2538" s="135"/>
      <c r="AE2538" s="135"/>
      <c r="AF2538" s="127"/>
      <c r="AG2538" s="135"/>
      <c r="AH2538" s="135"/>
      <c r="AI2538" s="135"/>
      <c r="AJ2538" s="135"/>
    </row>
  </sheetData>
  <sheetProtection algorithmName="SHA-512" hashValue="VwsoVKurxj3jFxbB2GqLqSVREnQAQJWmGVuEZx7cB4tvEpwq1o2P7mgmcRY33ASRDhfFDaQV3nk28Y1UGMIm+A==" saltValue="VqI6PMbE0AtLrY2oEOHlIA==" spinCount="100000" sheet="1" objects="1" scenarios="1"/>
  <mergeCells count="20">
    <mergeCell ref="AG2:AJ2"/>
    <mergeCell ref="A1:C2"/>
    <mergeCell ref="D1:G1"/>
    <mergeCell ref="M1:O2"/>
    <mergeCell ref="P1:V1"/>
    <mergeCell ref="AB2:AE2"/>
    <mergeCell ref="O23:Q23"/>
    <mergeCell ref="A25:A28"/>
    <mergeCell ref="A3:A5"/>
    <mergeCell ref="M3:M6"/>
    <mergeCell ref="A8:A10"/>
    <mergeCell ref="M8:M11"/>
    <mergeCell ref="A13:A15"/>
    <mergeCell ref="M13:M16"/>
    <mergeCell ref="A30:A33"/>
    <mergeCell ref="A35:A38"/>
    <mergeCell ref="A18:A20"/>
    <mergeCell ref="M18:M20"/>
    <mergeCell ref="A23:C24"/>
    <mergeCell ref="D23:H23"/>
  </mergeCells>
  <conditionalFormatting sqref="G3:G6 G8:G11 V8:V11 G13:G16 V13:V16 G18:G21 V18:V21">
    <cfRule type="cellIs" dxfId="3" priority="2" stopIfTrue="1" operator="equal">
      <formula>1</formula>
    </cfRule>
  </conditionalFormatting>
  <conditionalFormatting sqref="V3:V6">
    <cfRule type="cellIs" dxfId="2" priority="1" stopIfTrue="1" operator="equal">
      <formula>1</formula>
    </cfRule>
  </conditionalFormatting>
  <pageMargins left="0.11811023622047245" right="0.19685039370078741" top="0.62992125984251968" bottom="0.35433070866141736" header="0.31496062992125984" footer="0.19685039370078741"/>
  <pageSetup orientation="landscape" r:id="rId1"/>
  <headerFooter>
    <oddHeader>&amp;C&amp;"Times New Roman,Normal"&amp;18&amp;U&amp;K000000TOUNOI DE FINALES TERRITORIALES 2024</oddHead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C6A8-5C46-4C57-9CB4-E74AE63CA842}">
  <sheetPr>
    <tabColor rgb="FFFFC000"/>
  </sheetPr>
  <dimension ref="A1:AK237"/>
  <sheetViews>
    <sheetView topLeftCell="H4" zoomScale="70" zoomScaleNormal="70" workbookViewId="0">
      <selection activeCell="K2" sqref="K2:K12"/>
    </sheetView>
  </sheetViews>
  <sheetFormatPr baseColWidth="10" defaultColWidth="11.42578125" defaultRowHeight="46.5" x14ac:dyDescent="0.7"/>
  <cols>
    <col min="1" max="1" width="14.42578125" style="186" customWidth="1"/>
    <col min="2" max="2" width="14" style="294" customWidth="1"/>
    <col min="3" max="3" width="22.5703125" style="286" customWidth="1"/>
    <col min="4" max="4" width="22.5703125" style="186" customWidth="1"/>
    <col min="5" max="5" width="21.42578125" style="325" customWidth="1"/>
    <col min="6" max="6" width="28.28515625" style="314" customWidth="1"/>
    <col min="7" max="7" width="27.140625" style="186" customWidth="1"/>
    <col min="8" max="8" width="13.140625" style="186" bestFit="1" customWidth="1"/>
    <col min="9" max="9" width="13.42578125" style="186" customWidth="1"/>
    <col min="10" max="10" width="19.7109375" style="164" customWidth="1"/>
    <col min="11" max="11" width="25" style="27" customWidth="1"/>
    <col min="12" max="12" width="22.5703125" style="295" customWidth="1"/>
    <col min="13" max="13" width="24.85546875" style="186" customWidth="1"/>
    <col min="14" max="14" width="22.5703125" style="167" customWidth="1"/>
    <col min="15" max="15" width="20.7109375" style="186" customWidth="1"/>
    <col min="16" max="17" width="22.5703125" style="186" customWidth="1"/>
    <col min="18" max="19" width="24.42578125" style="186" customWidth="1"/>
    <col min="20" max="20" width="22.7109375" style="186" customWidth="1"/>
    <col min="21" max="21" width="32.140625" style="186" customWidth="1"/>
    <col min="22" max="23" width="11.42578125" style="186"/>
    <col min="24" max="24" width="8.28515625" style="186" customWidth="1"/>
    <col min="25" max="25" width="50.85546875" style="262" customWidth="1"/>
    <col min="26" max="26" width="10.85546875" style="307"/>
    <col min="27" max="27" width="15.42578125" style="186" customWidth="1"/>
    <col min="28" max="28" width="39.42578125" style="262" customWidth="1"/>
    <col min="29" max="29" width="10.85546875" style="216"/>
    <col min="30" max="30" width="9.42578125" style="186" customWidth="1"/>
    <col min="31" max="31" width="38" style="262" customWidth="1"/>
    <col min="32" max="32" width="13.85546875" style="216" bestFit="1" customWidth="1"/>
    <col min="33" max="33" width="26.5703125" style="186" customWidth="1"/>
    <col min="34" max="34" width="8.85546875" style="262" customWidth="1"/>
    <col min="35" max="35" width="14.42578125" style="186" bestFit="1" customWidth="1"/>
    <col min="36" max="36" width="26.5703125" style="186" customWidth="1"/>
    <col min="37" max="37" width="8.85546875" style="262" customWidth="1"/>
    <col min="38" max="38" width="11.42578125" style="186"/>
    <col min="39" max="39" width="26.5703125" style="186" customWidth="1"/>
    <col min="40" max="16384" width="11.42578125" style="186"/>
  </cols>
  <sheetData>
    <row r="1" spans="1:32" ht="88.5" customHeight="1" x14ac:dyDescent="0.35">
      <c r="A1" s="257"/>
      <c r="B1" s="258" t="s">
        <v>56</v>
      </c>
      <c r="C1" s="259" t="s">
        <v>57</v>
      </c>
      <c r="D1" s="258" t="s">
        <v>58</v>
      </c>
      <c r="E1" s="148" t="s">
        <v>59</v>
      </c>
      <c r="F1" s="315" t="s">
        <v>60</v>
      </c>
      <c r="G1" s="258" t="s">
        <v>61</v>
      </c>
      <c r="H1" s="258" t="s">
        <v>62</v>
      </c>
      <c r="I1" s="258" t="s">
        <v>63</v>
      </c>
      <c r="J1" s="46" t="s">
        <v>64</v>
      </c>
      <c r="K1" s="46" t="s">
        <v>65</v>
      </c>
      <c r="L1" s="187" t="s">
        <v>66</v>
      </c>
      <c r="M1" s="187" t="s">
        <v>67</v>
      </c>
      <c r="N1" s="46" t="s">
        <v>68</v>
      </c>
      <c r="O1" s="258" t="s">
        <v>69</v>
      </c>
      <c r="P1" s="258" t="s">
        <v>70</v>
      </c>
      <c r="Q1" s="258" t="s">
        <v>71</v>
      </c>
      <c r="R1" s="260" t="s">
        <v>72</v>
      </c>
      <c r="S1" s="260" t="s">
        <v>73</v>
      </c>
      <c r="T1" s="261" t="s">
        <v>74</v>
      </c>
      <c r="U1" s="260" t="s">
        <v>75</v>
      </c>
      <c r="V1" s="193"/>
      <c r="X1" s="634" t="s">
        <v>76</v>
      </c>
      <c r="Y1" s="635"/>
      <c r="Z1" s="635"/>
      <c r="AA1" s="635"/>
      <c r="AB1" s="635"/>
      <c r="AC1" s="635"/>
      <c r="AD1" s="635"/>
      <c r="AE1" s="636"/>
      <c r="AF1" s="231"/>
    </row>
    <row r="2" spans="1:32" ht="18.600000000000001" customHeight="1" x14ac:dyDescent="0.35">
      <c r="A2" s="637">
        <v>1</v>
      </c>
      <c r="B2" s="638" t="str">
        <f>IF(E2="","",VLOOKUP(E2,'Listing import 29.10.24'!$A$2:$J$7000,8,FALSE))</f>
        <v>CLG.KAMERE</v>
      </c>
      <c r="C2" s="639" t="s">
        <v>77</v>
      </c>
      <c r="D2" s="196">
        <v>1</v>
      </c>
      <c r="E2" s="322">
        <f>'INSCRIPTIONS COLLEGES'!E3</f>
        <v>24248155</v>
      </c>
      <c r="F2" s="310" t="str">
        <f>IF(E2="","",VLOOKUP(E2,'Listing import 29.10.24'!$A$2:$J$7000,2,FALSE))</f>
        <v>CAROINE</v>
      </c>
      <c r="G2" s="196" t="str">
        <f>IF(E2="","",VLOOKUP(E2,'Listing import 29.10.24'!$A$2:$J$7000,3,FALSE))</f>
        <v>Yolande</v>
      </c>
      <c r="H2" s="198" t="str">
        <f>IF(E2="","",VLOOKUP(E2,'Listing import 29.10.24'!$A$2:$J$7000,4,FALSE))</f>
        <v>BF</v>
      </c>
      <c r="I2" s="641"/>
      <c r="J2" s="163"/>
      <c r="K2" s="642"/>
      <c r="L2" s="643">
        <f>SUM(J2:J6)</f>
        <v>0</v>
      </c>
      <c r="M2" s="644">
        <f>SUM(HOUR($K2)*60*60,MINUTE($K2)*60,SECOND($K2))-(L2*3)</f>
        <v>0</v>
      </c>
      <c r="N2" s="645"/>
      <c r="O2" s="646">
        <f>SUM(N2+N8)*10</f>
        <v>0</v>
      </c>
      <c r="P2" s="644">
        <f>M2+(10*N2)</f>
        <v>0</v>
      </c>
      <c r="Q2" s="644">
        <f>SUM(HOUR($K2)*60*60,MINUTE($K2)*60,SECOND($K2))-((L2+L8)*3)+((N2+N8)*10)</f>
        <v>0</v>
      </c>
      <c r="R2" s="664">
        <f>P2</f>
        <v>0</v>
      </c>
      <c r="S2" s="662">
        <f>RANK(R2,$Z$47:$Z$62,1)+COUNTIF(Z$47:Z$62,R2)-1</f>
        <v>16</v>
      </c>
      <c r="T2" s="666">
        <f>Q2</f>
        <v>0</v>
      </c>
      <c r="U2" s="668">
        <f>RANK(T2,$AF$47:$AF$62,1)+COUNTIF(AF$47:AF$62,T2)-1</f>
        <v>16</v>
      </c>
      <c r="X2" s="670" t="s">
        <v>78</v>
      </c>
      <c r="Y2" s="671"/>
      <c r="Z2" s="263"/>
      <c r="AA2" s="649" t="s">
        <v>79</v>
      </c>
      <c r="AB2" s="650"/>
      <c r="AC2" s="264"/>
      <c r="AD2" s="653" t="s">
        <v>80</v>
      </c>
      <c r="AE2" s="654"/>
      <c r="AF2" s="231"/>
    </row>
    <row r="3" spans="1:32" ht="18.600000000000001" customHeight="1" x14ac:dyDescent="0.35">
      <c r="A3" s="637"/>
      <c r="B3" s="638"/>
      <c r="C3" s="639"/>
      <c r="D3" s="196">
        <v>2</v>
      </c>
      <c r="E3" s="322">
        <f>'INSCRIPTIONS COLLEGES'!E4</f>
        <v>24248186</v>
      </c>
      <c r="F3" s="310" t="str">
        <f>IF(E3="","",VLOOKUP(E3,'Listing import 29.10.24'!$A$2:$J$7000,2,FALSE))</f>
        <v>CASSIER</v>
      </c>
      <c r="G3" s="196" t="str">
        <f>IF(E3="","",VLOOKUP(E3,'Listing import 29.10.24'!$A$2:$J$7000,3,FALSE))</f>
        <v>Enrick</v>
      </c>
      <c r="H3" s="198" t="str">
        <f>IF(E3="","",VLOOKUP(E3,'Listing import 29.10.24'!$A$2:$J$7000,4,FALSE))</f>
        <v>BF</v>
      </c>
      <c r="I3" s="641"/>
      <c r="J3" s="163"/>
      <c r="K3" s="642"/>
      <c r="L3" s="643"/>
      <c r="M3" s="644"/>
      <c r="N3" s="645"/>
      <c r="O3" s="647"/>
      <c r="P3" s="644"/>
      <c r="Q3" s="644"/>
      <c r="R3" s="665"/>
      <c r="S3" s="663"/>
      <c r="T3" s="667"/>
      <c r="U3" s="669"/>
      <c r="X3" s="672"/>
      <c r="Y3" s="673"/>
      <c r="Z3" s="265"/>
      <c r="AA3" s="651"/>
      <c r="AB3" s="652"/>
      <c r="AC3" s="266"/>
      <c r="AD3" s="655"/>
      <c r="AE3" s="656"/>
      <c r="AF3" s="231"/>
    </row>
    <row r="4" spans="1:32" ht="18.600000000000001" customHeight="1" x14ac:dyDescent="0.35">
      <c r="A4" s="637"/>
      <c r="B4" s="638"/>
      <c r="C4" s="640"/>
      <c r="D4" s="196">
        <v>3</v>
      </c>
      <c r="E4" s="322">
        <f>'INSCRIPTIONS COLLEGES'!E5</f>
        <v>24249090</v>
      </c>
      <c r="F4" s="310" t="str">
        <f>IF(E4="","",VLOOKUP(E4,'Listing import 29.10.24'!$A$2:$J$7000,2,FALSE))</f>
        <v>Lavigne</v>
      </c>
      <c r="G4" s="196" t="str">
        <f>IF(E4="","",VLOOKUP(E4,'Listing import 29.10.24'!$A$2:$J$7000,3,FALSE))</f>
        <v>Lana</v>
      </c>
      <c r="H4" s="198" t="str">
        <f>IF(E4="","",VLOOKUP(E4,'Listing import 29.10.24'!$A$2:$J$7000,4,FALSE))</f>
        <v>BF</v>
      </c>
      <c r="I4" s="641"/>
      <c r="J4" s="163"/>
      <c r="K4" s="642"/>
      <c r="L4" s="643"/>
      <c r="M4" s="657">
        <f>M2/86400</f>
        <v>0</v>
      </c>
      <c r="N4" s="645"/>
      <c r="O4" s="647"/>
      <c r="P4" s="658">
        <f>(M2+(N2*10))/86400</f>
        <v>0</v>
      </c>
      <c r="Q4" s="659">
        <f>Q2/86400</f>
        <v>0</v>
      </c>
      <c r="R4" s="665"/>
      <c r="S4" s="663"/>
      <c r="T4" s="667"/>
      <c r="U4" s="669"/>
      <c r="X4" s="267">
        <v>1</v>
      </c>
      <c r="Y4" s="268" t="str">
        <f>IF(ISERROR(INDEX($Y$25:$Y$40,MATCH(X4,$X$25:$X$40,0))),"",INDEX($Y$25:$Y$40,MATCH(X4,$X$25:$X$40,0)))</f>
        <v/>
      </c>
      <c r="Z4" s="269"/>
      <c r="AA4" s="267">
        <v>1</v>
      </c>
      <c r="AB4" s="268" t="str">
        <f>IF(ISERROR(VLOOKUP(AA4,AA$25:AB$40,2,FALSE)),"",VLOOKUP(AA4,AA$25:AB$40,2,FALSE))</f>
        <v/>
      </c>
      <c r="AC4" s="270"/>
      <c r="AD4" s="267">
        <v>1</v>
      </c>
      <c r="AE4" s="268" t="str">
        <f>IF(ISERROR(VLOOKUP(AD4,AD$25:AE$40,2,FALSE)),"",VLOOKUP(AD4,AD$25:AE$40,2,FALSE))</f>
        <v/>
      </c>
      <c r="AF4" s="231"/>
    </row>
    <row r="5" spans="1:32" ht="18.600000000000001" customHeight="1" x14ac:dyDescent="0.35">
      <c r="A5" s="637"/>
      <c r="B5" s="638"/>
      <c r="C5" s="640"/>
      <c r="D5" s="196">
        <v>4</v>
      </c>
      <c r="E5" s="322">
        <f>'INSCRIPTIONS COLLEGES'!E6</f>
        <v>24248150</v>
      </c>
      <c r="F5" s="310" t="str">
        <f>IF(E5="","",VLOOKUP(E5,'Listing import 29.10.24'!$A$2:$J$7000,2,FALSE))</f>
        <v>UHINIMA</v>
      </c>
      <c r="G5" s="196" t="str">
        <f>IF(E5="","",VLOOKUP(E5,'Listing import 29.10.24'!$A$2:$J$7000,3,FALSE))</f>
        <v>Katalia</v>
      </c>
      <c r="H5" s="198" t="str">
        <f>IF(E5="","",VLOOKUP(E5,'Listing import 29.10.24'!$A$2:$J$7000,4,FALSE))</f>
        <v>BF</v>
      </c>
      <c r="I5" s="641"/>
      <c r="J5" s="163"/>
      <c r="K5" s="642"/>
      <c r="L5" s="643"/>
      <c r="M5" s="657"/>
      <c r="N5" s="645"/>
      <c r="O5" s="647"/>
      <c r="P5" s="658"/>
      <c r="Q5" s="659"/>
      <c r="R5" s="665"/>
      <c r="S5" s="663"/>
      <c r="T5" s="667"/>
      <c r="U5" s="669"/>
      <c r="X5" s="271">
        <v>2</v>
      </c>
      <c r="Y5" s="268" t="str">
        <f t="shared" ref="Y5:Y19" si="0">IF(ISERROR(INDEX($Y$25:$Y$40,MATCH(X5,$X$25:$X$40,0))),"",INDEX($Y$25:$Y$40,MATCH(X5,$X$25:$X$40,0)))</f>
        <v/>
      </c>
      <c r="Z5" s="269"/>
      <c r="AA5" s="271">
        <v>2</v>
      </c>
      <c r="AB5" s="272" t="str">
        <f t="shared" ref="AB5:AB19" si="1">IF(ISERROR(VLOOKUP(AA5,AA$25:AB$40,2,FALSE)),"",VLOOKUP(AA5,AA$25:AB$40,2,FALSE))</f>
        <v/>
      </c>
      <c r="AC5" s="270"/>
      <c r="AD5" s="271">
        <v>2</v>
      </c>
      <c r="AE5" s="272" t="str">
        <f t="shared" ref="AE5:AE19" si="2">IF(ISERROR(VLOOKUP(AD5,AD$25:AE$40,2,FALSE)),"",VLOOKUP(AD5,AD$25:AE$40,2,FALSE))</f>
        <v/>
      </c>
      <c r="AF5" s="231"/>
    </row>
    <row r="6" spans="1:32" ht="18.600000000000001" customHeight="1" x14ac:dyDescent="0.35">
      <c r="A6" s="637"/>
      <c r="B6" s="638"/>
      <c r="C6" s="640"/>
      <c r="D6" s="196">
        <v>5</v>
      </c>
      <c r="E6" s="322">
        <f>'INSCRIPTIONS COLLEGES'!E7</f>
        <v>24248341</v>
      </c>
      <c r="F6" s="310" t="str">
        <f>IF(E6="","",VLOOKUP(E6,'Listing import 29.10.24'!$A$2:$J$7000,2,FALSE))</f>
        <v>WEA</v>
      </c>
      <c r="G6" s="196" t="str">
        <f>IF(E6="","",VLOOKUP(E6,'Listing import 29.10.24'!$A$2:$J$7000,3,FALSE))</f>
        <v>Serra</v>
      </c>
      <c r="H6" s="198" t="str">
        <f>IF(E6="","",VLOOKUP(E6,'Listing import 29.10.24'!$A$2:$J$7000,4,FALSE))</f>
        <v>BF</v>
      </c>
      <c r="I6" s="641"/>
      <c r="J6" s="163"/>
      <c r="K6" s="642"/>
      <c r="L6" s="643"/>
      <c r="M6" s="657"/>
      <c r="N6" s="645"/>
      <c r="O6" s="647"/>
      <c r="P6" s="658"/>
      <c r="Q6" s="659"/>
      <c r="R6" s="665"/>
      <c r="S6" s="663"/>
      <c r="T6" s="667"/>
      <c r="U6" s="669"/>
      <c r="X6" s="271">
        <v>3</v>
      </c>
      <c r="Y6" s="268" t="str">
        <f t="shared" si="0"/>
        <v/>
      </c>
      <c r="Z6" s="269"/>
      <c r="AA6" s="271">
        <v>3</v>
      </c>
      <c r="AB6" s="272" t="str">
        <f t="shared" si="1"/>
        <v/>
      </c>
      <c r="AC6" s="270"/>
      <c r="AD6" s="271">
        <v>3</v>
      </c>
      <c r="AE6" s="272" t="str">
        <f t="shared" si="2"/>
        <v/>
      </c>
      <c r="AF6" s="231"/>
    </row>
    <row r="7" spans="1:32" ht="28.5" customHeight="1" x14ac:dyDescent="0.7">
      <c r="A7" s="637"/>
      <c r="B7" s="638"/>
      <c r="C7" s="273"/>
      <c r="D7" s="219"/>
      <c r="E7" s="224"/>
      <c r="F7" s="311"/>
      <c r="G7" s="219"/>
      <c r="H7" s="220"/>
      <c r="I7" s="220"/>
      <c r="J7" s="31"/>
      <c r="K7" s="642"/>
      <c r="L7" s="274"/>
      <c r="M7" s="274"/>
      <c r="N7" s="165"/>
      <c r="O7" s="647"/>
      <c r="P7" s="275"/>
      <c r="Q7" s="659"/>
      <c r="R7" s="276"/>
      <c r="S7" s="219"/>
      <c r="T7" s="667"/>
      <c r="U7" s="669"/>
      <c r="X7" s="277">
        <v>4</v>
      </c>
      <c r="Y7" s="278" t="str">
        <f t="shared" si="0"/>
        <v/>
      </c>
      <c r="Z7" s="269"/>
      <c r="AA7" s="277">
        <v>4</v>
      </c>
      <c r="AB7" s="279" t="str">
        <f t="shared" si="1"/>
        <v/>
      </c>
      <c r="AC7" s="270"/>
      <c r="AD7" s="277">
        <v>4</v>
      </c>
      <c r="AE7" s="279" t="str">
        <f t="shared" si="2"/>
        <v/>
      </c>
      <c r="AF7" s="231"/>
    </row>
    <row r="8" spans="1:32" ht="18.600000000000001" customHeight="1" x14ac:dyDescent="0.35">
      <c r="A8" s="637"/>
      <c r="B8" s="638"/>
      <c r="C8" s="639" t="s">
        <v>81</v>
      </c>
      <c r="D8" s="196">
        <v>1</v>
      </c>
      <c r="E8" s="322">
        <f>'INSCRIPTIONS COLLEGES'!E9</f>
        <v>24248782</v>
      </c>
      <c r="F8" s="310" t="str">
        <f>IF(E8="","",VLOOKUP(E8,'Listing import 29.10.24'!$A$2:$J$7000,2,FALSE))</f>
        <v>HAEWEGENE</v>
      </c>
      <c r="G8" s="196" t="str">
        <f>IF(E8="","",VLOOKUP(E8,'Listing import 29.10.24'!$A$2:$J$7000,3,FALSE))</f>
        <v>Landa</v>
      </c>
      <c r="H8" s="198" t="str">
        <f>IF(E8="","",VLOOKUP(E8,'Listing import 29.10.24'!$A$2:$J$7000,4,FALSE))</f>
        <v>BG</v>
      </c>
      <c r="I8" s="641"/>
      <c r="J8" s="163"/>
      <c r="K8" s="642"/>
      <c r="L8" s="643">
        <f>SUM(J8:J12)</f>
        <v>0</v>
      </c>
      <c r="M8" s="644">
        <f>SUM(HOUR($K2)*60*60,MINUTE($K2)*60,SECOND($K2))-(L8*3)</f>
        <v>0</v>
      </c>
      <c r="N8" s="645"/>
      <c r="O8" s="647"/>
      <c r="P8" s="644">
        <f>M8+(10*N8)</f>
        <v>0</v>
      </c>
      <c r="Q8" s="659"/>
      <c r="R8" s="660">
        <f>P8</f>
        <v>0</v>
      </c>
      <c r="S8" s="662">
        <f>RANK(R8,$AC$47:$AC$62,1)+COUNTIF(AC$47:AC$62,R8)-1</f>
        <v>16</v>
      </c>
      <c r="T8" s="667"/>
      <c r="U8" s="669"/>
      <c r="X8" s="277">
        <v>5</v>
      </c>
      <c r="Y8" s="278" t="str">
        <f t="shared" si="0"/>
        <v/>
      </c>
      <c r="Z8" s="269"/>
      <c r="AA8" s="277">
        <v>5</v>
      </c>
      <c r="AB8" s="279" t="str">
        <f t="shared" si="1"/>
        <v/>
      </c>
      <c r="AC8" s="270"/>
      <c r="AD8" s="277">
        <v>5</v>
      </c>
      <c r="AE8" s="279" t="str">
        <f t="shared" si="2"/>
        <v/>
      </c>
      <c r="AF8" s="231"/>
    </row>
    <row r="9" spans="1:32" ht="18.600000000000001" customHeight="1" x14ac:dyDescent="0.35">
      <c r="A9" s="637"/>
      <c r="B9" s="638"/>
      <c r="C9" s="639"/>
      <c r="D9" s="196">
        <v>2</v>
      </c>
      <c r="E9" s="322">
        <f>'INSCRIPTIONS COLLEGES'!E10</f>
        <v>24248144</v>
      </c>
      <c r="F9" s="310" t="str">
        <f>IF(E9="","",VLOOKUP(E9,'Listing import 29.10.24'!$A$2:$J$7000,2,FALSE))</f>
        <v>HNAMANO</v>
      </c>
      <c r="G9" s="196" t="str">
        <f>IF(E9="","",VLOOKUP(E9,'Listing import 29.10.24'!$A$2:$J$7000,3,FALSE))</f>
        <v>Timaley</v>
      </c>
      <c r="H9" s="198" t="str">
        <f>IF(E9="","",VLOOKUP(E9,'Listing import 29.10.24'!$A$2:$J$7000,4,FALSE))</f>
        <v>BG</v>
      </c>
      <c r="I9" s="641"/>
      <c r="J9" s="163"/>
      <c r="K9" s="642"/>
      <c r="L9" s="643"/>
      <c r="M9" s="644"/>
      <c r="N9" s="645"/>
      <c r="O9" s="647"/>
      <c r="P9" s="644"/>
      <c r="Q9" s="659"/>
      <c r="R9" s="661"/>
      <c r="S9" s="663"/>
      <c r="T9" s="667"/>
      <c r="U9" s="669"/>
      <c r="X9" s="277">
        <v>6</v>
      </c>
      <c r="Y9" s="278" t="str">
        <f t="shared" si="0"/>
        <v/>
      </c>
      <c r="Z9" s="269"/>
      <c r="AA9" s="277">
        <v>6</v>
      </c>
      <c r="AB9" s="279" t="str">
        <f t="shared" si="1"/>
        <v/>
      </c>
      <c r="AC9" s="270"/>
      <c r="AD9" s="277">
        <v>6</v>
      </c>
      <c r="AE9" s="279" t="str">
        <f t="shared" si="2"/>
        <v/>
      </c>
      <c r="AF9" s="231"/>
    </row>
    <row r="10" spans="1:32" ht="18.600000000000001" customHeight="1" x14ac:dyDescent="0.35">
      <c r="A10" s="637"/>
      <c r="B10" s="638"/>
      <c r="C10" s="640"/>
      <c r="D10" s="196">
        <v>3</v>
      </c>
      <c r="E10" s="322">
        <f>'INSCRIPTIONS COLLEGES'!E11</f>
        <v>24248339</v>
      </c>
      <c r="F10" s="310" t="str">
        <f>IF(E10="","",VLOOKUP(E10,'Listing import 29.10.24'!$A$2:$J$7000,2,FALSE))</f>
        <v>HNASSIL</v>
      </c>
      <c r="G10" s="196" t="str">
        <f>IF(E10="","",VLOOKUP(E10,'Listing import 29.10.24'!$A$2:$J$7000,3,FALSE))</f>
        <v>Nene</v>
      </c>
      <c r="H10" s="198" t="str">
        <f>IF(E10="","",VLOOKUP(E10,'Listing import 29.10.24'!$A$2:$J$7000,4,FALSE))</f>
        <v>BG</v>
      </c>
      <c r="I10" s="641"/>
      <c r="J10" s="163"/>
      <c r="K10" s="642"/>
      <c r="L10" s="643"/>
      <c r="M10" s="657">
        <f>M8/86400</f>
        <v>0</v>
      </c>
      <c r="N10" s="645"/>
      <c r="O10" s="647"/>
      <c r="P10" s="674">
        <f>(M8+N8)/86400</f>
        <v>0</v>
      </c>
      <c r="Q10" s="659"/>
      <c r="R10" s="661"/>
      <c r="S10" s="663"/>
      <c r="T10" s="667"/>
      <c r="U10" s="669"/>
      <c r="X10" s="277">
        <v>7</v>
      </c>
      <c r="Y10" s="278" t="str">
        <f t="shared" si="0"/>
        <v/>
      </c>
      <c r="Z10" s="269"/>
      <c r="AA10" s="277">
        <v>7</v>
      </c>
      <c r="AB10" s="279" t="str">
        <f t="shared" si="1"/>
        <v/>
      </c>
      <c r="AC10" s="270"/>
      <c r="AD10" s="277">
        <v>7</v>
      </c>
      <c r="AE10" s="279" t="str">
        <f t="shared" si="2"/>
        <v/>
      </c>
      <c r="AF10" s="231"/>
    </row>
    <row r="11" spans="1:32" ht="18.600000000000001" customHeight="1" x14ac:dyDescent="0.35">
      <c r="A11" s="637"/>
      <c r="B11" s="638"/>
      <c r="C11" s="640"/>
      <c r="D11" s="196">
        <v>4</v>
      </c>
      <c r="E11" s="322">
        <f>'INSCRIPTIONS COLLEGES'!E12</f>
        <v>24233705</v>
      </c>
      <c r="F11" s="310" t="str">
        <f>IF(E11="","",VLOOKUP(E11,'Listing import 29.10.24'!$A$2:$J$7000,2,FALSE))</f>
        <v>SOULARD</v>
      </c>
      <c r="G11" s="196" t="str">
        <f>IF(E11="","",VLOOKUP(E11,'Listing import 29.10.24'!$A$2:$J$7000,3,FALSE))</f>
        <v>MARCELIN</v>
      </c>
      <c r="H11" s="198" t="str">
        <f>IF(E11="","",VLOOKUP(E11,'Listing import 29.10.24'!$A$2:$J$7000,4,FALSE))</f>
        <v>BG</v>
      </c>
      <c r="I11" s="641"/>
      <c r="J11" s="163"/>
      <c r="K11" s="642"/>
      <c r="L11" s="643"/>
      <c r="M11" s="657"/>
      <c r="N11" s="645"/>
      <c r="O11" s="647"/>
      <c r="P11" s="674"/>
      <c r="Q11" s="659"/>
      <c r="R11" s="661"/>
      <c r="S11" s="663"/>
      <c r="T11" s="667"/>
      <c r="U11" s="669"/>
      <c r="X11" s="277">
        <v>8</v>
      </c>
      <c r="Y11" s="278" t="str">
        <f t="shared" si="0"/>
        <v/>
      </c>
      <c r="Z11" s="269"/>
      <c r="AA11" s="277">
        <v>8</v>
      </c>
      <c r="AB11" s="279" t="str">
        <f t="shared" si="1"/>
        <v/>
      </c>
      <c r="AC11" s="270"/>
      <c r="AD11" s="277">
        <v>8</v>
      </c>
      <c r="AE11" s="279" t="str">
        <f t="shared" si="2"/>
        <v/>
      </c>
      <c r="AF11" s="231"/>
    </row>
    <row r="12" spans="1:32" ht="18.600000000000001" customHeight="1" x14ac:dyDescent="0.35">
      <c r="A12" s="637"/>
      <c r="B12" s="638"/>
      <c r="C12" s="640"/>
      <c r="D12" s="196">
        <v>5</v>
      </c>
      <c r="E12" s="322">
        <f>'INSCRIPTIONS COLLEGES'!E13</f>
        <v>24248145</v>
      </c>
      <c r="F12" s="310" t="str">
        <f>IF(E12="","",VLOOKUP(E12,'Listing import 29.10.24'!$A$2:$J$7000,2,FALSE))</f>
        <v>BRAY</v>
      </c>
      <c r="G12" s="196" t="str">
        <f>IF(E12="","",VLOOKUP(E12,'Listing import 29.10.24'!$A$2:$J$7000,3,FALSE))</f>
        <v>Leeroy</v>
      </c>
      <c r="H12" s="198" t="str">
        <f>IF(E12="","",VLOOKUP(E12,'Listing import 29.10.24'!$A$2:$J$7000,4,FALSE))</f>
        <v>BG</v>
      </c>
      <c r="I12" s="641"/>
      <c r="J12" s="163"/>
      <c r="K12" s="642"/>
      <c r="L12" s="643"/>
      <c r="M12" s="657"/>
      <c r="N12" s="645"/>
      <c r="O12" s="648"/>
      <c r="P12" s="674"/>
      <c r="Q12" s="659"/>
      <c r="R12" s="661"/>
      <c r="S12" s="663"/>
      <c r="T12" s="667"/>
      <c r="U12" s="669"/>
      <c r="X12" s="277">
        <v>9</v>
      </c>
      <c r="Y12" s="278" t="str">
        <f t="shared" si="0"/>
        <v/>
      </c>
      <c r="Z12" s="269"/>
      <c r="AA12" s="277">
        <v>9</v>
      </c>
      <c r="AB12" s="279" t="str">
        <f t="shared" si="1"/>
        <v/>
      </c>
      <c r="AC12" s="270"/>
      <c r="AD12" s="277">
        <v>9</v>
      </c>
      <c r="AE12" s="279" t="str">
        <f t="shared" si="2"/>
        <v/>
      </c>
      <c r="AF12" s="231"/>
    </row>
    <row r="13" spans="1:32" s="280" customFormat="1" ht="20.100000000000001" customHeight="1" x14ac:dyDescent="0.4">
      <c r="B13" s="281"/>
      <c r="C13" s="282"/>
      <c r="D13" s="283"/>
      <c r="E13" s="324"/>
      <c r="F13" s="316"/>
      <c r="G13" s="283"/>
      <c r="H13" s="283"/>
      <c r="J13" s="164"/>
      <c r="K13" s="158"/>
      <c r="L13" s="284"/>
      <c r="M13" s="284"/>
      <c r="N13" s="166"/>
      <c r="O13" s="285"/>
      <c r="X13" s="277">
        <v>10</v>
      </c>
      <c r="Y13" s="278" t="str">
        <f t="shared" si="0"/>
        <v/>
      </c>
      <c r="Z13" s="269"/>
      <c r="AA13" s="277">
        <v>10</v>
      </c>
      <c r="AB13" s="279" t="str">
        <f t="shared" si="1"/>
        <v/>
      </c>
      <c r="AC13" s="270"/>
      <c r="AD13" s="277">
        <v>10</v>
      </c>
      <c r="AE13" s="279" t="str">
        <f t="shared" si="2"/>
        <v/>
      </c>
      <c r="AF13" s="231"/>
    </row>
    <row r="14" spans="1:32" s="280" customFormat="1" ht="18.75" customHeight="1" x14ac:dyDescent="0.4">
      <c r="B14" s="257"/>
      <c r="C14" s="286"/>
      <c r="E14" s="325"/>
      <c r="F14" s="317"/>
      <c r="J14" s="164"/>
      <c r="K14" s="162"/>
      <c r="N14" s="162"/>
      <c r="X14" s="277">
        <v>11</v>
      </c>
      <c r="Y14" s="278" t="str">
        <f t="shared" si="0"/>
        <v/>
      </c>
      <c r="Z14" s="269"/>
      <c r="AA14" s="277">
        <v>11</v>
      </c>
      <c r="AB14" s="279" t="str">
        <f t="shared" si="1"/>
        <v/>
      </c>
      <c r="AC14" s="270"/>
      <c r="AD14" s="277">
        <v>11</v>
      </c>
      <c r="AE14" s="279" t="str">
        <f t="shared" si="2"/>
        <v/>
      </c>
      <c r="AF14" s="231"/>
    </row>
    <row r="15" spans="1:32" s="280" customFormat="1" ht="18.75" customHeight="1" x14ac:dyDescent="0.4">
      <c r="B15" s="257"/>
      <c r="C15" s="286"/>
      <c r="E15" s="325"/>
      <c r="F15" s="317"/>
      <c r="J15" s="164"/>
      <c r="K15" s="162"/>
      <c r="N15" s="162"/>
      <c r="X15" s="277">
        <v>12</v>
      </c>
      <c r="Y15" s="278" t="str">
        <f t="shared" si="0"/>
        <v/>
      </c>
      <c r="Z15" s="269"/>
      <c r="AA15" s="277">
        <v>12</v>
      </c>
      <c r="AB15" s="279" t="str">
        <f t="shared" si="1"/>
        <v/>
      </c>
      <c r="AC15" s="270"/>
      <c r="AD15" s="277">
        <v>12</v>
      </c>
      <c r="AE15" s="279" t="str">
        <f t="shared" si="2"/>
        <v/>
      </c>
      <c r="AF15" s="231"/>
    </row>
    <row r="16" spans="1:32" ht="72" x14ac:dyDescent="0.35">
      <c r="A16" s="687">
        <v>2</v>
      </c>
      <c r="B16" s="258" t="s">
        <v>56</v>
      </c>
      <c r="C16" s="259" t="s">
        <v>57</v>
      </c>
      <c r="D16" s="258" t="s">
        <v>58</v>
      </c>
      <c r="E16" s="323" t="s">
        <v>59</v>
      </c>
      <c r="F16" s="315" t="s">
        <v>60</v>
      </c>
      <c r="G16" s="258" t="s">
        <v>61</v>
      </c>
      <c r="H16" s="258" t="s">
        <v>62</v>
      </c>
      <c r="I16" s="258" t="s">
        <v>63</v>
      </c>
      <c r="J16" s="46" t="s">
        <v>64</v>
      </c>
      <c r="K16" s="28" t="s">
        <v>82</v>
      </c>
      <c r="L16" s="187" t="s">
        <v>66</v>
      </c>
      <c r="M16" s="187" t="s">
        <v>67</v>
      </c>
      <c r="N16" s="46" t="s">
        <v>68</v>
      </c>
      <c r="O16" s="258" t="s">
        <v>69</v>
      </c>
      <c r="P16" s="258" t="s">
        <v>70</v>
      </c>
      <c r="Q16" s="258" t="s">
        <v>71</v>
      </c>
      <c r="R16" s="260" t="s">
        <v>72</v>
      </c>
      <c r="S16" s="260" t="s">
        <v>73</v>
      </c>
      <c r="T16" s="261" t="s">
        <v>74</v>
      </c>
      <c r="U16" s="260" t="s">
        <v>75</v>
      </c>
      <c r="X16" s="277">
        <v>13</v>
      </c>
      <c r="Y16" s="278" t="str">
        <f t="shared" si="0"/>
        <v/>
      </c>
      <c r="Z16" s="269"/>
      <c r="AA16" s="277">
        <v>13</v>
      </c>
      <c r="AB16" s="279" t="str">
        <f t="shared" si="1"/>
        <v/>
      </c>
      <c r="AC16" s="270"/>
      <c r="AD16" s="277">
        <v>13</v>
      </c>
      <c r="AE16" s="279" t="str">
        <f t="shared" si="2"/>
        <v/>
      </c>
      <c r="AF16" s="231"/>
    </row>
    <row r="17" spans="1:32" ht="18.600000000000001" customHeight="1" x14ac:dyDescent="0.35">
      <c r="A17" s="687"/>
      <c r="B17" s="688" t="str">
        <f>IF(E17="","",VLOOKUP(E17,'Listing import 29.10.24'!$A$2:$J$7000,8,FALSE))</f>
        <v>CLG.PLUM</v>
      </c>
      <c r="C17" s="689" t="s">
        <v>77</v>
      </c>
      <c r="D17" s="244">
        <v>1</v>
      </c>
      <c r="E17" s="322">
        <f>'INSCRIPTIONS COLLEGES'!E16</f>
        <v>24245691</v>
      </c>
      <c r="F17" s="313" t="str">
        <f>IF(E17="","",VLOOKUP(E17,'Listing import 29.10.24'!$A$2:$J$7000,2,FALSE))</f>
        <v>Poareu</v>
      </c>
      <c r="G17" s="197" t="str">
        <f>IF(E17="","",VLOOKUP(E17,'Listing import 29.10.24'!$A$2:$J$7000,3,FALSE))</f>
        <v>Leylana</v>
      </c>
      <c r="H17" s="245" t="str">
        <f>IF(E17="","",VLOOKUP(E17,'Listing import 29.10.24'!$A$2:$J$7000,4,FALSE))</f>
        <v>BF</v>
      </c>
      <c r="I17" s="691"/>
      <c r="J17" s="163"/>
      <c r="K17" s="642"/>
      <c r="L17" s="692">
        <f>SUM(J17:J21)</f>
        <v>0</v>
      </c>
      <c r="M17" s="681">
        <f>SUM(HOUR($K17)*60*60,MINUTE($K17)*60,SECOND($K17))-(L17*3)</f>
        <v>0</v>
      </c>
      <c r="N17" s="645"/>
      <c r="O17" s="682">
        <f>SUM(N17+N23)*10</f>
        <v>0</v>
      </c>
      <c r="P17" s="685">
        <f>M17+(10*N17)</f>
        <v>0</v>
      </c>
      <c r="Q17" s="685">
        <f>SUM(HOUR($K17)*60*60,MINUTE($K17)*60,SECOND($K17))-((L17+L23)*3)+((N17+N23)*10)</f>
        <v>0</v>
      </c>
      <c r="R17" s="664">
        <f>P17</f>
        <v>0</v>
      </c>
      <c r="S17" s="662">
        <f>RANK(R17,$Z$47:$Z$62,1)+COUNTIF(Z$47:Z$62,R17)-1</f>
        <v>16</v>
      </c>
      <c r="T17" s="666">
        <f>Q17</f>
        <v>0</v>
      </c>
      <c r="U17" s="668">
        <f>RANK(T17,$AF$47:$AF$62,1)+COUNTIF(AF$47:AF$62,T17)-1</f>
        <v>16</v>
      </c>
      <c r="X17" s="277">
        <v>14</v>
      </c>
      <c r="Y17" s="278" t="str">
        <f t="shared" si="0"/>
        <v/>
      </c>
      <c r="Z17" s="269"/>
      <c r="AA17" s="277">
        <v>14</v>
      </c>
      <c r="AB17" s="279" t="str">
        <f t="shared" si="1"/>
        <v/>
      </c>
      <c r="AC17" s="270"/>
      <c r="AD17" s="277">
        <v>14</v>
      </c>
      <c r="AE17" s="279" t="str">
        <f t="shared" si="2"/>
        <v/>
      </c>
      <c r="AF17" s="231"/>
    </row>
    <row r="18" spans="1:32" ht="18.600000000000001" customHeight="1" x14ac:dyDescent="0.35">
      <c r="A18" s="687"/>
      <c r="B18" s="688"/>
      <c r="C18" s="689"/>
      <c r="D18" s="244">
        <v>2</v>
      </c>
      <c r="E18" s="322">
        <f>'INSCRIPTIONS COLLEGES'!E17</f>
        <v>24245731</v>
      </c>
      <c r="F18" s="313" t="str">
        <f>IF(E18="","",VLOOKUP(E18,'Listing import 29.10.24'!$A$2:$J$7000,2,FALSE))</f>
        <v>DEVIN</v>
      </c>
      <c r="G18" s="197" t="str">
        <f>IF(E18="","",VLOOKUP(E18,'Listing import 29.10.24'!$A$2:$J$7000,3,FALSE))</f>
        <v>Thyfène</v>
      </c>
      <c r="H18" s="245" t="str">
        <f>IF(E18="","",VLOOKUP(E18,'Listing import 29.10.24'!$A$2:$J$7000,4,FALSE))</f>
        <v>BF</v>
      </c>
      <c r="I18" s="691"/>
      <c r="J18" s="163"/>
      <c r="K18" s="642"/>
      <c r="L18" s="692"/>
      <c r="M18" s="681"/>
      <c r="N18" s="645"/>
      <c r="O18" s="683"/>
      <c r="P18" s="685"/>
      <c r="Q18" s="685"/>
      <c r="R18" s="665"/>
      <c r="S18" s="663"/>
      <c r="T18" s="667"/>
      <c r="U18" s="669"/>
      <c r="X18" s="277">
        <v>15</v>
      </c>
      <c r="Y18" s="278" t="str">
        <f t="shared" si="0"/>
        <v/>
      </c>
      <c r="Z18" s="269"/>
      <c r="AA18" s="277">
        <v>15</v>
      </c>
      <c r="AB18" s="279" t="str">
        <f t="shared" si="1"/>
        <v/>
      </c>
      <c r="AC18" s="270"/>
      <c r="AD18" s="277">
        <v>15</v>
      </c>
      <c r="AE18" s="279" t="str">
        <f t="shared" si="2"/>
        <v/>
      </c>
      <c r="AF18" s="231"/>
    </row>
    <row r="19" spans="1:32" ht="18.600000000000001" customHeight="1" x14ac:dyDescent="0.35">
      <c r="A19" s="687"/>
      <c r="B19" s="688"/>
      <c r="C19" s="690"/>
      <c r="D19" s="244">
        <v>3</v>
      </c>
      <c r="E19" s="322">
        <f>'INSCRIPTIONS COLLEGES'!E18</f>
        <v>24233636</v>
      </c>
      <c r="F19" s="313" t="str">
        <f>IF(E19="","",VLOOKUP(E19,'Listing import 29.10.24'!$A$2:$J$7000,2,FALSE))</f>
        <v>BERTRAND-MALLA</v>
      </c>
      <c r="G19" s="197" t="str">
        <f>IF(E19="","",VLOOKUP(E19,'Listing import 29.10.24'!$A$2:$J$7000,3,FALSE))</f>
        <v>Abéna</v>
      </c>
      <c r="H19" s="245" t="str">
        <f>IF(E19="","",VLOOKUP(E19,'Listing import 29.10.24'!$A$2:$J$7000,4,FALSE))</f>
        <v>BF</v>
      </c>
      <c r="I19" s="691"/>
      <c r="J19" s="163"/>
      <c r="K19" s="642"/>
      <c r="L19" s="692"/>
      <c r="M19" s="678">
        <f>M17/86400</f>
        <v>0</v>
      </c>
      <c r="N19" s="645"/>
      <c r="O19" s="683"/>
      <c r="P19" s="679">
        <f>(M17+(N17*10))/86400</f>
        <v>0</v>
      </c>
      <c r="Q19" s="680">
        <f>Q17/86400</f>
        <v>0</v>
      </c>
      <c r="R19" s="665"/>
      <c r="S19" s="663"/>
      <c r="T19" s="667"/>
      <c r="U19" s="669"/>
      <c r="X19" s="277">
        <v>16</v>
      </c>
      <c r="Y19" s="278" t="str">
        <f t="shared" si="0"/>
        <v>CLG.KAMERE</v>
      </c>
      <c r="Z19" s="269"/>
      <c r="AA19" s="277">
        <v>16</v>
      </c>
      <c r="AB19" s="279" t="str">
        <f t="shared" si="1"/>
        <v>CLG.KAMERE</v>
      </c>
      <c r="AC19" s="270"/>
      <c r="AD19" s="277">
        <v>16</v>
      </c>
      <c r="AE19" s="279" t="str">
        <f t="shared" si="2"/>
        <v>CLG.KAMERE</v>
      </c>
      <c r="AF19" s="231"/>
    </row>
    <row r="20" spans="1:32" ht="18.600000000000001" customHeight="1" x14ac:dyDescent="0.35">
      <c r="A20" s="687"/>
      <c r="B20" s="688"/>
      <c r="C20" s="690"/>
      <c r="D20" s="244">
        <v>4</v>
      </c>
      <c r="E20" s="322">
        <f>'INSCRIPTIONS COLLEGES'!E19</f>
        <v>24237514</v>
      </c>
      <c r="F20" s="313" t="str">
        <f>IF(E20="","",VLOOKUP(E20,'Listing import 29.10.24'!$A$2:$J$7000,2,FALSE))</f>
        <v>MALARDE</v>
      </c>
      <c r="G20" s="197" t="str">
        <f>IF(E20="","",VLOOKUP(E20,'Listing import 29.10.24'!$A$2:$J$7000,3,FALSE))</f>
        <v>EDEN</v>
      </c>
      <c r="H20" s="245" t="str">
        <f>IF(E20="","",VLOOKUP(E20,'Listing import 29.10.24'!$A$2:$J$7000,4,FALSE))</f>
        <v>BF</v>
      </c>
      <c r="I20" s="691"/>
      <c r="J20" s="163"/>
      <c r="K20" s="642"/>
      <c r="L20" s="692"/>
      <c r="M20" s="678"/>
      <c r="N20" s="645"/>
      <c r="O20" s="683"/>
      <c r="P20" s="679"/>
      <c r="Q20" s="680"/>
      <c r="R20" s="665"/>
      <c r="S20" s="663"/>
      <c r="T20" s="667"/>
      <c r="U20" s="669"/>
      <c r="X20" s="205"/>
      <c r="Y20" s="209"/>
      <c r="Z20" s="265"/>
      <c r="AA20" s="205"/>
      <c r="AB20" s="209"/>
      <c r="AC20" s="266"/>
      <c r="AD20" s="205"/>
      <c r="AE20" s="209"/>
      <c r="AF20" s="231"/>
    </row>
    <row r="21" spans="1:32" ht="18.600000000000001" customHeight="1" x14ac:dyDescent="0.35">
      <c r="A21" s="687"/>
      <c r="B21" s="688"/>
      <c r="C21" s="690"/>
      <c r="D21" s="244">
        <v>5</v>
      </c>
      <c r="E21" s="322">
        <f>'INSCRIPTIONS COLLEGES'!E20</f>
        <v>24237512</v>
      </c>
      <c r="F21" s="313" t="str">
        <f>IF(E21="","",VLOOKUP(E21,'Listing import 29.10.24'!$A$2:$J$7000,2,FALSE))</f>
        <v>MANIULUA</v>
      </c>
      <c r="G21" s="197" t="str">
        <f>IF(E21="","",VLOOKUP(E21,'Listing import 29.10.24'!$A$2:$J$7000,3,FALSE))</f>
        <v>Indira</v>
      </c>
      <c r="H21" s="245" t="str">
        <f>IF(E21="","",VLOOKUP(E21,'Listing import 29.10.24'!$A$2:$J$7000,4,FALSE))</f>
        <v>BF</v>
      </c>
      <c r="I21" s="691"/>
      <c r="J21" s="163"/>
      <c r="K21" s="642"/>
      <c r="L21" s="692"/>
      <c r="M21" s="678"/>
      <c r="N21" s="645"/>
      <c r="O21" s="683"/>
      <c r="P21" s="679"/>
      <c r="Q21" s="680"/>
      <c r="R21" s="665"/>
      <c r="S21" s="663"/>
      <c r="T21" s="667"/>
      <c r="U21" s="669"/>
      <c r="X21" s="675" t="s">
        <v>50</v>
      </c>
      <c r="Y21" s="676"/>
      <c r="Z21" s="676"/>
      <c r="AA21" s="676"/>
      <c r="AB21" s="676"/>
      <c r="AC21" s="676"/>
      <c r="AD21" s="676"/>
      <c r="AE21" s="677"/>
      <c r="AF21" s="231"/>
    </row>
    <row r="22" spans="1:32" ht="28.5" customHeight="1" x14ac:dyDescent="0.7">
      <c r="A22" s="687"/>
      <c r="B22" s="688"/>
      <c r="C22" s="273"/>
      <c r="D22" s="219"/>
      <c r="E22" s="224"/>
      <c r="F22" s="311"/>
      <c r="G22" s="219"/>
      <c r="H22" s="220"/>
      <c r="I22" s="221"/>
      <c r="J22" s="31"/>
      <c r="K22" s="642"/>
      <c r="L22" s="274"/>
      <c r="M22" s="274"/>
      <c r="N22" s="165"/>
      <c r="O22" s="683"/>
      <c r="P22" s="219"/>
      <c r="Q22" s="680"/>
      <c r="R22" s="276"/>
      <c r="S22" s="219"/>
      <c r="T22" s="667"/>
      <c r="U22" s="669"/>
      <c r="X22" s="205"/>
      <c r="Y22" s="209"/>
      <c r="Z22" s="265"/>
      <c r="AA22" s="205"/>
      <c r="AB22" s="209"/>
      <c r="AC22" s="266"/>
      <c r="AD22" s="205"/>
      <c r="AE22" s="209"/>
      <c r="AF22" s="231"/>
    </row>
    <row r="23" spans="1:32" ht="18.600000000000001" customHeight="1" x14ac:dyDescent="0.35">
      <c r="A23" s="687"/>
      <c r="B23" s="688"/>
      <c r="C23" s="689" t="s">
        <v>81</v>
      </c>
      <c r="D23" s="244">
        <v>1</v>
      </c>
      <c r="E23" s="322">
        <f>'INSCRIPTIONS COLLEGES'!E22</f>
        <v>24236534</v>
      </c>
      <c r="F23" s="313" t="str">
        <f>IF(E23="","",VLOOKUP(E23,'Listing import 29.10.24'!$A$2:$J$7000,2,FALSE))</f>
        <v>MOLEANA</v>
      </c>
      <c r="G23" s="197" t="str">
        <f>IF(E23="","",VLOOKUP(E23,'Listing import 29.10.24'!$A$2:$J$7000,3,FALSE))</f>
        <v>Joshua</v>
      </c>
      <c r="H23" s="245" t="str">
        <f>IF(E23="","",VLOOKUP(E23,'Listing import 29.10.24'!$A$2:$J$7000,4,FALSE))</f>
        <v>BG</v>
      </c>
      <c r="I23" s="691"/>
      <c r="J23" s="163"/>
      <c r="K23" s="642"/>
      <c r="L23" s="692">
        <f>SUM(J23:J27)</f>
        <v>0</v>
      </c>
      <c r="M23" s="681">
        <f>SUM(HOUR($K17)*60*60,MINUTE($K17)*60,SECOND($K17))-(L23*3)</f>
        <v>0</v>
      </c>
      <c r="N23" s="645"/>
      <c r="O23" s="683"/>
      <c r="P23" s="685">
        <f>M23+(10*N23)</f>
        <v>0</v>
      </c>
      <c r="Q23" s="680"/>
      <c r="R23" s="660">
        <f>P23</f>
        <v>0</v>
      </c>
      <c r="S23" s="662">
        <f>RANK(R23,$AC$47:$AC$62,1)+COUNTIF(AC$47:AC$62,R23)-1</f>
        <v>16</v>
      </c>
      <c r="T23" s="667"/>
      <c r="U23" s="669"/>
      <c r="X23" s="670" t="s">
        <v>78</v>
      </c>
      <c r="Y23" s="671"/>
      <c r="Z23" s="263"/>
      <c r="AA23" s="649" t="s">
        <v>79</v>
      </c>
      <c r="AB23" s="650"/>
      <c r="AC23" s="264"/>
      <c r="AD23" s="653" t="s">
        <v>80</v>
      </c>
      <c r="AE23" s="654"/>
      <c r="AF23" s="231"/>
    </row>
    <row r="24" spans="1:32" ht="18.600000000000001" customHeight="1" x14ac:dyDescent="0.35">
      <c r="A24" s="687"/>
      <c r="B24" s="688"/>
      <c r="C24" s="689"/>
      <c r="D24" s="244">
        <v>2</v>
      </c>
      <c r="E24" s="322">
        <f>'INSCRIPTIONS COLLEGES'!E23</f>
        <v>24245735</v>
      </c>
      <c r="F24" s="313" t="str">
        <f>IF(E24="","",VLOOKUP(E24,'Listing import 29.10.24'!$A$2:$J$7000,2,FALSE))</f>
        <v>LE ROUX SANDES</v>
      </c>
      <c r="G24" s="197" t="str">
        <f>IF(E24="","",VLOOKUP(E24,'Listing import 29.10.24'!$A$2:$J$7000,3,FALSE))</f>
        <v>Joao</v>
      </c>
      <c r="H24" s="245" t="str">
        <f>IF(E24="","",VLOOKUP(E24,'Listing import 29.10.24'!$A$2:$J$7000,4,FALSE))</f>
        <v>BG</v>
      </c>
      <c r="I24" s="691"/>
      <c r="J24" s="163"/>
      <c r="K24" s="642"/>
      <c r="L24" s="692"/>
      <c r="M24" s="681"/>
      <c r="N24" s="645"/>
      <c r="O24" s="683"/>
      <c r="P24" s="685"/>
      <c r="Q24" s="680"/>
      <c r="R24" s="661"/>
      <c r="S24" s="663"/>
      <c r="T24" s="667"/>
      <c r="U24" s="669"/>
      <c r="X24" s="672"/>
      <c r="Y24" s="673"/>
      <c r="Z24" s="265"/>
      <c r="AA24" s="651"/>
      <c r="AB24" s="652"/>
      <c r="AC24" s="266"/>
      <c r="AD24" s="655"/>
      <c r="AE24" s="656"/>
      <c r="AF24" s="231"/>
    </row>
    <row r="25" spans="1:32" ht="18" customHeight="1" x14ac:dyDescent="0.35">
      <c r="A25" s="687"/>
      <c r="B25" s="688"/>
      <c r="C25" s="690"/>
      <c r="D25" s="244">
        <v>3</v>
      </c>
      <c r="E25" s="322">
        <f>'INSCRIPTIONS COLLEGES'!E24</f>
        <v>24245682</v>
      </c>
      <c r="F25" s="313" t="str">
        <f>IF(E25="","",VLOOKUP(E25,'Listing import 29.10.24'!$A$2:$J$7000,2,FALSE))</f>
        <v>Nézée</v>
      </c>
      <c r="G25" s="197" t="str">
        <f>IF(E25="","",VLOOKUP(E25,'Listing import 29.10.24'!$A$2:$J$7000,3,FALSE))</f>
        <v>Maël</v>
      </c>
      <c r="H25" s="245" t="str">
        <f>IF(E25="","",VLOOKUP(E25,'Listing import 29.10.24'!$A$2:$J$7000,4,FALSE))</f>
        <v>BG</v>
      </c>
      <c r="I25" s="691"/>
      <c r="J25" s="163"/>
      <c r="K25" s="642"/>
      <c r="L25" s="692"/>
      <c r="M25" s="678">
        <f>M23/86400</f>
        <v>0</v>
      </c>
      <c r="N25" s="645"/>
      <c r="O25" s="683"/>
      <c r="P25" s="686">
        <f>(M23+N23)/86400</f>
        <v>0</v>
      </c>
      <c r="Q25" s="680"/>
      <c r="R25" s="661"/>
      <c r="S25" s="663"/>
      <c r="T25" s="667"/>
      <c r="U25" s="669"/>
      <c r="W25" s="240"/>
      <c r="X25" s="287">
        <f>S2</f>
        <v>16</v>
      </c>
      <c r="Y25" s="288" t="str">
        <f t="shared" ref="Y25:Y40" si="3">Y47</f>
        <v>CLG.KAMERE</v>
      </c>
      <c r="Z25" s="289"/>
      <c r="AA25" s="288">
        <f>S8</f>
        <v>16</v>
      </c>
      <c r="AB25" s="288" t="str">
        <f t="shared" ref="AB25:AB40" si="4">AB47</f>
        <v>CLG.KAMERE</v>
      </c>
      <c r="AC25" s="290"/>
      <c r="AD25" s="288">
        <f>U2</f>
        <v>16</v>
      </c>
      <c r="AE25" s="288" t="str">
        <f t="shared" ref="AE25:AE40" si="5">AE47</f>
        <v>CLG.KAMERE</v>
      </c>
      <c r="AF25" s="291"/>
    </row>
    <row r="26" spans="1:32" ht="18" customHeight="1" x14ac:dyDescent="0.35">
      <c r="A26" s="687"/>
      <c r="B26" s="688"/>
      <c r="C26" s="690"/>
      <c r="D26" s="244">
        <v>4</v>
      </c>
      <c r="E26" s="322">
        <f>'INSCRIPTIONS COLLEGES'!E25</f>
        <v>24236633</v>
      </c>
      <c r="F26" s="313" t="str">
        <f>IF(E26="","",VLOOKUP(E26,'Listing import 29.10.24'!$A$2:$J$7000,2,FALSE))</f>
        <v>TEAMBOUEON</v>
      </c>
      <c r="G26" s="197" t="str">
        <f>IF(E26="","",VLOOKUP(E26,'Listing import 29.10.24'!$A$2:$J$7000,3,FALSE))</f>
        <v>Hubert</v>
      </c>
      <c r="H26" s="245" t="str">
        <f>IF(E26="","",VLOOKUP(E26,'Listing import 29.10.24'!$A$2:$J$7000,4,FALSE))</f>
        <v>BG</v>
      </c>
      <c r="I26" s="691"/>
      <c r="J26" s="163"/>
      <c r="K26" s="642"/>
      <c r="L26" s="692"/>
      <c r="M26" s="678"/>
      <c r="N26" s="645"/>
      <c r="O26" s="683"/>
      <c r="P26" s="686"/>
      <c r="Q26" s="680"/>
      <c r="R26" s="661"/>
      <c r="S26" s="663"/>
      <c r="T26" s="667"/>
      <c r="U26" s="669"/>
      <c r="X26" s="288">
        <f>S17</f>
        <v>16</v>
      </c>
      <c r="Y26" s="288" t="str">
        <f t="shared" si="3"/>
        <v>CLG.PLUM</v>
      </c>
      <c r="Z26" s="289"/>
      <c r="AA26" s="288">
        <f>S23</f>
        <v>16</v>
      </c>
      <c r="AB26" s="288" t="str">
        <f t="shared" si="4"/>
        <v>CLG.PLUM</v>
      </c>
      <c r="AC26" s="290"/>
      <c r="AD26" s="288">
        <f>U17</f>
        <v>16</v>
      </c>
      <c r="AE26" s="288" t="str">
        <f t="shared" si="5"/>
        <v>CLG.PLUM</v>
      </c>
      <c r="AF26" s="291"/>
    </row>
    <row r="27" spans="1:32" ht="18.600000000000001" customHeight="1" x14ac:dyDescent="0.35">
      <c r="A27" s="687"/>
      <c r="B27" s="688"/>
      <c r="C27" s="690"/>
      <c r="D27" s="244">
        <v>5</v>
      </c>
      <c r="E27" s="322">
        <f>'INSCRIPTIONS COLLEGES'!E26</f>
        <v>24245732</v>
      </c>
      <c r="F27" s="313" t="str">
        <f>IF(E27="","",VLOOKUP(E27,'Listing import 29.10.24'!$A$2:$J$7000,2,FALSE))</f>
        <v>POROU</v>
      </c>
      <c r="G27" s="197" t="str">
        <f>IF(E27="","",VLOOKUP(E27,'Listing import 29.10.24'!$A$2:$J$7000,3,FALSE))</f>
        <v>Kovat</v>
      </c>
      <c r="H27" s="245" t="str">
        <f>IF(E27="","",VLOOKUP(E27,'Listing import 29.10.24'!$A$2:$J$7000,4,FALSE))</f>
        <v>BG</v>
      </c>
      <c r="I27" s="691"/>
      <c r="J27" s="163"/>
      <c r="K27" s="642"/>
      <c r="L27" s="692"/>
      <c r="M27" s="678"/>
      <c r="N27" s="645"/>
      <c r="O27" s="684"/>
      <c r="P27" s="686"/>
      <c r="Q27" s="680"/>
      <c r="R27" s="661"/>
      <c r="S27" s="663"/>
      <c r="T27" s="667"/>
      <c r="U27" s="669"/>
      <c r="X27" s="288">
        <f>S32</f>
        <v>16</v>
      </c>
      <c r="Y27" s="288" t="str">
        <f t="shared" si="3"/>
        <v>CLG.YATE</v>
      </c>
      <c r="Z27" s="289"/>
      <c r="AA27" s="288">
        <f>S38</f>
        <v>16</v>
      </c>
      <c r="AB27" s="288" t="str">
        <f t="shared" si="4"/>
        <v>CLG.YATE</v>
      </c>
      <c r="AC27" s="290"/>
      <c r="AD27" s="288">
        <f>U32</f>
        <v>16</v>
      </c>
      <c r="AE27" s="288" t="str">
        <f t="shared" si="5"/>
        <v>CLG.YATE</v>
      </c>
      <c r="AF27" s="291"/>
    </row>
    <row r="28" spans="1:32" s="280" customFormat="1" ht="18" customHeight="1" x14ac:dyDescent="0.4">
      <c r="B28" s="281"/>
      <c r="C28" s="282"/>
      <c r="D28" s="283"/>
      <c r="E28" s="324"/>
      <c r="F28" s="316"/>
      <c r="G28" s="283"/>
      <c r="H28" s="283"/>
      <c r="J28" s="164"/>
      <c r="K28" s="158"/>
      <c r="L28" s="292"/>
      <c r="N28" s="162"/>
      <c r="O28" s="293"/>
      <c r="X28" s="288">
        <f>S47</f>
        <v>16</v>
      </c>
      <c r="Y28" s="288" t="e">
        <f t="shared" si="3"/>
        <v>#N/A</v>
      </c>
      <c r="Z28" s="289"/>
      <c r="AA28" s="288">
        <f>S53</f>
        <v>16</v>
      </c>
      <c r="AB28" s="288" t="e">
        <f t="shared" si="4"/>
        <v>#N/A</v>
      </c>
      <c r="AC28" s="290"/>
      <c r="AD28" s="288">
        <f>U47</f>
        <v>16</v>
      </c>
      <c r="AE28" s="288" t="e">
        <f t="shared" si="5"/>
        <v>#N/A</v>
      </c>
      <c r="AF28" s="231"/>
    </row>
    <row r="29" spans="1:32" s="280" customFormat="1" ht="18" customHeight="1" x14ac:dyDescent="0.4">
      <c r="B29" s="257"/>
      <c r="C29" s="286"/>
      <c r="E29" s="325"/>
      <c r="F29" s="317"/>
      <c r="J29" s="164"/>
      <c r="K29" s="162"/>
      <c r="N29" s="162"/>
      <c r="X29" s="288">
        <f>S62</f>
        <v>16</v>
      </c>
      <c r="Y29" s="288" t="str">
        <f t="shared" si="3"/>
        <v>CLG.BOULARI</v>
      </c>
      <c r="Z29" s="289"/>
      <c r="AA29" s="288">
        <f>S68</f>
        <v>16</v>
      </c>
      <c r="AB29" s="288" t="str">
        <f t="shared" si="4"/>
        <v>CLG.BOULARI</v>
      </c>
      <c r="AC29" s="290"/>
      <c r="AD29" s="288">
        <f>U62</f>
        <v>16</v>
      </c>
      <c r="AE29" s="288" t="str">
        <f t="shared" si="5"/>
        <v>CLG.BOULARI</v>
      </c>
      <c r="AF29" s="231"/>
    </row>
    <row r="30" spans="1:32" ht="18" customHeight="1" x14ac:dyDescent="0.7">
      <c r="X30" s="288">
        <f>S77</f>
        <v>16</v>
      </c>
      <c r="Y30" s="288" t="str">
        <f t="shared" si="3"/>
        <v>CLG.LA FOA</v>
      </c>
      <c r="Z30" s="289"/>
      <c r="AA30" s="288">
        <f>S83</f>
        <v>16</v>
      </c>
      <c r="AB30" s="288" t="str">
        <f t="shared" si="4"/>
        <v>CLG.LA FOA</v>
      </c>
      <c r="AC30" s="290"/>
      <c r="AD30" s="288">
        <f>U77</f>
        <v>16</v>
      </c>
      <c r="AE30" s="288" t="str">
        <f t="shared" si="5"/>
        <v>CLG.LA FOA</v>
      </c>
      <c r="AF30" s="231"/>
    </row>
    <row r="31" spans="1:32" ht="67.5" customHeight="1" x14ac:dyDescent="0.35">
      <c r="A31" s="687">
        <v>3</v>
      </c>
      <c r="B31" s="258" t="s">
        <v>56</v>
      </c>
      <c r="C31" s="259" t="s">
        <v>57</v>
      </c>
      <c r="D31" s="258" t="s">
        <v>58</v>
      </c>
      <c r="E31" s="323" t="s">
        <v>59</v>
      </c>
      <c r="F31" s="315" t="s">
        <v>60</v>
      </c>
      <c r="G31" s="258" t="s">
        <v>61</v>
      </c>
      <c r="H31" s="258" t="s">
        <v>62</v>
      </c>
      <c r="I31" s="258" t="s">
        <v>63</v>
      </c>
      <c r="J31" s="46" t="s">
        <v>64</v>
      </c>
      <c r="K31" s="28" t="s">
        <v>82</v>
      </c>
      <c r="L31" s="187" t="s">
        <v>66</v>
      </c>
      <c r="M31" s="187" t="s">
        <v>67</v>
      </c>
      <c r="N31" s="46" t="s">
        <v>68</v>
      </c>
      <c r="O31" s="258" t="s">
        <v>69</v>
      </c>
      <c r="P31" s="258" t="s">
        <v>70</v>
      </c>
      <c r="Q31" s="258" t="s">
        <v>71</v>
      </c>
      <c r="R31" s="260" t="s">
        <v>72</v>
      </c>
      <c r="S31" s="260" t="s">
        <v>73</v>
      </c>
      <c r="T31" s="261" t="s">
        <v>74</v>
      </c>
      <c r="U31" s="260" t="s">
        <v>75</v>
      </c>
      <c r="X31" s="288">
        <f>S92</f>
        <v>16</v>
      </c>
      <c r="Y31" s="288" t="str">
        <f t="shared" si="3"/>
        <v>CLG.St JOSEPH DE CLUNY</v>
      </c>
      <c r="Z31" s="289"/>
      <c r="AA31" s="288">
        <f>S98</f>
        <v>16</v>
      </c>
      <c r="AB31" s="288" t="str">
        <f t="shared" si="4"/>
        <v>CLG.St JOSEPH DE CLUNY</v>
      </c>
      <c r="AC31" s="290"/>
      <c r="AD31" s="288">
        <f>U92</f>
        <v>16</v>
      </c>
      <c r="AE31" s="288" t="str">
        <f t="shared" si="5"/>
        <v>CLG.St JOSEPH DE CLUNY</v>
      </c>
      <c r="AF31" s="231"/>
    </row>
    <row r="32" spans="1:32" ht="18" customHeight="1" x14ac:dyDescent="0.35">
      <c r="A32" s="687"/>
      <c r="B32" s="688" t="str">
        <f>IF(E32="","",VLOOKUP(E32,'Listing import 29.10.24'!$A$2:$J$7000,8,FALSE))</f>
        <v>CLG.YATE</v>
      </c>
      <c r="C32" s="689" t="s">
        <v>77</v>
      </c>
      <c r="D32" s="244">
        <v>1</v>
      </c>
      <c r="E32" s="322">
        <f>'INSCRIPTIONS COLLEGES'!E29</f>
        <v>24248564</v>
      </c>
      <c r="F32" s="313" t="str">
        <f>IF(E32="","",VLOOKUP(E32,'Listing import 29.10.24'!$A$2:$J$7000,2,FALSE))</f>
        <v>ATITI</v>
      </c>
      <c r="G32" s="197" t="str">
        <f>IF(E32="","",VLOOKUP(E32,'Listing import 29.10.24'!$A$2:$J$7000,3,FALSE))</f>
        <v>ZANNAH</v>
      </c>
      <c r="H32" s="245" t="str">
        <f>IF(E32="","",VLOOKUP(E32,'Listing import 29.10.24'!$A$2:$J$7000,4,FALSE))</f>
        <v>BF</v>
      </c>
      <c r="I32" s="691"/>
      <c r="J32" s="163"/>
      <c r="K32" s="642"/>
      <c r="L32" s="692">
        <f>SUM(J32:J36)</f>
        <v>0</v>
      </c>
      <c r="M32" s="681">
        <f>SUM(HOUR($K32)*60*60,MINUTE($K32)*60,SECOND($K32))-(L32*3)</f>
        <v>0</v>
      </c>
      <c r="N32" s="645"/>
      <c r="O32" s="682">
        <f>SUM(N32+N38)*10</f>
        <v>0</v>
      </c>
      <c r="P32" s="685">
        <f>M32+(10*N32)</f>
        <v>0</v>
      </c>
      <c r="Q32" s="685">
        <f>SUM(HOUR($K32)*60*60,MINUTE($K32)*60,SECOND($K32))-((L32+L38)*3)+((N32+N38)*10)</f>
        <v>0</v>
      </c>
      <c r="R32" s="664">
        <f>P32</f>
        <v>0</v>
      </c>
      <c r="S32" s="662">
        <f>RANK(R32,$Z$47:$Z$62,1)+COUNTIF(Z$47:Z$62,R32)-1</f>
        <v>16</v>
      </c>
      <c r="T32" s="666">
        <f>Q32</f>
        <v>0</v>
      </c>
      <c r="U32" s="668">
        <f>RANK(T32,$AF$47:$AF$62,1)+COUNTIF(AF$47:AF$62,T32)-1</f>
        <v>16</v>
      </c>
      <c r="X32" s="288">
        <f>S107</f>
        <v>16</v>
      </c>
      <c r="Y32" s="288" t="e">
        <f t="shared" si="3"/>
        <v>#N/A</v>
      </c>
      <c r="Z32" s="289"/>
      <c r="AA32" s="288">
        <f>S113</f>
        <v>16</v>
      </c>
      <c r="AB32" s="288" t="e">
        <f t="shared" si="4"/>
        <v>#N/A</v>
      </c>
      <c r="AC32" s="290"/>
      <c r="AD32" s="288">
        <f>U107</f>
        <v>16</v>
      </c>
      <c r="AE32" s="288" t="e">
        <f t="shared" si="5"/>
        <v>#N/A</v>
      </c>
      <c r="AF32" s="231"/>
    </row>
    <row r="33" spans="1:32" ht="18" customHeight="1" x14ac:dyDescent="0.35">
      <c r="A33" s="687"/>
      <c r="B33" s="688"/>
      <c r="C33" s="689"/>
      <c r="D33" s="244">
        <v>2</v>
      </c>
      <c r="E33" s="322">
        <f>'INSCRIPTIONS COLLEGES'!E30</f>
        <v>24248524</v>
      </c>
      <c r="F33" s="313" t="str">
        <f>IF(E33="","",VLOOKUP(E33,'Listing import 29.10.24'!$A$2:$J$7000,2,FALSE))</f>
        <v>ATITI</v>
      </c>
      <c r="G33" s="197" t="str">
        <f>IF(E33="","",VLOOKUP(E33,'Listing import 29.10.24'!$A$2:$J$7000,3,FALSE))</f>
        <v>ZITAH</v>
      </c>
      <c r="H33" s="245" t="str">
        <f>IF(E33="","",VLOOKUP(E33,'Listing import 29.10.24'!$A$2:$J$7000,4,FALSE))</f>
        <v>BF</v>
      </c>
      <c r="I33" s="691"/>
      <c r="J33" s="163"/>
      <c r="K33" s="642"/>
      <c r="L33" s="692"/>
      <c r="M33" s="681"/>
      <c r="N33" s="645"/>
      <c r="O33" s="683"/>
      <c r="P33" s="685"/>
      <c r="Q33" s="685"/>
      <c r="R33" s="665"/>
      <c r="S33" s="663"/>
      <c r="T33" s="667"/>
      <c r="U33" s="669"/>
      <c r="X33" s="288">
        <f>S122</f>
        <v>16</v>
      </c>
      <c r="Y33" s="288" t="str">
        <f t="shared" si="3"/>
        <v>CLG.HAVILA</v>
      </c>
      <c r="Z33" s="289"/>
      <c r="AA33" s="288">
        <f>S128</f>
        <v>16</v>
      </c>
      <c r="AB33" s="288" t="str">
        <f t="shared" si="4"/>
        <v>CLG.HAVILA</v>
      </c>
      <c r="AC33" s="290"/>
      <c r="AD33" s="288">
        <f>U122</f>
        <v>16</v>
      </c>
      <c r="AE33" s="288" t="str">
        <f t="shared" si="5"/>
        <v>CLG.HAVILA</v>
      </c>
      <c r="AF33" s="231"/>
    </row>
    <row r="34" spans="1:32" ht="18" customHeight="1" x14ac:dyDescent="0.35">
      <c r="A34" s="687"/>
      <c r="B34" s="688"/>
      <c r="C34" s="690"/>
      <c r="D34" s="244">
        <v>3</v>
      </c>
      <c r="E34" s="322">
        <f>'INSCRIPTIONS COLLEGES'!E31</f>
        <v>24248526</v>
      </c>
      <c r="F34" s="313" t="str">
        <f>IF(E34="","",VLOOKUP(E34,'Listing import 29.10.24'!$A$2:$J$7000,2,FALSE))</f>
        <v>ATTI-MENARD</v>
      </c>
      <c r="G34" s="197" t="str">
        <f>IF(E34="","",VLOOKUP(E34,'Listing import 29.10.24'!$A$2:$J$7000,3,FALSE))</f>
        <v>SOLEY</v>
      </c>
      <c r="H34" s="245" t="str">
        <f>IF(E34="","",VLOOKUP(E34,'Listing import 29.10.24'!$A$2:$J$7000,4,FALSE))</f>
        <v>BF</v>
      </c>
      <c r="I34" s="691"/>
      <c r="J34" s="163"/>
      <c r="K34" s="642"/>
      <c r="L34" s="692"/>
      <c r="M34" s="678">
        <f>M32/86400</f>
        <v>0</v>
      </c>
      <c r="N34" s="645"/>
      <c r="O34" s="683"/>
      <c r="P34" s="679">
        <f>(M32+(N32*10))/86400</f>
        <v>0</v>
      </c>
      <c r="Q34" s="680">
        <f>Q32/86400</f>
        <v>0</v>
      </c>
      <c r="R34" s="665"/>
      <c r="S34" s="663"/>
      <c r="T34" s="667"/>
      <c r="U34" s="669"/>
      <c r="X34" s="288">
        <f>S137</f>
        <v>16</v>
      </c>
      <c r="Y34" s="288" t="str">
        <f t="shared" si="3"/>
        <v>CLG.TAREMEN</v>
      </c>
      <c r="Z34" s="289"/>
      <c r="AA34" s="288">
        <f>S143</f>
        <v>16</v>
      </c>
      <c r="AB34" s="288" t="str">
        <f t="shared" si="4"/>
        <v>CLG.TAREMEN</v>
      </c>
      <c r="AC34" s="290"/>
      <c r="AD34" s="288">
        <f>U137</f>
        <v>16</v>
      </c>
      <c r="AE34" s="288" t="str">
        <f t="shared" si="5"/>
        <v>CLG.TAREMEN</v>
      </c>
      <c r="AF34" s="231"/>
    </row>
    <row r="35" spans="1:32" ht="18" customHeight="1" x14ac:dyDescent="0.35">
      <c r="A35" s="687"/>
      <c r="B35" s="688"/>
      <c r="C35" s="690"/>
      <c r="D35" s="244">
        <v>4</v>
      </c>
      <c r="E35" s="322">
        <f>'INSCRIPTIONS COLLEGES'!E32</f>
        <v>24248565</v>
      </c>
      <c r="F35" s="313" t="str">
        <f>IF(E35="","",VLOOKUP(E35,'Listing import 29.10.24'!$A$2:$J$7000,2,FALSE))</f>
        <v>KOROMA</v>
      </c>
      <c r="G35" s="197" t="str">
        <f>IF(E35="","",VLOOKUP(E35,'Listing import 29.10.24'!$A$2:$J$7000,3,FALSE))</f>
        <v>LARISSA</v>
      </c>
      <c r="H35" s="245" t="str">
        <f>IF(E35="","",VLOOKUP(E35,'Listing import 29.10.24'!$A$2:$J$7000,4,FALSE))</f>
        <v>BF</v>
      </c>
      <c r="I35" s="691"/>
      <c r="J35" s="163"/>
      <c r="K35" s="642"/>
      <c r="L35" s="692"/>
      <c r="M35" s="678"/>
      <c r="N35" s="645"/>
      <c r="O35" s="683"/>
      <c r="P35" s="679"/>
      <c r="Q35" s="680"/>
      <c r="R35" s="665"/>
      <c r="S35" s="663"/>
      <c r="T35" s="667"/>
      <c r="U35" s="669"/>
      <c r="X35" s="288">
        <f>S152</f>
        <v>16</v>
      </c>
      <c r="Y35" s="288" t="str">
        <f t="shared" si="3"/>
        <v>CLG.TADINE</v>
      </c>
      <c r="Z35" s="289"/>
      <c r="AA35" s="288">
        <f>S158</f>
        <v>16</v>
      </c>
      <c r="AB35" s="288" t="str">
        <f t="shared" si="4"/>
        <v>CLG.TADINE</v>
      </c>
      <c r="AC35" s="290"/>
      <c r="AD35" s="288">
        <f>U152</f>
        <v>16</v>
      </c>
      <c r="AE35" s="288" t="str">
        <f t="shared" si="5"/>
        <v>CLG.TADINE</v>
      </c>
      <c r="AF35" s="231"/>
    </row>
    <row r="36" spans="1:32" ht="18" customHeight="1" x14ac:dyDescent="0.35">
      <c r="A36" s="687"/>
      <c r="B36" s="688"/>
      <c r="C36" s="690"/>
      <c r="D36" s="244">
        <v>5</v>
      </c>
      <c r="E36" s="322">
        <f>'INSCRIPTIONS COLLEGES'!E33</f>
        <v>24248539</v>
      </c>
      <c r="F36" s="313" t="str">
        <f>IF(E36="","",VLOOKUP(E36,'Listing import 29.10.24'!$A$2:$J$7000,2,FALSE))</f>
        <v>KOROMA</v>
      </c>
      <c r="G36" s="197" t="str">
        <f>IF(E36="","",VLOOKUP(E36,'Listing import 29.10.24'!$A$2:$J$7000,3,FALSE))</f>
        <v>RAPHAELLA</v>
      </c>
      <c r="H36" s="245" t="str">
        <f>IF(E36="","",VLOOKUP(E36,'Listing import 29.10.24'!$A$2:$J$7000,4,FALSE))</f>
        <v>BF</v>
      </c>
      <c r="I36" s="691"/>
      <c r="J36" s="163"/>
      <c r="K36" s="642"/>
      <c r="L36" s="692"/>
      <c r="M36" s="678"/>
      <c r="N36" s="645"/>
      <c r="O36" s="683"/>
      <c r="P36" s="679"/>
      <c r="Q36" s="680"/>
      <c r="R36" s="665"/>
      <c r="S36" s="663"/>
      <c r="T36" s="667"/>
      <c r="U36" s="669"/>
      <c r="X36" s="288">
        <f>S167</f>
        <v>16</v>
      </c>
      <c r="Y36" s="288" t="e">
        <f t="shared" si="3"/>
        <v>#N/A</v>
      </c>
      <c r="Z36" s="289"/>
      <c r="AA36" s="288">
        <f>S173</f>
        <v>16</v>
      </c>
      <c r="AB36" s="288" t="e">
        <f t="shared" si="4"/>
        <v>#N/A</v>
      </c>
      <c r="AC36" s="290"/>
      <c r="AD36" s="288">
        <f>U167</f>
        <v>16</v>
      </c>
      <c r="AE36" s="288" t="e">
        <f t="shared" si="5"/>
        <v>#N/A</v>
      </c>
      <c r="AF36" s="231"/>
    </row>
    <row r="37" spans="1:32" ht="18" customHeight="1" x14ac:dyDescent="0.7">
      <c r="A37" s="687"/>
      <c r="B37" s="688"/>
      <c r="C37" s="273"/>
      <c r="D37" s="219"/>
      <c r="E37" s="224"/>
      <c r="F37" s="311"/>
      <c r="G37" s="219"/>
      <c r="H37" s="220"/>
      <c r="I37" s="221"/>
      <c r="J37" s="31"/>
      <c r="K37" s="642"/>
      <c r="L37" s="274"/>
      <c r="M37" s="274"/>
      <c r="N37" s="165"/>
      <c r="O37" s="683"/>
      <c r="P37" s="219"/>
      <c r="Q37" s="680"/>
      <c r="R37" s="276"/>
      <c r="S37" s="219"/>
      <c r="T37" s="667"/>
      <c r="U37" s="669"/>
      <c r="X37" s="288">
        <f>S182</f>
        <v>16</v>
      </c>
      <c r="Y37" s="288" t="str">
        <f t="shared" si="3"/>
        <v>CLG.BAGANDA</v>
      </c>
      <c r="Z37" s="289"/>
      <c r="AA37" s="288">
        <f>S188</f>
        <v>16</v>
      </c>
      <c r="AB37" s="288" t="str">
        <f t="shared" si="4"/>
        <v>CLG.BAGANDA</v>
      </c>
      <c r="AC37" s="290"/>
      <c r="AD37" s="288">
        <f>U182</f>
        <v>16</v>
      </c>
      <c r="AE37" s="288" t="str">
        <f t="shared" si="5"/>
        <v>CLG.BAGANDA</v>
      </c>
      <c r="AF37" s="231"/>
    </row>
    <row r="38" spans="1:32" ht="18" customHeight="1" x14ac:dyDescent="0.35">
      <c r="A38" s="687"/>
      <c r="B38" s="688"/>
      <c r="C38" s="689" t="s">
        <v>81</v>
      </c>
      <c r="D38" s="244">
        <v>1</v>
      </c>
      <c r="E38" s="322">
        <f>'INSCRIPTIONS COLLEGES'!E35</f>
        <v>24248531</v>
      </c>
      <c r="F38" s="313" t="str">
        <f>IF(E38="","",VLOOKUP(E38,'Listing import 29.10.24'!$A$2:$J$7000,2,FALSE))</f>
        <v>ATTI</v>
      </c>
      <c r="G38" s="197" t="str">
        <f>IF(E38="","",VLOOKUP(E38,'Listing import 29.10.24'!$A$2:$J$7000,3,FALSE))</f>
        <v>KYLLIAN</v>
      </c>
      <c r="H38" s="245" t="str">
        <f>IF(E38="","",VLOOKUP(E38,'Listing import 29.10.24'!$A$2:$J$7000,4,FALSE))</f>
        <v>BG</v>
      </c>
      <c r="I38" s="691"/>
      <c r="J38" s="163"/>
      <c r="K38" s="642"/>
      <c r="L38" s="692">
        <f>SUM(J38:J42)</f>
        <v>0</v>
      </c>
      <c r="M38" s="681">
        <f>SUM(HOUR($K32)*60*60,MINUTE($K32)*60,SECOND($K32))-(L38*3)</f>
        <v>0</v>
      </c>
      <c r="N38" s="645"/>
      <c r="O38" s="683"/>
      <c r="P38" s="685">
        <f>M38+(10*N38)</f>
        <v>0</v>
      </c>
      <c r="Q38" s="680"/>
      <c r="R38" s="660">
        <f>P38</f>
        <v>0</v>
      </c>
      <c r="S38" s="662">
        <f>RANK(R38,$AC$47:$AC$62,1)+COUNTIF(AC$47:AC$62,R38)-1</f>
        <v>16</v>
      </c>
      <c r="T38" s="667"/>
      <c r="U38" s="669"/>
      <c r="X38" s="288">
        <f>S197</f>
        <v>16</v>
      </c>
      <c r="Y38" s="288" t="e">
        <f t="shared" si="3"/>
        <v>#N/A</v>
      </c>
      <c r="Z38" s="289"/>
      <c r="AA38" s="288">
        <f>S203</f>
        <v>16</v>
      </c>
      <c r="AB38" s="288" t="e">
        <f t="shared" si="4"/>
        <v>#N/A</v>
      </c>
      <c r="AC38" s="290"/>
      <c r="AD38" s="288">
        <f>U197</f>
        <v>16</v>
      </c>
      <c r="AE38" s="288" t="e">
        <f t="shared" si="5"/>
        <v>#N/A</v>
      </c>
      <c r="AF38" s="231"/>
    </row>
    <row r="39" spans="1:32" ht="18" customHeight="1" x14ac:dyDescent="0.35">
      <c r="A39" s="687"/>
      <c r="B39" s="688"/>
      <c r="C39" s="689"/>
      <c r="D39" s="244">
        <v>2</v>
      </c>
      <c r="E39" s="322">
        <f>'INSCRIPTIONS COLLEGES'!E36</f>
        <v>24248529</v>
      </c>
      <c r="F39" s="313" t="str">
        <f>IF(E39="","",VLOOKUP(E39,'Listing import 29.10.24'!$A$2:$J$7000,2,FALSE))</f>
        <v>ATTI</v>
      </c>
      <c r="G39" s="197" t="str">
        <f>IF(E39="","",VLOOKUP(E39,'Listing import 29.10.24'!$A$2:$J$7000,3,FALSE))</f>
        <v>WARREN</v>
      </c>
      <c r="H39" s="245" t="str">
        <f>IF(E39="","",VLOOKUP(E39,'Listing import 29.10.24'!$A$2:$J$7000,4,FALSE))</f>
        <v>BG</v>
      </c>
      <c r="I39" s="691"/>
      <c r="J39" s="163"/>
      <c r="K39" s="642"/>
      <c r="L39" s="692"/>
      <c r="M39" s="681"/>
      <c r="N39" s="645"/>
      <c r="O39" s="683"/>
      <c r="P39" s="685"/>
      <c r="Q39" s="680"/>
      <c r="R39" s="661"/>
      <c r="S39" s="663"/>
      <c r="T39" s="667"/>
      <c r="U39" s="669"/>
      <c r="X39" s="288">
        <f>S212</f>
        <v>16</v>
      </c>
      <c r="Y39" s="288" t="e">
        <f t="shared" si="3"/>
        <v>#N/A</v>
      </c>
      <c r="Z39" s="289"/>
      <c r="AA39" s="288">
        <f>S218</f>
        <v>16</v>
      </c>
      <c r="AB39" s="288" t="e">
        <f t="shared" si="4"/>
        <v>#N/A</v>
      </c>
      <c r="AC39" s="290"/>
      <c r="AD39" s="288">
        <f>U212</f>
        <v>16</v>
      </c>
      <c r="AE39" s="288" t="e">
        <f t="shared" si="5"/>
        <v>#N/A</v>
      </c>
      <c r="AF39" s="231"/>
    </row>
    <row r="40" spans="1:32" ht="18" customHeight="1" x14ac:dyDescent="0.35">
      <c r="A40" s="687"/>
      <c r="B40" s="688"/>
      <c r="C40" s="690"/>
      <c r="D40" s="244">
        <v>3</v>
      </c>
      <c r="E40" s="322">
        <f>'INSCRIPTIONS COLLEGES'!E37</f>
        <v>24248527</v>
      </c>
      <c r="F40" s="313" t="str">
        <f>IF(E40="","",VLOOKUP(E40,'Listing import 29.10.24'!$A$2:$J$7000,2,FALSE))</f>
        <v>KOROMA</v>
      </c>
      <c r="G40" s="197" t="str">
        <f>IF(E40="","",VLOOKUP(E40,'Listing import 29.10.24'!$A$2:$J$7000,3,FALSE))</f>
        <v>EUGENE</v>
      </c>
      <c r="H40" s="245" t="str">
        <f>IF(E40="","",VLOOKUP(E40,'Listing import 29.10.24'!$A$2:$J$7000,4,FALSE))</f>
        <v>BG</v>
      </c>
      <c r="I40" s="691"/>
      <c r="J40" s="163"/>
      <c r="K40" s="642"/>
      <c r="L40" s="692"/>
      <c r="M40" s="678">
        <f>M38/86400</f>
        <v>0</v>
      </c>
      <c r="N40" s="645"/>
      <c r="O40" s="683"/>
      <c r="P40" s="686">
        <f>(M38+N38)/86400</f>
        <v>0</v>
      </c>
      <c r="Q40" s="680"/>
      <c r="R40" s="661"/>
      <c r="S40" s="663"/>
      <c r="T40" s="667"/>
      <c r="U40" s="669"/>
      <c r="X40" s="288">
        <f>S227</f>
        <v>16</v>
      </c>
      <c r="Y40" s="288" t="e">
        <f t="shared" si="3"/>
        <v>#N/A</v>
      </c>
      <c r="Z40" s="289"/>
      <c r="AA40" s="288">
        <f>S233</f>
        <v>16</v>
      </c>
      <c r="AB40" s="288" t="e">
        <f t="shared" si="4"/>
        <v>#N/A</v>
      </c>
      <c r="AC40" s="290"/>
      <c r="AD40" s="288">
        <f>U227</f>
        <v>16</v>
      </c>
      <c r="AE40" s="288" t="e">
        <f t="shared" si="5"/>
        <v>#N/A</v>
      </c>
      <c r="AF40" s="231"/>
    </row>
    <row r="41" spans="1:32" ht="18" customHeight="1" x14ac:dyDescent="0.35">
      <c r="A41" s="687"/>
      <c r="B41" s="688"/>
      <c r="C41" s="690"/>
      <c r="D41" s="244">
        <v>4</v>
      </c>
      <c r="E41" s="322">
        <f>'INSCRIPTIONS COLLEGES'!E38</f>
        <v>24233749</v>
      </c>
      <c r="F41" s="313" t="str">
        <f>IF(E41="","",VLOOKUP(E41,'Listing import 29.10.24'!$A$2:$J$7000,2,FALSE))</f>
        <v>MEI</v>
      </c>
      <c r="G41" s="197" t="str">
        <f>IF(E41="","",VLOOKUP(E41,'Listing import 29.10.24'!$A$2:$J$7000,3,FALSE))</f>
        <v>Mathy</v>
      </c>
      <c r="H41" s="245" t="str">
        <f>IF(E41="","",VLOOKUP(E41,'Listing import 29.10.24'!$A$2:$J$7000,4,FALSE))</f>
        <v>BG</v>
      </c>
      <c r="I41" s="691"/>
      <c r="J41" s="163"/>
      <c r="K41" s="642"/>
      <c r="L41" s="692"/>
      <c r="M41" s="678"/>
      <c r="N41" s="645"/>
      <c r="O41" s="683"/>
      <c r="P41" s="686"/>
      <c r="Q41" s="680"/>
      <c r="R41" s="661"/>
      <c r="S41" s="663"/>
      <c r="T41" s="667"/>
      <c r="U41" s="669"/>
      <c r="X41" s="289"/>
      <c r="Y41" s="296"/>
      <c r="Z41" s="269"/>
      <c r="AA41" s="289"/>
      <c r="AB41" s="296"/>
      <c r="AC41" s="270"/>
      <c r="AD41" s="289"/>
      <c r="AE41" s="296"/>
    </row>
    <row r="42" spans="1:32" ht="18" customHeight="1" x14ac:dyDescent="0.35">
      <c r="A42" s="687"/>
      <c r="B42" s="688"/>
      <c r="C42" s="690"/>
      <c r="D42" s="244">
        <v>5</v>
      </c>
      <c r="E42" s="322">
        <f>'INSCRIPTIONS COLLEGES'!E39</f>
        <v>24248530</v>
      </c>
      <c r="F42" s="313" t="str">
        <f>IF(E42="","",VLOOKUP(E42,'Listing import 29.10.24'!$A$2:$J$7000,2,FALSE))</f>
        <v>EDE</v>
      </c>
      <c r="G42" s="197" t="str">
        <f>IF(E42="","",VLOOKUP(E42,'Listing import 29.10.24'!$A$2:$J$7000,3,FALSE))</f>
        <v>LOUIS</v>
      </c>
      <c r="H42" s="245" t="str">
        <f>IF(E42="","",VLOOKUP(E42,'Listing import 29.10.24'!$A$2:$J$7000,4,FALSE))</f>
        <v>BG</v>
      </c>
      <c r="I42" s="691"/>
      <c r="J42" s="163"/>
      <c r="K42" s="642"/>
      <c r="L42" s="692"/>
      <c r="M42" s="678"/>
      <c r="N42" s="645"/>
      <c r="O42" s="684"/>
      <c r="P42" s="686"/>
      <c r="Q42" s="680"/>
      <c r="R42" s="661"/>
      <c r="S42" s="663"/>
      <c r="T42" s="667"/>
      <c r="U42" s="669"/>
      <c r="X42" s="205"/>
      <c r="Y42" s="206"/>
      <c r="Z42" s="265"/>
      <c r="AA42" s="205"/>
      <c r="AB42" s="206"/>
      <c r="AC42" s="266"/>
      <c r="AD42" s="205"/>
      <c r="AE42" s="206"/>
    </row>
    <row r="43" spans="1:32" ht="18" customHeight="1" x14ac:dyDescent="0.7">
      <c r="X43" s="205"/>
      <c r="Y43" s="209"/>
      <c r="Z43" s="265"/>
      <c r="AA43" s="205"/>
      <c r="AB43" s="209"/>
      <c r="AC43" s="266"/>
      <c r="AD43" s="205"/>
      <c r="AE43" s="209"/>
      <c r="AF43" s="231"/>
    </row>
    <row r="44" spans="1:32" ht="18" customHeight="1" x14ac:dyDescent="0.7">
      <c r="X44" s="675" t="s">
        <v>83</v>
      </c>
      <c r="Y44" s="676"/>
      <c r="Z44" s="676"/>
      <c r="AA44" s="676"/>
      <c r="AB44" s="676"/>
      <c r="AC44" s="676"/>
      <c r="AD44" s="676"/>
      <c r="AE44" s="676"/>
      <c r="AF44" s="677"/>
    </row>
    <row r="45" spans="1:32" ht="18" customHeight="1" x14ac:dyDescent="0.7">
      <c r="Y45" s="186"/>
      <c r="Z45" s="297"/>
      <c r="AB45" s="186"/>
      <c r="AC45" s="266"/>
      <c r="AE45" s="186"/>
    </row>
    <row r="46" spans="1:32" ht="54" customHeight="1" x14ac:dyDescent="0.35">
      <c r="A46" s="687">
        <v>4</v>
      </c>
      <c r="B46" s="258" t="s">
        <v>56</v>
      </c>
      <c r="C46" s="259" t="s">
        <v>57</v>
      </c>
      <c r="D46" s="258" t="s">
        <v>58</v>
      </c>
      <c r="E46" s="323" t="s">
        <v>59</v>
      </c>
      <c r="F46" s="315" t="s">
        <v>60</v>
      </c>
      <c r="G46" s="258" t="s">
        <v>61</v>
      </c>
      <c r="H46" s="258" t="s">
        <v>62</v>
      </c>
      <c r="I46" s="258" t="s">
        <v>63</v>
      </c>
      <c r="J46" s="46" t="s">
        <v>64</v>
      </c>
      <c r="K46" s="28" t="s">
        <v>82</v>
      </c>
      <c r="L46" s="187" t="s">
        <v>66</v>
      </c>
      <c r="M46" s="187" t="s">
        <v>67</v>
      </c>
      <c r="N46" s="46" t="s">
        <v>68</v>
      </c>
      <c r="O46" s="258" t="s">
        <v>69</v>
      </c>
      <c r="P46" s="258" t="s">
        <v>70</v>
      </c>
      <c r="Q46" s="258" t="s">
        <v>71</v>
      </c>
      <c r="R46" s="260" t="s">
        <v>72</v>
      </c>
      <c r="S46" s="260" t="s">
        <v>73</v>
      </c>
      <c r="T46" s="261" t="s">
        <v>74</v>
      </c>
      <c r="U46" s="260" t="s">
        <v>75</v>
      </c>
      <c r="X46" s="693" t="s">
        <v>78</v>
      </c>
      <c r="Y46" s="694"/>
      <c r="Z46" s="695"/>
      <c r="AA46" s="696" t="s">
        <v>79</v>
      </c>
      <c r="AB46" s="697"/>
      <c r="AC46" s="698"/>
      <c r="AD46" s="699" t="s">
        <v>80</v>
      </c>
      <c r="AE46" s="700"/>
      <c r="AF46" s="701"/>
    </row>
    <row r="47" spans="1:32" ht="18" customHeight="1" x14ac:dyDescent="0.35">
      <c r="A47" s="687"/>
      <c r="B47" s="688" t="e">
        <f>IF(E47="","",VLOOKUP(E47,'Listing import 29.10.24'!$A$2:$J$7000,8,FALSE))</f>
        <v>#N/A</v>
      </c>
      <c r="C47" s="689" t="s">
        <v>77</v>
      </c>
      <c r="D47" s="244">
        <v>1</v>
      </c>
      <c r="E47" s="322">
        <f>'INSCRIPTIONS COLLEGES'!E42</f>
        <v>0</v>
      </c>
      <c r="F47" s="313" t="e">
        <f>IF(E47="","",VLOOKUP(E47,'Listing import 29.10.24'!$A$2:$J$7000,2,FALSE))</f>
        <v>#N/A</v>
      </c>
      <c r="G47" s="197" t="e">
        <f>IF(E47="","",VLOOKUP(E47,'Listing import 29.10.24'!$A$2:$J$7000,3,FALSE))</f>
        <v>#N/A</v>
      </c>
      <c r="H47" s="245" t="e">
        <f>IF(E47="","",VLOOKUP(E47,'Listing import 29.10.24'!$A$2:$J$7000,4,FALSE))</f>
        <v>#N/A</v>
      </c>
      <c r="I47" s="691"/>
      <c r="J47" s="163"/>
      <c r="K47" s="642"/>
      <c r="L47" s="692">
        <f>SUM(J47:J51)</f>
        <v>0</v>
      </c>
      <c r="M47" s="681">
        <f>SUM(HOUR($K47)*60*60,MINUTE($K47)*60,SECOND($K47))-(L47*3)</f>
        <v>0</v>
      </c>
      <c r="N47" s="645"/>
      <c r="O47" s="682">
        <f>SUM(N47+N53)*10</f>
        <v>0</v>
      </c>
      <c r="P47" s="685">
        <f>M47+(10*N47)</f>
        <v>0</v>
      </c>
      <c r="Q47" s="685">
        <f>SUM(HOUR($K47)*60*60,MINUTE($K47)*60,SECOND($K47))-((L47+L53)*3)+((N47+N53)*10)</f>
        <v>0</v>
      </c>
      <c r="R47" s="664">
        <f>P47</f>
        <v>0</v>
      </c>
      <c r="S47" s="662">
        <f>RANK(R47,$Z$47:$Z$62,1)+COUNTIF(Z$47:Z$62,R47)-1</f>
        <v>16</v>
      </c>
      <c r="T47" s="666">
        <f>Q47</f>
        <v>0</v>
      </c>
      <c r="U47" s="668">
        <f>RANK(T47,$AF$47:$AF$62,1)+COUNTIF(AF$47:AF$62,T47)-1</f>
        <v>16</v>
      </c>
      <c r="X47" s="298">
        <v>1</v>
      </c>
      <c r="Y47" s="279" t="str">
        <f>$B2</f>
        <v>CLG.KAMERE</v>
      </c>
      <c r="Z47" s="299">
        <f>R2</f>
        <v>0</v>
      </c>
      <c r="AA47" s="300">
        <v>1</v>
      </c>
      <c r="AB47" s="279" t="str">
        <f>$B2</f>
        <v>CLG.KAMERE</v>
      </c>
      <c r="AC47" s="299">
        <f>R8</f>
        <v>0</v>
      </c>
      <c r="AD47" s="300">
        <v>1</v>
      </c>
      <c r="AE47" s="279" t="str">
        <f>$B2</f>
        <v>CLG.KAMERE</v>
      </c>
      <c r="AF47" s="299">
        <f>T2</f>
        <v>0</v>
      </c>
    </row>
    <row r="48" spans="1:32" ht="18" customHeight="1" x14ac:dyDescent="0.35">
      <c r="A48" s="687"/>
      <c r="B48" s="688"/>
      <c r="C48" s="689"/>
      <c r="D48" s="244">
        <v>2</v>
      </c>
      <c r="E48" s="322">
        <f>'INSCRIPTIONS COLLEGES'!E43</f>
        <v>0</v>
      </c>
      <c r="F48" s="313" t="e">
        <f>IF(E48="","",VLOOKUP(E48,'Listing import 29.10.24'!$A$2:$J$7000,2,FALSE))</f>
        <v>#N/A</v>
      </c>
      <c r="G48" s="197" t="e">
        <f>IF(E48="","",VLOOKUP(E48,'Listing import 29.10.24'!$A$2:$J$7000,3,FALSE))</f>
        <v>#N/A</v>
      </c>
      <c r="H48" s="245" t="e">
        <f>IF(E48="","",VLOOKUP(E48,'Listing import 29.10.24'!$A$2:$J$7000,4,FALSE))</f>
        <v>#N/A</v>
      </c>
      <c r="I48" s="691"/>
      <c r="J48" s="163"/>
      <c r="K48" s="642"/>
      <c r="L48" s="692"/>
      <c r="M48" s="681"/>
      <c r="N48" s="645"/>
      <c r="O48" s="683"/>
      <c r="P48" s="685"/>
      <c r="Q48" s="685"/>
      <c r="R48" s="665"/>
      <c r="S48" s="663"/>
      <c r="T48" s="667"/>
      <c r="U48" s="669"/>
      <c r="X48" s="301">
        <v>2</v>
      </c>
      <c r="Y48" s="279" t="str">
        <f>$B17</f>
        <v>CLG.PLUM</v>
      </c>
      <c r="Z48" s="299">
        <f>R17</f>
        <v>0</v>
      </c>
      <c r="AA48" s="300">
        <v>2</v>
      </c>
      <c r="AB48" s="279" t="str">
        <f>$B17</f>
        <v>CLG.PLUM</v>
      </c>
      <c r="AC48" s="299">
        <f>R23</f>
        <v>0</v>
      </c>
      <c r="AD48" s="300">
        <v>2</v>
      </c>
      <c r="AE48" s="279" t="str">
        <f>$B17</f>
        <v>CLG.PLUM</v>
      </c>
      <c r="AF48" s="299">
        <f>T17</f>
        <v>0</v>
      </c>
    </row>
    <row r="49" spans="1:32" ht="18" customHeight="1" x14ac:dyDescent="0.35">
      <c r="A49" s="687"/>
      <c r="B49" s="688"/>
      <c r="C49" s="690"/>
      <c r="D49" s="244">
        <v>3</v>
      </c>
      <c r="E49" s="322">
        <f>'INSCRIPTIONS COLLEGES'!E44</f>
        <v>0</v>
      </c>
      <c r="F49" s="313" t="e">
        <f>IF(E49="","",VLOOKUP(E49,'Listing import 29.10.24'!$A$2:$J$7000,2,FALSE))</f>
        <v>#N/A</v>
      </c>
      <c r="G49" s="197" t="e">
        <f>IF(E49="","",VLOOKUP(E49,'Listing import 29.10.24'!$A$2:$J$7000,3,FALSE))</f>
        <v>#N/A</v>
      </c>
      <c r="H49" s="245" t="e">
        <f>IF(E49="","",VLOOKUP(E49,'Listing import 29.10.24'!$A$2:$J$7000,4,FALSE))</f>
        <v>#N/A</v>
      </c>
      <c r="I49" s="691"/>
      <c r="J49" s="163"/>
      <c r="K49" s="642"/>
      <c r="L49" s="692"/>
      <c r="M49" s="678">
        <f>M47/86400</f>
        <v>0</v>
      </c>
      <c r="N49" s="645"/>
      <c r="O49" s="683"/>
      <c r="P49" s="679">
        <f>(M47+(N47*10))/86400</f>
        <v>0</v>
      </c>
      <c r="Q49" s="680">
        <f>Q47/86400</f>
        <v>0</v>
      </c>
      <c r="R49" s="665"/>
      <c r="S49" s="663"/>
      <c r="T49" s="667"/>
      <c r="U49" s="669"/>
      <c r="X49" s="301">
        <v>3</v>
      </c>
      <c r="Y49" s="279" t="str">
        <f>$B32</f>
        <v>CLG.YATE</v>
      </c>
      <c r="Z49" s="299">
        <f>R32</f>
        <v>0</v>
      </c>
      <c r="AA49" s="300">
        <v>3</v>
      </c>
      <c r="AB49" s="279" t="str">
        <f>$B32</f>
        <v>CLG.YATE</v>
      </c>
      <c r="AC49" s="299">
        <f>R38</f>
        <v>0</v>
      </c>
      <c r="AD49" s="300">
        <v>3</v>
      </c>
      <c r="AE49" s="279" t="str">
        <f>$B32</f>
        <v>CLG.YATE</v>
      </c>
      <c r="AF49" s="299">
        <f>T32</f>
        <v>0</v>
      </c>
    </row>
    <row r="50" spans="1:32" ht="18" customHeight="1" x14ac:dyDescent="0.35">
      <c r="A50" s="687"/>
      <c r="B50" s="688"/>
      <c r="C50" s="690"/>
      <c r="D50" s="244">
        <v>4</v>
      </c>
      <c r="E50" s="322">
        <f>'INSCRIPTIONS COLLEGES'!E45</f>
        <v>0</v>
      </c>
      <c r="F50" s="313" t="e">
        <f>IF(E50="","",VLOOKUP(E50,'Listing import 29.10.24'!$A$2:$J$7000,2,FALSE))</f>
        <v>#N/A</v>
      </c>
      <c r="G50" s="197" t="e">
        <f>IF(E50="","",VLOOKUP(E50,'Listing import 29.10.24'!$A$2:$J$7000,3,FALSE))</f>
        <v>#N/A</v>
      </c>
      <c r="H50" s="245" t="e">
        <f>IF(E50="","",VLOOKUP(E50,'Listing import 29.10.24'!$A$2:$J$7000,4,FALSE))</f>
        <v>#N/A</v>
      </c>
      <c r="I50" s="691"/>
      <c r="J50" s="163"/>
      <c r="K50" s="642"/>
      <c r="L50" s="692"/>
      <c r="M50" s="678"/>
      <c r="N50" s="645"/>
      <c r="O50" s="683"/>
      <c r="P50" s="679"/>
      <c r="Q50" s="680"/>
      <c r="R50" s="665"/>
      <c r="S50" s="663"/>
      <c r="T50" s="667"/>
      <c r="U50" s="669"/>
      <c r="X50" s="301">
        <v>4</v>
      </c>
      <c r="Y50" s="279" t="e">
        <f>$B47</f>
        <v>#N/A</v>
      </c>
      <c r="Z50" s="299">
        <f>R47</f>
        <v>0</v>
      </c>
      <c r="AA50" s="300">
        <v>4</v>
      </c>
      <c r="AB50" s="279" t="e">
        <f>$B47</f>
        <v>#N/A</v>
      </c>
      <c r="AC50" s="299">
        <f>R53</f>
        <v>0</v>
      </c>
      <c r="AD50" s="300">
        <v>4</v>
      </c>
      <c r="AE50" s="279" t="e">
        <f>$B47</f>
        <v>#N/A</v>
      </c>
      <c r="AF50" s="299">
        <f>T47</f>
        <v>0</v>
      </c>
    </row>
    <row r="51" spans="1:32" ht="18" customHeight="1" x14ac:dyDescent="0.35">
      <c r="A51" s="687"/>
      <c r="B51" s="688"/>
      <c r="C51" s="690"/>
      <c r="D51" s="244">
        <v>5</v>
      </c>
      <c r="E51" s="322">
        <f>'INSCRIPTIONS COLLEGES'!E46</f>
        <v>0</v>
      </c>
      <c r="F51" s="313" t="e">
        <f>IF(E51="","",VLOOKUP(E51,'Listing import 29.10.24'!$A$2:$J$7000,2,FALSE))</f>
        <v>#N/A</v>
      </c>
      <c r="G51" s="197" t="e">
        <f>IF(E51="","",VLOOKUP(E51,'Listing import 29.10.24'!$A$2:$J$7000,3,FALSE))</f>
        <v>#N/A</v>
      </c>
      <c r="H51" s="245" t="e">
        <f>IF(E51="","",VLOOKUP(E51,'Listing import 29.10.24'!$A$2:$J$7000,4,FALSE))</f>
        <v>#N/A</v>
      </c>
      <c r="I51" s="691"/>
      <c r="J51" s="163"/>
      <c r="K51" s="642"/>
      <c r="L51" s="692"/>
      <c r="M51" s="678"/>
      <c r="N51" s="645"/>
      <c r="O51" s="683"/>
      <c r="P51" s="679"/>
      <c r="Q51" s="680"/>
      <c r="R51" s="665"/>
      <c r="S51" s="663"/>
      <c r="T51" s="667"/>
      <c r="U51" s="669"/>
      <c r="X51" s="301">
        <v>5</v>
      </c>
      <c r="Y51" s="279" t="str">
        <f>$B62</f>
        <v>CLG.BOULARI</v>
      </c>
      <c r="Z51" s="299">
        <f>R62</f>
        <v>0</v>
      </c>
      <c r="AA51" s="300">
        <v>5</v>
      </c>
      <c r="AB51" s="279" t="str">
        <f>$B62</f>
        <v>CLG.BOULARI</v>
      </c>
      <c r="AC51" s="299">
        <f>R68</f>
        <v>0</v>
      </c>
      <c r="AD51" s="300">
        <v>5</v>
      </c>
      <c r="AE51" s="279" t="str">
        <f>$B62</f>
        <v>CLG.BOULARI</v>
      </c>
      <c r="AF51" s="299">
        <f>T62</f>
        <v>0</v>
      </c>
    </row>
    <row r="52" spans="1:32" ht="18" customHeight="1" x14ac:dyDescent="0.7">
      <c r="A52" s="687"/>
      <c r="B52" s="688"/>
      <c r="C52" s="273"/>
      <c r="D52" s="219"/>
      <c r="E52" s="224"/>
      <c r="F52" s="311"/>
      <c r="G52" s="219"/>
      <c r="H52" s="220"/>
      <c r="I52" s="221"/>
      <c r="J52" s="31"/>
      <c r="K52" s="642"/>
      <c r="L52" s="274"/>
      <c r="M52" s="274"/>
      <c r="N52" s="165"/>
      <c r="O52" s="683"/>
      <c r="P52" s="219"/>
      <c r="Q52" s="680"/>
      <c r="R52" s="276"/>
      <c r="S52" s="219"/>
      <c r="T52" s="667"/>
      <c r="U52" s="669"/>
      <c r="X52" s="302">
        <v>6</v>
      </c>
      <c r="Y52" s="279" t="str">
        <f>$B77</f>
        <v>CLG.LA FOA</v>
      </c>
      <c r="Z52" s="299">
        <f>R77</f>
        <v>0</v>
      </c>
      <c r="AA52" s="300">
        <v>6</v>
      </c>
      <c r="AB52" s="279" t="str">
        <f>$B77</f>
        <v>CLG.LA FOA</v>
      </c>
      <c r="AC52" s="299">
        <f>R83</f>
        <v>0</v>
      </c>
      <c r="AD52" s="300">
        <v>6</v>
      </c>
      <c r="AE52" s="279" t="str">
        <f>$B77</f>
        <v>CLG.LA FOA</v>
      </c>
      <c r="AF52" s="299">
        <f>T77</f>
        <v>0</v>
      </c>
    </row>
    <row r="53" spans="1:32" ht="18" customHeight="1" x14ac:dyDescent="0.35">
      <c r="A53" s="687"/>
      <c r="B53" s="688"/>
      <c r="C53" s="689" t="s">
        <v>81</v>
      </c>
      <c r="D53" s="244">
        <v>1</v>
      </c>
      <c r="E53" s="322">
        <f>'INSCRIPTIONS COLLEGES'!E48</f>
        <v>0</v>
      </c>
      <c r="F53" s="313" t="e">
        <f>IF(E53="","",VLOOKUP(E53,'Listing import 29.10.24'!$A$2:$J$7000,2,FALSE))</f>
        <v>#N/A</v>
      </c>
      <c r="G53" s="197" t="e">
        <f>IF(E53="","",VLOOKUP(E53,'Listing import 29.10.24'!$A$2:$J$7000,3,FALSE))</f>
        <v>#N/A</v>
      </c>
      <c r="H53" s="245" t="e">
        <f>IF(E53="","",VLOOKUP(E53,'Listing import 29.10.24'!$A$2:$J$7000,4,FALSE))</f>
        <v>#N/A</v>
      </c>
      <c r="I53" s="691"/>
      <c r="J53" s="163"/>
      <c r="K53" s="642"/>
      <c r="L53" s="692">
        <f>SUM(J53:J57)</f>
        <v>0</v>
      </c>
      <c r="M53" s="681">
        <f>SUM(HOUR($K47)*60*60,MINUTE($K47)*60,SECOND($K47))-(L53*3)</f>
        <v>0</v>
      </c>
      <c r="N53" s="645"/>
      <c r="O53" s="683"/>
      <c r="P53" s="685">
        <f>M53+(10*N53)</f>
        <v>0</v>
      </c>
      <c r="Q53" s="680"/>
      <c r="R53" s="660">
        <f>P53</f>
        <v>0</v>
      </c>
      <c r="S53" s="662">
        <f>RANK(R53,$AC$47:$AC$62,1)+COUNTIF(AC$47:AC$62,R53)-1</f>
        <v>16</v>
      </c>
      <c r="T53" s="667"/>
      <c r="U53" s="669"/>
      <c r="X53" s="302">
        <v>7</v>
      </c>
      <c r="Y53" s="279" t="str">
        <f>$B92</f>
        <v>CLG.St JOSEPH DE CLUNY</v>
      </c>
      <c r="Z53" s="299">
        <f>R92</f>
        <v>0</v>
      </c>
      <c r="AA53" s="300">
        <v>7</v>
      </c>
      <c r="AB53" s="279" t="str">
        <f>$B92</f>
        <v>CLG.St JOSEPH DE CLUNY</v>
      </c>
      <c r="AC53" s="299">
        <f>R98</f>
        <v>0</v>
      </c>
      <c r="AD53" s="300">
        <v>7</v>
      </c>
      <c r="AE53" s="279" t="str">
        <f>$B92</f>
        <v>CLG.St JOSEPH DE CLUNY</v>
      </c>
      <c r="AF53" s="299">
        <f>T92</f>
        <v>0</v>
      </c>
    </row>
    <row r="54" spans="1:32" ht="18" customHeight="1" x14ac:dyDescent="0.35">
      <c r="A54" s="687"/>
      <c r="B54" s="688"/>
      <c r="C54" s="689"/>
      <c r="D54" s="244">
        <v>2</v>
      </c>
      <c r="E54" s="322">
        <f>'INSCRIPTIONS COLLEGES'!E49</f>
        <v>0</v>
      </c>
      <c r="F54" s="313" t="e">
        <f>IF(E54="","",VLOOKUP(E54,'Listing import 29.10.24'!$A$2:$J$7000,2,FALSE))</f>
        <v>#N/A</v>
      </c>
      <c r="G54" s="197" t="e">
        <f>IF(E54="","",VLOOKUP(E54,'Listing import 29.10.24'!$A$2:$J$7000,3,FALSE))</f>
        <v>#N/A</v>
      </c>
      <c r="H54" s="245" t="e">
        <f>IF(E54="","",VLOOKUP(E54,'Listing import 29.10.24'!$A$2:$J$7000,4,FALSE))</f>
        <v>#N/A</v>
      </c>
      <c r="I54" s="691"/>
      <c r="J54" s="163"/>
      <c r="K54" s="642"/>
      <c r="L54" s="692"/>
      <c r="M54" s="681"/>
      <c r="N54" s="645"/>
      <c r="O54" s="683"/>
      <c r="P54" s="685"/>
      <c r="Q54" s="680"/>
      <c r="R54" s="661"/>
      <c r="S54" s="663"/>
      <c r="T54" s="667"/>
      <c r="U54" s="669"/>
      <c r="X54" s="302">
        <v>8</v>
      </c>
      <c r="Y54" s="279" t="e">
        <f>$B107</f>
        <v>#N/A</v>
      </c>
      <c r="Z54" s="299">
        <f>R107</f>
        <v>0</v>
      </c>
      <c r="AA54" s="300">
        <v>8</v>
      </c>
      <c r="AB54" s="279" t="e">
        <f>$B107</f>
        <v>#N/A</v>
      </c>
      <c r="AC54" s="299">
        <f>R113</f>
        <v>0</v>
      </c>
      <c r="AD54" s="300">
        <v>8</v>
      </c>
      <c r="AE54" s="279" t="e">
        <f>$B107</f>
        <v>#N/A</v>
      </c>
      <c r="AF54" s="299">
        <f>T107</f>
        <v>0</v>
      </c>
    </row>
    <row r="55" spans="1:32" ht="18" customHeight="1" x14ac:dyDescent="0.35">
      <c r="A55" s="687"/>
      <c r="B55" s="688"/>
      <c r="C55" s="690"/>
      <c r="D55" s="244">
        <v>3</v>
      </c>
      <c r="E55" s="322">
        <f>'INSCRIPTIONS COLLEGES'!E50</f>
        <v>0</v>
      </c>
      <c r="F55" s="313" t="e">
        <f>IF(E55="","",VLOOKUP(E55,'Listing import 29.10.24'!$A$2:$J$7000,2,FALSE))</f>
        <v>#N/A</v>
      </c>
      <c r="G55" s="197" t="e">
        <f>IF(E55="","",VLOOKUP(E55,'Listing import 29.10.24'!$A$2:$J$7000,3,FALSE))</f>
        <v>#N/A</v>
      </c>
      <c r="H55" s="245" t="e">
        <f>IF(E55="","",VLOOKUP(E55,'Listing import 29.10.24'!$A$2:$J$7000,4,FALSE))</f>
        <v>#N/A</v>
      </c>
      <c r="I55" s="691"/>
      <c r="J55" s="163"/>
      <c r="K55" s="642"/>
      <c r="L55" s="692"/>
      <c r="M55" s="678">
        <f>M53/86400</f>
        <v>0</v>
      </c>
      <c r="N55" s="645"/>
      <c r="O55" s="683"/>
      <c r="P55" s="686">
        <f>(M53+N53)/86400</f>
        <v>0</v>
      </c>
      <c r="Q55" s="680"/>
      <c r="R55" s="661"/>
      <c r="S55" s="663"/>
      <c r="T55" s="667"/>
      <c r="U55" s="669"/>
      <c r="X55" s="302">
        <v>9</v>
      </c>
      <c r="Y55" s="279" t="str">
        <f>$B122</f>
        <v>CLG.HAVILA</v>
      </c>
      <c r="Z55" s="299">
        <f>R122</f>
        <v>0</v>
      </c>
      <c r="AA55" s="300">
        <v>9</v>
      </c>
      <c r="AB55" s="279" t="str">
        <f>$B122</f>
        <v>CLG.HAVILA</v>
      </c>
      <c r="AC55" s="299">
        <f>R128</f>
        <v>0</v>
      </c>
      <c r="AD55" s="300">
        <v>9</v>
      </c>
      <c r="AE55" s="279" t="str">
        <f>$B122</f>
        <v>CLG.HAVILA</v>
      </c>
      <c r="AF55" s="299">
        <f>T122</f>
        <v>0</v>
      </c>
    </row>
    <row r="56" spans="1:32" ht="18" customHeight="1" x14ac:dyDescent="0.35">
      <c r="A56" s="687"/>
      <c r="B56" s="688"/>
      <c r="C56" s="690"/>
      <c r="D56" s="244">
        <v>4</v>
      </c>
      <c r="E56" s="322">
        <f>'INSCRIPTIONS COLLEGES'!E51</f>
        <v>0</v>
      </c>
      <c r="F56" s="313" t="e">
        <f>IF(E56="","",VLOOKUP(E56,'Listing import 29.10.24'!$A$2:$J$7000,2,FALSE))</f>
        <v>#N/A</v>
      </c>
      <c r="G56" s="197" t="e">
        <f>IF(E56="","",VLOOKUP(E56,'Listing import 29.10.24'!$A$2:$J$7000,3,FALSE))</f>
        <v>#N/A</v>
      </c>
      <c r="H56" s="245" t="e">
        <f>IF(E56="","",VLOOKUP(E56,'Listing import 29.10.24'!$A$2:$J$7000,4,FALSE))</f>
        <v>#N/A</v>
      </c>
      <c r="I56" s="691"/>
      <c r="J56" s="163"/>
      <c r="K56" s="642"/>
      <c r="L56" s="692"/>
      <c r="M56" s="678"/>
      <c r="N56" s="645"/>
      <c r="O56" s="683"/>
      <c r="P56" s="686"/>
      <c r="Q56" s="680"/>
      <c r="R56" s="661"/>
      <c r="S56" s="663"/>
      <c r="T56" s="667"/>
      <c r="U56" s="669"/>
      <c r="X56" s="301">
        <v>10</v>
      </c>
      <c r="Y56" s="279" t="str">
        <f>$B137</f>
        <v>CLG.TAREMEN</v>
      </c>
      <c r="Z56" s="299">
        <f>R137</f>
        <v>0</v>
      </c>
      <c r="AA56" s="300">
        <v>10</v>
      </c>
      <c r="AB56" s="279" t="str">
        <f>$B137</f>
        <v>CLG.TAREMEN</v>
      </c>
      <c r="AC56" s="299">
        <f>R143</f>
        <v>0</v>
      </c>
      <c r="AD56" s="300">
        <v>10</v>
      </c>
      <c r="AE56" s="279" t="str">
        <f>$B137</f>
        <v>CLG.TAREMEN</v>
      </c>
      <c r="AF56" s="299">
        <f>T137</f>
        <v>0</v>
      </c>
    </row>
    <row r="57" spans="1:32" ht="18" customHeight="1" x14ac:dyDescent="0.35">
      <c r="A57" s="687"/>
      <c r="B57" s="688"/>
      <c r="C57" s="690"/>
      <c r="D57" s="244">
        <v>5</v>
      </c>
      <c r="E57" s="322">
        <f>'INSCRIPTIONS COLLEGES'!E52</f>
        <v>0</v>
      </c>
      <c r="F57" s="313" t="e">
        <f>IF(E57="","",VLOOKUP(E57,'Listing import 29.10.24'!$A$2:$J$7000,2,FALSE))</f>
        <v>#N/A</v>
      </c>
      <c r="G57" s="197" t="e">
        <f>IF(E57="","",VLOOKUP(E57,'Listing import 29.10.24'!$A$2:$J$7000,3,FALSE))</f>
        <v>#N/A</v>
      </c>
      <c r="H57" s="245" t="e">
        <f>IF(E57="","",VLOOKUP(E57,'Listing import 29.10.24'!$A$2:$J$7000,4,FALSE))</f>
        <v>#N/A</v>
      </c>
      <c r="I57" s="691"/>
      <c r="J57" s="163"/>
      <c r="K57" s="642"/>
      <c r="L57" s="692"/>
      <c r="M57" s="678"/>
      <c r="N57" s="645"/>
      <c r="O57" s="684"/>
      <c r="P57" s="686"/>
      <c r="Q57" s="680"/>
      <c r="R57" s="661"/>
      <c r="S57" s="663"/>
      <c r="T57" s="667"/>
      <c r="U57" s="669"/>
      <c r="X57" s="301">
        <v>11</v>
      </c>
      <c r="Y57" s="279" t="str">
        <f>$B152</f>
        <v>CLG.TADINE</v>
      </c>
      <c r="Z57" s="299">
        <f>R152</f>
        <v>0</v>
      </c>
      <c r="AA57" s="300">
        <v>11</v>
      </c>
      <c r="AB57" s="279" t="str">
        <f>$B152</f>
        <v>CLG.TADINE</v>
      </c>
      <c r="AC57" s="299">
        <f>R158</f>
        <v>0</v>
      </c>
      <c r="AD57" s="300">
        <v>11</v>
      </c>
      <c r="AE57" s="279" t="str">
        <f>$B152</f>
        <v>CLG.TADINE</v>
      </c>
      <c r="AF57" s="299">
        <f>T152</f>
        <v>0</v>
      </c>
    </row>
    <row r="58" spans="1:32" ht="18" customHeight="1" x14ac:dyDescent="0.7">
      <c r="X58" s="301">
        <v>12</v>
      </c>
      <c r="Y58" s="279" t="e">
        <f>$B167</f>
        <v>#N/A</v>
      </c>
      <c r="Z58" s="299">
        <f>R167</f>
        <v>0</v>
      </c>
      <c r="AA58" s="300">
        <v>12</v>
      </c>
      <c r="AB58" s="279" t="e">
        <f>$B167</f>
        <v>#N/A</v>
      </c>
      <c r="AC58" s="299">
        <f>R173</f>
        <v>0</v>
      </c>
      <c r="AD58" s="300">
        <v>12</v>
      </c>
      <c r="AE58" s="279" t="e">
        <f>$B167</f>
        <v>#N/A</v>
      </c>
      <c r="AF58" s="299">
        <f>T167</f>
        <v>0</v>
      </c>
    </row>
    <row r="59" spans="1:32" ht="18" customHeight="1" x14ac:dyDescent="0.7">
      <c r="X59" s="301">
        <v>13</v>
      </c>
      <c r="Y59" s="279" t="str">
        <f>$B182</f>
        <v>CLG.BAGANDA</v>
      </c>
      <c r="Z59" s="299">
        <f>R182</f>
        <v>0</v>
      </c>
      <c r="AA59" s="300">
        <v>13</v>
      </c>
      <c r="AB59" s="279" t="str">
        <f>$B182</f>
        <v>CLG.BAGANDA</v>
      </c>
      <c r="AC59" s="299">
        <f>R188</f>
        <v>0</v>
      </c>
      <c r="AD59" s="300">
        <v>13</v>
      </c>
      <c r="AE59" s="279" t="str">
        <f>$B182</f>
        <v>CLG.BAGANDA</v>
      </c>
      <c r="AF59" s="299">
        <f>T182</f>
        <v>0</v>
      </c>
    </row>
    <row r="60" spans="1:32" ht="18" customHeight="1" x14ac:dyDescent="0.7">
      <c r="X60" s="301">
        <v>14</v>
      </c>
      <c r="Y60" s="279" t="e">
        <f>$B197</f>
        <v>#N/A</v>
      </c>
      <c r="Z60" s="299">
        <f>R197</f>
        <v>0</v>
      </c>
      <c r="AA60" s="300">
        <v>14</v>
      </c>
      <c r="AB60" s="279" t="e">
        <f>$B197</f>
        <v>#N/A</v>
      </c>
      <c r="AC60" s="299">
        <f>R203</f>
        <v>0</v>
      </c>
      <c r="AD60" s="300">
        <v>14</v>
      </c>
      <c r="AE60" s="279" t="e">
        <f>$B197</f>
        <v>#N/A</v>
      </c>
      <c r="AF60" s="299">
        <f>T197</f>
        <v>0</v>
      </c>
    </row>
    <row r="61" spans="1:32" ht="102" customHeight="1" x14ac:dyDescent="0.35">
      <c r="A61" s="687">
        <v>5</v>
      </c>
      <c r="B61" s="258" t="s">
        <v>56</v>
      </c>
      <c r="C61" s="259" t="s">
        <v>57</v>
      </c>
      <c r="D61" s="258" t="s">
        <v>58</v>
      </c>
      <c r="E61" s="323" t="s">
        <v>59</v>
      </c>
      <c r="F61" s="315" t="s">
        <v>60</v>
      </c>
      <c r="G61" s="258" t="s">
        <v>61</v>
      </c>
      <c r="H61" s="258" t="s">
        <v>62</v>
      </c>
      <c r="I61" s="258" t="s">
        <v>63</v>
      </c>
      <c r="J61" s="46" t="s">
        <v>64</v>
      </c>
      <c r="K61" s="28" t="s">
        <v>82</v>
      </c>
      <c r="L61" s="187" t="s">
        <v>66</v>
      </c>
      <c r="M61" s="187" t="s">
        <v>67</v>
      </c>
      <c r="N61" s="46" t="s">
        <v>68</v>
      </c>
      <c r="O61" s="258" t="s">
        <v>69</v>
      </c>
      <c r="P61" s="258" t="s">
        <v>70</v>
      </c>
      <c r="Q61" s="258" t="s">
        <v>71</v>
      </c>
      <c r="R61" s="260" t="s">
        <v>72</v>
      </c>
      <c r="S61" s="260" t="s">
        <v>73</v>
      </c>
      <c r="T61" s="261" t="s">
        <v>74</v>
      </c>
      <c r="U61" s="260" t="s">
        <v>75</v>
      </c>
      <c r="X61" s="301">
        <v>15</v>
      </c>
      <c r="Y61" s="279" t="e">
        <f>$B212</f>
        <v>#N/A</v>
      </c>
      <c r="Z61" s="299">
        <f>R212</f>
        <v>0</v>
      </c>
      <c r="AA61" s="300">
        <v>15</v>
      </c>
      <c r="AB61" s="279" t="e">
        <f>$B212</f>
        <v>#N/A</v>
      </c>
      <c r="AC61" s="299">
        <f>R218</f>
        <v>0</v>
      </c>
      <c r="AD61" s="300">
        <v>15</v>
      </c>
      <c r="AE61" s="279" t="e">
        <f>$B212</f>
        <v>#N/A</v>
      </c>
      <c r="AF61" s="299">
        <f>T212</f>
        <v>0</v>
      </c>
    </row>
    <row r="62" spans="1:32" ht="18" customHeight="1" x14ac:dyDescent="0.35">
      <c r="A62" s="687"/>
      <c r="B62" s="688" t="str">
        <f>IF(E62="","",VLOOKUP(E62,'Listing import 29.10.24'!$A$2:$J$7000,8,FALSE))</f>
        <v>CLG.BOULARI</v>
      </c>
      <c r="C62" s="689" t="s">
        <v>77</v>
      </c>
      <c r="D62" s="244">
        <v>1</v>
      </c>
      <c r="E62" s="322">
        <f>'INSCRIPTIONS COLLEGES'!E55</f>
        <v>24245747</v>
      </c>
      <c r="F62" s="313" t="str">
        <f>IF(E62="","",VLOOKUP(E62,'Listing import 29.10.24'!$A$2:$J$7000,2,FALSE))</f>
        <v>Bellais</v>
      </c>
      <c r="G62" s="197" t="str">
        <f>IF(E62="","",VLOOKUP(E62,'Listing import 29.10.24'!$A$2:$J$7000,3,FALSE))</f>
        <v>Marania</v>
      </c>
      <c r="H62" s="245" t="str">
        <f>IF(E62="","",VLOOKUP(E62,'Listing import 29.10.24'!$A$2:$J$7000,4,FALSE))</f>
        <v>BF</v>
      </c>
      <c r="I62" s="691"/>
      <c r="J62" s="163"/>
      <c r="K62" s="642"/>
      <c r="L62" s="692">
        <f>SUM(J62:J66)</f>
        <v>0</v>
      </c>
      <c r="M62" s="681">
        <f>SUM(HOUR($K62)*60*60,MINUTE($K62)*60,SECOND($K62))-(L62*3)</f>
        <v>0</v>
      </c>
      <c r="N62" s="645"/>
      <c r="O62" s="682">
        <f>SUM(N62+N68)*10</f>
        <v>0</v>
      </c>
      <c r="P62" s="685">
        <f>M62+(10*N62)</f>
        <v>0</v>
      </c>
      <c r="Q62" s="685">
        <f>SUM(HOUR($K62)*60*60,MINUTE($K62)*60,SECOND($K62))-((L62+L68)*3)+((N62+N68)*10)</f>
        <v>0</v>
      </c>
      <c r="R62" s="664">
        <f>P62</f>
        <v>0</v>
      </c>
      <c r="S62" s="662">
        <f>RANK(R62,$Z$47:$Z$62,1)+COUNTIF(Z$47:Z$62,R62)-1</f>
        <v>16</v>
      </c>
      <c r="T62" s="666">
        <f>Q62</f>
        <v>0</v>
      </c>
      <c r="U62" s="668">
        <f>RANK(T62,$AF$47:$AF$62,1)+COUNTIF(AF$47:AF$62,T62)-1</f>
        <v>16</v>
      </c>
      <c r="X62" s="301">
        <v>16</v>
      </c>
      <c r="Y62" s="279" t="e">
        <f>$B227</f>
        <v>#N/A</v>
      </c>
      <c r="Z62" s="299">
        <f>R227</f>
        <v>0</v>
      </c>
      <c r="AA62" s="300">
        <v>16</v>
      </c>
      <c r="AB62" s="279" t="e">
        <f>$B227</f>
        <v>#N/A</v>
      </c>
      <c r="AC62" s="299">
        <f>R233</f>
        <v>0</v>
      </c>
      <c r="AD62" s="300">
        <v>16</v>
      </c>
      <c r="AE62" s="279" t="e">
        <f>$B227</f>
        <v>#N/A</v>
      </c>
      <c r="AF62" s="299">
        <f>T227</f>
        <v>0</v>
      </c>
    </row>
    <row r="63" spans="1:32" ht="18" customHeight="1" x14ac:dyDescent="0.4">
      <c r="A63" s="687"/>
      <c r="B63" s="688"/>
      <c r="C63" s="689"/>
      <c r="D63" s="244">
        <v>2</v>
      </c>
      <c r="E63" s="322">
        <f>'INSCRIPTIONS COLLEGES'!E56</f>
        <v>24237513</v>
      </c>
      <c r="F63" s="313" t="str">
        <f>IF(E63="","",VLOOKUP(E63,'Listing import 29.10.24'!$A$2:$J$7000,2,FALSE))</f>
        <v>FILITUULAGA</v>
      </c>
      <c r="G63" s="197" t="str">
        <f>IF(E63="","",VLOOKUP(E63,'Listing import 29.10.24'!$A$2:$J$7000,3,FALSE))</f>
        <v>GABRIELLA</v>
      </c>
      <c r="H63" s="245" t="str">
        <f>IF(E63="","",VLOOKUP(E63,'Listing import 29.10.24'!$A$2:$J$7000,4,FALSE))</f>
        <v>BF</v>
      </c>
      <c r="I63" s="691"/>
      <c r="J63" s="163"/>
      <c r="K63" s="642"/>
      <c r="L63" s="692"/>
      <c r="M63" s="681"/>
      <c r="N63" s="645"/>
      <c r="O63" s="683"/>
      <c r="P63" s="685"/>
      <c r="Q63" s="685"/>
      <c r="R63" s="665"/>
      <c r="S63" s="663"/>
      <c r="T63" s="667"/>
      <c r="U63" s="669"/>
      <c r="Y63" s="303"/>
      <c r="Z63" s="304"/>
      <c r="AA63" s="305"/>
      <c r="AB63" s="303"/>
      <c r="AC63" s="306"/>
      <c r="AD63" s="305"/>
      <c r="AE63" s="303"/>
      <c r="AF63" s="306"/>
    </row>
    <row r="64" spans="1:32" ht="18" customHeight="1" x14ac:dyDescent="0.4">
      <c r="A64" s="687"/>
      <c r="B64" s="688"/>
      <c r="C64" s="690"/>
      <c r="D64" s="244">
        <v>3</v>
      </c>
      <c r="E64" s="322">
        <f>'INSCRIPTIONS COLLEGES'!E57</f>
        <v>24245548</v>
      </c>
      <c r="F64" s="313" t="str">
        <f>IF(E64="","",VLOOKUP(E64,'Listing import 29.10.24'!$A$2:$J$7000,2,FALSE))</f>
        <v>LOUECKOTE</v>
      </c>
      <c r="G64" s="197" t="str">
        <f>IF(E64="","",VLOOKUP(E64,'Listing import 29.10.24'!$A$2:$J$7000,3,FALSE))</f>
        <v>GOGNYALINE</v>
      </c>
      <c r="H64" s="245" t="str">
        <f>IF(E64="","",VLOOKUP(E64,'Listing import 29.10.24'!$A$2:$J$7000,4,FALSE))</f>
        <v>BF</v>
      </c>
      <c r="I64" s="691"/>
      <c r="J64" s="163"/>
      <c r="K64" s="642"/>
      <c r="L64" s="692"/>
      <c r="M64" s="678">
        <f>M62/86400</f>
        <v>0</v>
      </c>
      <c r="N64" s="645"/>
      <c r="O64" s="683"/>
      <c r="P64" s="679">
        <f>(M62+(N62*10))/86400</f>
        <v>0</v>
      </c>
      <c r="Q64" s="680">
        <f>Q62/86400</f>
        <v>0</v>
      </c>
      <c r="R64" s="665"/>
      <c r="S64" s="663"/>
      <c r="T64" s="667"/>
      <c r="U64" s="669"/>
      <c r="Y64" s="303"/>
      <c r="Z64" s="304"/>
      <c r="AA64" s="305"/>
      <c r="AB64" s="303"/>
      <c r="AC64" s="306"/>
      <c r="AD64" s="305"/>
      <c r="AE64" s="303"/>
      <c r="AF64" s="306"/>
    </row>
    <row r="65" spans="1:21" ht="18" customHeight="1" x14ac:dyDescent="0.35">
      <c r="A65" s="687"/>
      <c r="B65" s="688"/>
      <c r="C65" s="690"/>
      <c r="D65" s="244">
        <v>4</v>
      </c>
      <c r="E65" s="322">
        <f>'INSCRIPTIONS COLLEGES'!E58</f>
        <v>24248079</v>
      </c>
      <c r="F65" s="313" t="str">
        <f>IF(E65="","",VLOOKUP(E65,'Listing import 29.10.24'!$A$2:$J$7000,2,FALSE))</f>
        <v>MOKOTAÏ</v>
      </c>
      <c r="G65" s="197" t="str">
        <f>IF(E65="","",VLOOKUP(E65,'Listing import 29.10.24'!$A$2:$J$7000,3,FALSE))</f>
        <v>KETTY</v>
      </c>
      <c r="H65" s="245" t="str">
        <f>IF(E65="","",VLOOKUP(E65,'Listing import 29.10.24'!$A$2:$J$7000,4,FALSE))</f>
        <v>BF</v>
      </c>
      <c r="I65" s="691"/>
      <c r="J65" s="163"/>
      <c r="K65" s="642"/>
      <c r="L65" s="692"/>
      <c r="M65" s="678"/>
      <c r="N65" s="645"/>
      <c r="O65" s="683"/>
      <c r="P65" s="679"/>
      <c r="Q65" s="680"/>
      <c r="R65" s="665"/>
      <c r="S65" s="663"/>
      <c r="T65" s="667"/>
      <c r="U65" s="669"/>
    </row>
    <row r="66" spans="1:21" ht="18" customHeight="1" x14ac:dyDescent="0.35">
      <c r="A66" s="687"/>
      <c r="B66" s="688"/>
      <c r="C66" s="690"/>
      <c r="D66" s="244">
        <v>5</v>
      </c>
      <c r="E66" s="322">
        <f>'INSCRIPTIONS COLLEGES'!E59</f>
        <v>24245525</v>
      </c>
      <c r="F66" s="313" t="str">
        <f>IF(E66="","",VLOOKUP(E66,'Listing import 29.10.24'!$A$2:$J$7000,2,FALSE))</f>
        <v>Wamai</v>
      </c>
      <c r="G66" s="197" t="str">
        <f>IF(E66="","",VLOOKUP(E66,'Listing import 29.10.24'!$A$2:$J$7000,3,FALSE))</f>
        <v>Melody</v>
      </c>
      <c r="H66" s="245" t="str">
        <f>IF(E66="","",VLOOKUP(E66,'Listing import 29.10.24'!$A$2:$J$7000,4,FALSE))</f>
        <v>BF</v>
      </c>
      <c r="I66" s="691"/>
      <c r="J66" s="163"/>
      <c r="K66" s="642"/>
      <c r="L66" s="692"/>
      <c r="M66" s="678"/>
      <c r="N66" s="645"/>
      <c r="O66" s="683"/>
      <c r="P66" s="679"/>
      <c r="Q66" s="680"/>
      <c r="R66" s="665"/>
      <c r="S66" s="663"/>
      <c r="T66" s="667"/>
      <c r="U66" s="669"/>
    </row>
    <row r="67" spans="1:21" ht="18" customHeight="1" x14ac:dyDescent="0.7">
      <c r="A67" s="687"/>
      <c r="B67" s="688"/>
      <c r="C67" s="273"/>
      <c r="D67" s="219"/>
      <c r="E67" s="224"/>
      <c r="F67" s="311"/>
      <c r="G67" s="219"/>
      <c r="H67" s="220"/>
      <c r="I67" s="221"/>
      <c r="J67" s="31"/>
      <c r="K67" s="642"/>
      <c r="L67" s="274"/>
      <c r="M67" s="274"/>
      <c r="N67" s="165"/>
      <c r="O67" s="683"/>
      <c r="P67" s="219"/>
      <c r="Q67" s="680"/>
      <c r="R67" s="276"/>
      <c r="S67" s="219"/>
      <c r="T67" s="667"/>
      <c r="U67" s="669"/>
    </row>
    <row r="68" spans="1:21" ht="18" customHeight="1" x14ac:dyDescent="0.35">
      <c r="A68" s="687"/>
      <c r="B68" s="688"/>
      <c r="C68" s="689" t="s">
        <v>81</v>
      </c>
      <c r="D68" s="244">
        <v>1</v>
      </c>
      <c r="E68" s="322">
        <f>'INSCRIPTIONS COLLEGES'!E61</f>
        <v>24247557</v>
      </c>
      <c r="F68" s="313" t="str">
        <f>IF(E68="","",VLOOKUP(E68,'Listing import 29.10.24'!$A$2:$J$7000,2,FALSE))</f>
        <v>ALIKIE</v>
      </c>
      <c r="G68" s="197" t="str">
        <f>IF(E68="","",VLOOKUP(E68,'Listing import 29.10.24'!$A$2:$J$7000,3,FALSE))</f>
        <v>Dayven</v>
      </c>
      <c r="H68" s="245" t="str">
        <f>IF(E68="","",VLOOKUP(E68,'Listing import 29.10.24'!$A$2:$J$7000,4,FALSE))</f>
        <v>BG</v>
      </c>
      <c r="I68" s="691"/>
      <c r="J68" s="163"/>
      <c r="K68" s="642"/>
      <c r="L68" s="692">
        <f>SUM(J68:J72)</f>
        <v>0</v>
      </c>
      <c r="M68" s="681">
        <f>SUM(HOUR($K62)*60*60,MINUTE($K62)*60,SECOND($K62))-(L68*3)</f>
        <v>0</v>
      </c>
      <c r="N68" s="645"/>
      <c r="O68" s="683"/>
      <c r="P68" s="685">
        <f>M68+(10*N68)</f>
        <v>0</v>
      </c>
      <c r="Q68" s="680"/>
      <c r="R68" s="660">
        <f>P68</f>
        <v>0</v>
      </c>
      <c r="S68" s="662">
        <f>RANK(R68,$AC$47:$AC$62,1)+COUNTIF(AC$47:AC$62,R68)-1</f>
        <v>16</v>
      </c>
      <c r="T68" s="667"/>
      <c r="U68" s="669"/>
    </row>
    <row r="69" spans="1:21" ht="18" customHeight="1" x14ac:dyDescent="0.35">
      <c r="A69" s="687"/>
      <c r="B69" s="688"/>
      <c r="C69" s="689"/>
      <c r="D69" s="244">
        <v>2</v>
      </c>
      <c r="E69" s="322">
        <f>'INSCRIPTIONS COLLEGES'!E62</f>
        <v>24245833</v>
      </c>
      <c r="F69" s="313" t="str">
        <f>IF(E69="","",VLOOKUP(E69,'Listing import 29.10.24'!$A$2:$J$7000,2,FALSE))</f>
        <v>CLAUDEL</v>
      </c>
      <c r="G69" s="197" t="str">
        <f>IF(E69="","",VLOOKUP(E69,'Listing import 29.10.24'!$A$2:$J$7000,3,FALSE))</f>
        <v>Marcelin</v>
      </c>
      <c r="H69" s="245" t="str">
        <f>IF(E69="","",VLOOKUP(E69,'Listing import 29.10.24'!$A$2:$J$7000,4,FALSE))</f>
        <v>BG</v>
      </c>
      <c r="I69" s="691"/>
      <c r="J69" s="163"/>
      <c r="K69" s="642"/>
      <c r="L69" s="692"/>
      <c r="M69" s="681"/>
      <c r="N69" s="645"/>
      <c r="O69" s="683"/>
      <c r="P69" s="685"/>
      <c r="Q69" s="680"/>
      <c r="R69" s="661"/>
      <c r="S69" s="663"/>
      <c r="T69" s="667"/>
      <c r="U69" s="669"/>
    </row>
    <row r="70" spans="1:21" ht="18" customHeight="1" x14ac:dyDescent="0.35">
      <c r="A70" s="687"/>
      <c r="B70" s="688"/>
      <c r="C70" s="690"/>
      <c r="D70" s="244">
        <v>3</v>
      </c>
      <c r="E70" s="322">
        <f>'INSCRIPTIONS COLLEGES'!E63</f>
        <v>24247500</v>
      </c>
      <c r="F70" s="313" t="str">
        <f>IF(E70="","",VLOOKUP(E70,'Listing import 29.10.24'!$A$2:$J$7000,2,FALSE))</f>
        <v>DHOU</v>
      </c>
      <c r="G70" s="197" t="str">
        <f>IF(E70="","",VLOOKUP(E70,'Listing import 29.10.24'!$A$2:$J$7000,3,FALSE))</f>
        <v>JULIAN</v>
      </c>
      <c r="H70" s="245" t="str">
        <f>IF(E70="","",VLOOKUP(E70,'Listing import 29.10.24'!$A$2:$J$7000,4,FALSE))</f>
        <v>BG</v>
      </c>
      <c r="I70" s="691"/>
      <c r="J70" s="163"/>
      <c r="K70" s="642"/>
      <c r="L70" s="692"/>
      <c r="M70" s="678">
        <f>M68/86400</f>
        <v>0</v>
      </c>
      <c r="N70" s="645"/>
      <c r="O70" s="683"/>
      <c r="P70" s="686">
        <f>(M68+N68)/86400</f>
        <v>0</v>
      </c>
      <c r="Q70" s="680"/>
      <c r="R70" s="661"/>
      <c r="S70" s="663"/>
      <c r="T70" s="667"/>
      <c r="U70" s="669"/>
    </row>
    <row r="71" spans="1:21" ht="18" customHeight="1" x14ac:dyDescent="0.35">
      <c r="A71" s="687"/>
      <c r="B71" s="688"/>
      <c r="C71" s="690"/>
      <c r="D71" s="244">
        <v>4</v>
      </c>
      <c r="E71" s="322">
        <f>'INSCRIPTIONS COLLEGES'!E64</f>
        <v>24236628</v>
      </c>
      <c r="F71" s="313" t="str">
        <f>IF(E71="","",VLOOKUP(E71,'Listing import 29.10.24'!$A$2:$J$7000,2,FALSE))</f>
        <v>PANI--CHEUNG</v>
      </c>
      <c r="G71" s="197" t="str">
        <f>IF(E71="","",VLOOKUP(E71,'Listing import 29.10.24'!$A$2:$J$7000,3,FALSE))</f>
        <v>LOGAN</v>
      </c>
      <c r="H71" s="245" t="str">
        <f>IF(E71="","",VLOOKUP(E71,'Listing import 29.10.24'!$A$2:$J$7000,4,FALSE))</f>
        <v>BG</v>
      </c>
      <c r="I71" s="691"/>
      <c r="J71" s="163"/>
      <c r="K71" s="642"/>
      <c r="L71" s="692"/>
      <c r="M71" s="678"/>
      <c r="N71" s="645"/>
      <c r="O71" s="683"/>
      <c r="P71" s="686"/>
      <c r="Q71" s="680"/>
      <c r="R71" s="661"/>
      <c r="S71" s="663"/>
      <c r="T71" s="667"/>
      <c r="U71" s="669"/>
    </row>
    <row r="72" spans="1:21" ht="18" customHeight="1" x14ac:dyDescent="0.35">
      <c r="A72" s="687"/>
      <c r="B72" s="688"/>
      <c r="C72" s="690"/>
      <c r="D72" s="244">
        <v>5</v>
      </c>
      <c r="E72" s="322">
        <f>'INSCRIPTIONS COLLEGES'!E65</f>
        <v>24238616</v>
      </c>
      <c r="F72" s="313" t="str">
        <f>IF(E72="","",VLOOKUP(E72,'Listing import 29.10.24'!$A$2:$J$7000,2,FALSE))</f>
        <v>XANATRE</v>
      </c>
      <c r="G72" s="197" t="str">
        <f>IF(E72="","",VLOOKUP(E72,'Listing import 29.10.24'!$A$2:$J$7000,3,FALSE))</f>
        <v>RUBEN - WASAMANE</v>
      </c>
      <c r="H72" s="245" t="str">
        <f>IF(E72="","",VLOOKUP(E72,'Listing import 29.10.24'!$A$2:$J$7000,4,FALSE))</f>
        <v>BG</v>
      </c>
      <c r="I72" s="691"/>
      <c r="J72" s="163"/>
      <c r="K72" s="642"/>
      <c r="L72" s="692"/>
      <c r="M72" s="678"/>
      <c r="N72" s="645"/>
      <c r="O72" s="684"/>
      <c r="P72" s="686"/>
      <c r="Q72" s="680"/>
      <c r="R72" s="661"/>
      <c r="S72" s="663"/>
      <c r="T72" s="667"/>
      <c r="U72" s="669"/>
    </row>
    <row r="73" spans="1:21" ht="18" customHeight="1" x14ac:dyDescent="0.7"/>
    <row r="74" spans="1:21" ht="18" customHeight="1" x14ac:dyDescent="0.7"/>
    <row r="75" spans="1:21" ht="18" customHeight="1" x14ac:dyDescent="0.7"/>
    <row r="76" spans="1:21" ht="114" customHeight="1" x14ac:dyDescent="0.35">
      <c r="A76" s="687">
        <v>6</v>
      </c>
      <c r="B76" s="258" t="s">
        <v>56</v>
      </c>
      <c r="C76" s="259" t="s">
        <v>57</v>
      </c>
      <c r="D76" s="258" t="s">
        <v>58</v>
      </c>
      <c r="E76" s="323" t="s">
        <v>59</v>
      </c>
      <c r="F76" s="315" t="s">
        <v>60</v>
      </c>
      <c r="G76" s="258" t="s">
        <v>61</v>
      </c>
      <c r="H76" s="258" t="s">
        <v>62</v>
      </c>
      <c r="I76" s="258" t="s">
        <v>63</v>
      </c>
      <c r="J76" s="46" t="s">
        <v>64</v>
      </c>
      <c r="K76" s="28" t="s">
        <v>82</v>
      </c>
      <c r="L76" s="187" t="s">
        <v>66</v>
      </c>
      <c r="M76" s="187" t="s">
        <v>67</v>
      </c>
      <c r="N76" s="46" t="s">
        <v>68</v>
      </c>
      <c r="O76" s="258" t="s">
        <v>69</v>
      </c>
      <c r="P76" s="258" t="s">
        <v>70</v>
      </c>
      <c r="Q76" s="258" t="s">
        <v>71</v>
      </c>
      <c r="R76" s="260" t="s">
        <v>72</v>
      </c>
      <c r="S76" s="260" t="s">
        <v>73</v>
      </c>
      <c r="T76" s="261" t="s">
        <v>74</v>
      </c>
      <c r="U76" s="260" t="s">
        <v>75</v>
      </c>
    </row>
    <row r="77" spans="1:21" ht="18" customHeight="1" x14ac:dyDescent="0.35">
      <c r="A77" s="687"/>
      <c r="B77" s="688" t="str">
        <f>IF(E77="","",VLOOKUP(E77,'Listing import 29.10.24'!$A$2:$J$7000,8,FALSE))</f>
        <v>CLG.LA FOA</v>
      </c>
      <c r="C77" s="689" t="s">
        <v>77</v>
      </c>
      <c r="D77" s="244">
        <v>1</v>
      </c>
      <c r="E77" s="322">
        <f>'INSCRIPTIONS COLLEGES'!E68</f>
        <v>24248369</v>
      </c>
      <c r="F77" s="313" t="str">
        <f>IF(E77="","",VLOOKUP(E77,'Listing import 29.10.24'!$A$2:$J$7000,2,FALSE))</f>
        <v>Girold</v>
      </c>
      <c r="G77" s="197" t="str">
        <f>IF(E77="","",VLOOKUP(E77,'Listing import 29.10.24'!$A$2:$J$7000,3,FALSE))</f>
        <v>Blanche</v>
      </c>
      <c r="H77" s="245" t="str">
        <f>IF(E77="","",VLOOKUP(E77,'Listing import 29.10.24'!$A$2:$J$7000,4,FALSE))</f>
        <v>BF</v>
      </c>
      <c r="I77" s="691"/>
      <c r="J77" s="163"/>
      <c r="K77" s="642"/>
      <c r="L77" s="692">
        <f>SUM(J77:J81)</f>
        <v>0</v>
      </c>
      <c r="M77" s="681">
        <f>SUM(HOUR($K77)*60*60,MINUTE($K77)*60,SECOND($K77))-(L77*3)</f>
        <v>0</v>
      </c>
      <c r="N77" s="645"/>
      <c r="O77" s="682">
        <f>SUM(N77+N83)*10</f>
        <v>0</v>
      </c>
      <c r="P77" s="685">
        <f>M77+(10*N77)</f>
        <v>0</v>
      </c>
      <c r="Q77" s="685">
        <f>SUM(HOUR($K77)*60*60,MINUTE($K77)*60,SECOND($K77))-((L77+L83)*3)+((N77+N83)*10)</f>
        <v>0</v>
      </c>
      <c r="R77" s="664">
        <f>P77</f>
        <v>0</v>
      </c>
      <c r="S77" s="662">
        <f>RANK(R77,$Z$47:$Z$62,1)+COUNTIF(Z$47:Z$62,R77)-1</f>
        <v>16</v>
      </c>
      <c r="T77" s="666">
        <f>Q77</f>
        <v>0</v>
      </c>
      <c r="U77" s="668">
        <f>RANK(T77,$AF$47:$AF$62,1)+COUNTIF(AF$47:AF$62,T77)-1</f>
        <v>16</v>
      </c>
    </row>
    <row r="78" spans="1:21" ht="18" customHeight="1" x14ac:dyDescent="0.35">
      <c r="A78" s="687"/>
      <c r="B78" s="688"/>
      <c r="C78" s="689"/>
      <c r="D78" s="244">
        <v>2</v>
      </c>
      <c r="E78" s="322">
        <f>'INSCRIPTIONS COLLEGES'!E69</f>
        <v>24248370</v>
      </c>
      <c r="F78" s="313" t="str">
        <f>IF(E78="","",VLOOKUP(E78,'Listing import 29.10.24'!$A$2:$J$7000,2,FALSE))</f>
        <v>Moindou</v>
      </c>
      <c r="G78" s="197" t="str">
        <f>IF(E78="","",VLOOKUP(E78,'Listing import 29.10.24'!$A$2:$J$7000,3,FALSE))</f>
        <v>Rozalina</v>
      </c>
      <c r="H78" s="245" t="str">
        <f>IF(E78="","",VLOOKUP(E78,'Listing import 29.10.24'!$A$2:$J$7000,4,FALSE))</f>
        <v>BF</v>
      </c>
      <c r="I78" s="691"/>
      <c r="J78" s="163"/>
      <c r="K78" s="642"/>
      <c r="L78" s="692"/>
      <c r="M78" s="681"/>
      <c r="N78" s="645"/>
      <c r="O78" s="683"/>
      <c r="P78" s="685"/>
      <c r="Q78" s="685"/>
      <c r="R78" s="665"/>
      <c r="S78" s="663"/>
      <c r="T78" s="667"/>
      <c r="U78" s="669"/>
    </row>
    <row r="79" spans="1:21" ht="18" customHeight="1" x14ac:dyDescent="0.35">
      <c r="A79" s="687"/>
      <c r="B79" s="688"/>
      <c r="C79" s="690"/>
      <c r="D79" s="244">
        <v>3</v>
      </c>
      <c r="E79" s="322">
        <f>'INSCRIPTIONS COLLEGES'!E70</f>
        <v>24239230</v>
      </c>
      <c r="F79" s="313" t="str">
        <f>IF(E79="","",VLOOKUP(E79,'Listing import 29.10.24'!$A$2:$J$7000,2,FALSE))</f>
        <v>Vaoheilala</v>
      </c>
      <c r="G79" s="197" t="str">
        <f>IF(E79="","",VLOOKUP(E79,'Listing import 29.10.24'!$A$2:$J$7000,3,FALSE))</f>
        <v>Gaelle</v>
      </c>
      <c r="H79" s="245" t="str">
        <f>IF(E79="","",VLOOKUP(E79,'Listing import 29.10.24'!$A$2:$J$7000,4,FALSE))</f>
        <v>BF</v>
      </c>
      <c r="I79" s="691"/>
      <c r="J79" s="163"/>
      <c r="K79" s="642"/>
      <c r="L79" s="692"/>
      <c r="M79" s="678">
        <f>M77/86400</f>
        <v>0</v>
      </c>
      <c r="N79" s="645"/>
      <c r="O79" s="683"/>
      <c r="P79" s="679">
        <f>(M77+(N77*10))/86400</f>
        <v>0</v>
      </c>
      <c r="Q79" s="680">
        <f>Q77/86400</f>
        <v>0</v>
      </c>
      <c r="R79" s="665"/>
      <c r="S79" s="663"/>
      <c r="T79" s="667"/>
      <c r="U79" s="669"/>
    </row>
    <row r="80" spans="1:21" ht="18" customHeight="1" x14ac:dyDescent="0.35">
      <c r="A80" s="687"/>
      <c r="B80" s="688"/>
      <c r="C80" s="690"/>
      <c r="D80" s="244">
        <v>4</v>
      </c>
      <c r="E80" s="322">
        <f>'INSCRIPTIONS COLLEGES'!E71</f>
        <v>24248364</v>
      </c>
      <c r="F80" s="313" t="str">
        <f>IF(E80="","",VLOOKUP(E80,'Listing import 29.10.24'!$A$2:$J$7000,2,FALSE))</f>
        <v>Mero</v>
      </c>
      <c r="G80" s="197" t="str">
        <f>IF(E80="","",VLOOKUP(E80,'Listing import 29.10.24'!$A$2:$J$7000,3,FALSE))</f>
        <v>Leyla</v>
      </c>
      <c r="H80" s="245" t="str">
        <f>IF(E80="","",VLOOKUP(E80,'Listing import 29.10.24'!$A$2:$J$7000,4,FALSE))</f>
        <v>BF</v>
      </c>
      <c r="I80" s="691"/>
      <c r="J80" s="163"/>
      <c r="K80" s="642"/>
      <c r="L80" s="692"/>
      <c r="M80" s="678"/>
      <c r="N80" s="645"/>
      <c r="O80" s="683"/>
      <c r="P80" s="679"/>
      <c r="Q80" s="680"/>
      <c r="R80" s="665"/>
      <c r="S80" s="663"/>
      <c r="T80" s="667"/>
      <c r="U80" s="669"/>
    </row>
    <row r="81" spans="1:21" ht="18" customHeight="1" x14ac:dyDescent="0.35">
      <c r="A81" s="687"/>
      <c r="B81" s="688"/>
      <c r="C81" s="690"/>
      <c r="D81" s="244">
        <v>5</v>
      </c>
      <c r="E81" s="322">
        <f>'INSCRIPTIONS COLLEGES'!E72</f>
        <v>24233854</v>
      </c>
      <c r="F81" s="313" t="str">
        <f>IF(E81="","",VLOOKUP(E81,'Listing import 29.10.24'!$A$2:$J$7000,2,FALSE))</f>
        <v>ONRY</v>
      </c>
      <c r="G81" s="197" t="str">
        <f>IF(E81="","",VLOOKUP(E81,'Listing import 29.10.24'!$A$2:$J$7000,3,FALSE))</f>
        <v>Véronique</v>
      </c>
      <c r="H81" s="245" t="str">
        <f>IF(E81="","",VLOOKUP(E81,'Listing import 29.10.24'!$A$2:$J$7000,4,FALSE))</f>
        <v>BF</v>
      </c>
      <c r="I81" s="691"/>
      <c r="J81" s="163"/>
      <c r="K81" s="642"/>
      <c r="L81" s="692"/>
      <c r="M81" s="678"/>
      <c r="N81" s="645"/>
      <c r="O81" s="683"/>
      <c r="P81" s="679"/>
      <c r="Q81" s="680"/>
      <c r="R81" s="665"/>
      <c r="S81" s="663"/>
      <c r="T81" s="667"/>
      <c r="U81" s="669"/>
    </row>
    <row r="82" spans="1:21" ht="18" customHeight="1" x14ac:dyDescent="0.7">
      <c r="A82" s="687"/>
      <c r="B82" s="688"/>
      <c r="C82" s="273"/>
      <c r="D82" s="219"/>
      <c r="E82" s="224"/>
      <c r="F82" s="311"/>
      <c r="G82" s="219"/>
      <c r="H82" s="220"/>
      <c r="I82" s="221"/>
      <c r="J82" s="31"/>
      <c r="K82" s="642"/>
      <c r="L82" s="274"/>
      <c r="M82" s="274"/>
      <c r="N82" s="165"/>
      <c r="O82" s="683"/>
      <c r="P82" s="219"/>
      <c r="Q82" s="680"/>
      <c r="R82" s="276"/>
      <c r="S82" s="219"/>
      <c r="T82" s="667"/>
      <c r="U82" s="669"/>
    </row>
    <row r="83" spans="1:21" ht="18" customHeight="1" x14ac:dyDescent="0.35">
      <c r="A83" s="687"/>
      <c r="B83" s="688"/>
      <c r="C83" s="689" t="s">
        <v>81</v>
      </c>
      <c r="D83" s="244">
        <v>1</v>
      </c>
      <c r="E83" s="322">
        <f>'INSCRIPTIONS COLLEGES'!E74</f>
        <v>24248367</v>
      </c>
      <c r="F83" s="313" t="str">
        <f>IF(E83="","",VLOOKUP(E83,'Listing import 29.10.24'!$A$2:$J$7000,2,FALSE))</f>
        <v>Maiotui</v>
      </c>
      <c r="G83" s="197" t="str">
        <f>IF(E83="","",VLOOKUP(E83,'Listing import 29.10.24'!$A$2:$J$7000,3,FALSE))</f>
        <v>Danic</v>
      </c>
      <c r="H83" s="245" t="str">
        <f>IF(E83="","",VLOOKUP(E83,'Listing import 29.10.24'!$A$2:$J$7000,4,FALSE))</f>
        <v>BG</v>
      </c>
      <c r="I83" s="691"/>
      <c r="J83" s="163"/>
      <c r="K83" s="642"/>
      <c r="L83" s="692">
        <f>SUM(J83:J87)</f>
        <v>0</v>
      </c>
      <c r="M83" s="681">
        <f>SUM(HOUR($K77)*60*60,MINUTE($K77)*60,SECOND($K77))-(L83*3)</f>
        <v>0</v>
      </c>
      <c r="N83" s="645"/>
      <c r="O83" s="683"/>
      <c r="P83" s="685">
        <f>M83+(10*N83)</f>
        <v>0</v>
      </c>
      <c r="Q83" s="680"/>
      <c r="R83" s="660">
        <f>P83</f>
        <v>0</v>
      </c>
      <c r="S83" s="662">
        <f>RANK(R83,$AC$47:$AC$62,1)+COUNTIF(AC$47:AC$62,R83)-1</f>
        <v>16</v>
      </c>
      <c r="T83" s="667"/>
      <c r="U83" s="669"/>
    </row>
    <row r="84" spans="1:21" ht="18" customHeight="1" x14ac:dyDescent="0.35">
      <c r="A84" s="687"/>
      <c r="B84" s="688"/>
      <c r="C84" s="689"/>
      <c r="D84" s="244">
        <v>2</v>
      </c>
      <c r="E84" s="322">
        <f>'INSCRIPTIONS COLLEGES'!E75</f>
        <v>24248368</v>
      </c>
      <c r="F84" s="313" t="str">
        <f>IF(E84="","",VLOOKUP(E84,'Listing import 29.10.24'!$A$2:$J$7000,2,FALSE))</f>
        <v>Perrier</v>
      </c>
      <c r="G84" s="197" t="str">
        <f>IF(E84="","",VLOOKUP(E84,'Listing import 29.10.24'!$A$2:$J$7000,3,FALSE))</f>
        <v>Malo</v>
      </c>
      <c r="H84" s="245" t="str">
        <f>IF(E84="","",VLOOKUP(E84,'Listing import 29.10.24'!$A$2:$J$7000,4,FALSE))</f>
        <v>BG</v>
      </c>
      <c r="I84" s="691"/>
      <c r="J84" s="163"/>
      <c r="K84" s="642"/>
      <c r="L84" s="692"/>
      <c r="M84" s="681"/>
      <c r="N84" s="645"/>
      <c r="O84" s="683"/>
      <c r="P84" s="685"/>
      <c r="Q84" s="680"/>
      <c r="R84" s="661"/>
      <c r="S84" s="663"/>
      <c r="T84" s="667"/>
      <c r="U84" s="669"/>
    </row>
    <row r="85" spans="1:21" ht="18" customHeight="1" x14ac:dyDescent="0.35">
      <c r="A85" s="687"/>
      <c r="B85" s="688"/>
      <c r="C85" s="690"/>
      <c r="D85" s="244">
        <v>3</v>
      </c>
      <c r="E85" s="322">
        <f>'INSCRIPTIONS COLLEGES'!E76</f>
        <v>24233723</v>
      </c>
      <c r="F85" s="313" t="str">
        <f>IF(E85="","",VLOOKUP(E85,'Listing import 29.10.24'!$A$2:$J$7000,2,FALSE))</f>
        <v>KAQEA</v>
      </c>
      <c r="G85" s="197" t="str">
        <f>IF(E85="","",VLOOKUP(E85,'Listing import 29.10.24'!$A$2:$J$7000,3,FALSE))</f>
        <v>Téa</v>
      </c>
      <c r="H85" s="245" t="str">
        <f>IF(E85="","",VLOOKUP(E85,'Listing import 29.10.24'!$A$2:$J$7000,4,FALSE))</f>
        <v>BG</v>
      </c>
      <c r="I85" s="691"/>
      <c r="J85" s="163"/>
      <c r="K85" s="642"/>
      <c r="L85" s="692"/>
      <c r="M85" s="678">
        <f>M83/86400</f>
        <v>0</v>
      </c>
      <c r="N85" s="645"/>
      <c r="O85" s="683"/>
      <c r="P85" s="686">
        <f>(M83+N83)/86400</f>
        <v>0</v>
      </c>
      <c r="Q85" s="680"/>
      <c r="R85" s="661"/>
      <c r="S85" s="663"/>
      <c r="T85" s="667"/>
      <c r="U85" s="669"/>
    </row>
    <row r="86" spans="1:21" ht="18" customHeight="1" x14ac:dyDescent="0.35">
      <c r="A86" s="687"/>
      <c r="B86" s="688"/>
      <c r="C86" s="690"/>
      <c r="D86" s="244">
        <v>4</v>
      </c>
      <c r="E86" s="322">
        <f>'INSCRIPTIONS COLLEGES'!E77</f>
        <v>24248385</v>
      </c>
      <c r="F86" s="313" t="str">
        <f>IF(E86="","",VLOOKUP(E86,'Listing import 29.10.24'!$A$2:$J$7000,2,FALSE))</f>
        <v>FIAAVAUI</v>
      </c>
      <c r="G86" s="197" t="str">
        <f>IF(E86="","",VLOOKUP(E86,'Listing import 29.10.24'!$A$2:$J$7000,3,FALSE))</f>
        <v>Landry</v>
      </c>
      <c r="H86" s="245" t="str">
        <f>IF(E86="","",VLOOKUP(E86,'Listing import 29.10.24'!$A$2:$J$7000,4,FALSE))</f>
        <v>BG</v>
      </c>
      <c r="I86" s="691"/>
      <c r="J86" s="163"/>
      <c r="K86" s="642"/>
      <c r="L86" s="692"/>
      <c r="M86" s="678"/>
      <c r="N86" s="645"/>
      <c r="O86" s="683"/>
      <c r="P86" s="686"/>
      <c r="Q86" s="680"/>
      <c r="R86" s="661"/>
      <c r="S86" s="663"/>
      <c r="T86" s="667"/>
      <c r="U86" s="669"/>
    </row>
    <row r="87" spans="1:21" ht="18" customHeight="1" x14ac:dyDescent="0.35">
      <c r="A87" s="687"/>
      <c r="B87" s="688"/>
      <c r="C87" s="690"/>
      <c r="D87" s="244">
        <v>5</v>
      </c>
      <c r="E87" s="322">
        <f>'INSCRIPTIONS COLLEGES'!E78</f>
        <v>24233788</v>
      </c>
      <c r="F87" s="313" t="str">
        <f>IF(E87="","",VLOOKUP(E87,'Listing import 29.10.24'!$A$2:$J$7000,2,FALSE))</f>
        <v>NERHON</v>
      </c>
      <c r="G87" s="197" t="str">
        <f>IF(E87="","",VLOOKUP(E87,'Listing import 29.10.24'!$A$2:$J$7000,3,FALSE))</f>
        <v>Denis</v>
      </c>
      <c r="H87" s="245" t="str">
        <f>IF(E87="","",VLOOKUP(E87,'Listing import 29.10.24'!$A$2:$J$7000,4,FALSE))</f>
        <v>BG</v>
      </c>
      <c r="I87" s="691"/>
      <c r="J87" s="163"/>
      <c r="K87" s="642"/>
      <c r="L87" s="692"/>
      <c r="M87" s="678"/>
      <c r="N87" s="645"/>
      <c r="O87" s="684"/>
      <c r="P87" s="686"/>
      <c r="Q87" s="680"/>
      <c r="R87" s="661"/>
      <c r="S87" s="663"/>
      <c r="T87" s="667"/>
      <c r="U87" s="669"/>
    </row>
    <row r="88" spans="1:21" ht="18" customHeight="1" x14ac:dyDescent="0.7"/>
    <row r="89" spans="1:21" ht="18" customHeight="1" x14ac:dyDescent="0.7"/>
    <row r="90" spans="1:21" ht="18" customHeight="1" x14ac:dyDescent="0.7"/>
    <row r="91" spans="1:21" ht="103.5" customHeight="1" x14ac:dyDescent="0.35">
      <c r="A91" s="687">
        <v>7</v>
      </c>
      <c r="B91" s="258" t="s">
        <v>56</v>
      </c>
      <c r="C91" s="259" t="s">
        <v>57</v>
      </c>
      <c r="D91" s="258" t="s">
        <v>58</v>
      </c>
      <c r="E91" s="323" t="s">
        <v>59</v>
      </c>
      <c r="F91" s="315" t="s">
        <v>60</v>
      </c>
      <c r="G91" s="258" t="s">
        <v>61</v>
      </c>
      <c r="H91" s="258" t="s">
        <v>62</v>
      </c>
      <c r="I91" s="258" t="s">
        <v>63</v>
      </c>
      <c r="J91" s="46" t="s">
        <v>64</v>
      </c>
      <c r="K91" s="28" t="s">
        <v>82</v>
      </c>
      <c r="L91" s="187" t="s">
        <v>66</v>
      </c>
      <c r="M91" s="187" t="s">
        <v>67</v>
      </c>
      <c r="N91" s="46" t="s">
        <v>68</v>
      </c>
      <c r="O91" s="258" t="s">
        <v>69</v>
      </c>
      <c r="P91" s="258" t="s">
        <v>70</v>
      </c>
      <c r="Q91" s="258" t="s">
        <v>71</v>
      </c>
      <c r="R91" s="260" t="s">
        <v>72</v>
      </c>
      <c r="S91" s="260" t="s">
        <v>73</v>
      </c>
      <c r="T91" s="261" t="s">
        <v>74</v>
      </c>
      <c r="U91" s="260" t="s">
        <v>75</v>
      </c>
    </row>
    <row r="92" spans="1:21" ht="18" customHeight="1" x14ac:dyDescent="0.35">
      <c r="A92" s="687"/>
      <c r="B92" s="688" t="str">
        <f>IF(E92="","",VLOOKUP(E92,'Listing import 29.10.24'!$A$2:$J$7000,8,FALSE))</f>
        <v>CLG.St JOSEPH DE CLUNY</v>
      </c>
      <c r="C92" s="689" t="s">
        <v>77</v>
      </c>
      <c r="D92" s="244">
        <v>1</v>
      </c>
      <c r="E92" s="322">
        <f>'INSCRIPTIONS COLLEGES'!E81</f>
        <v>24249254</v>
      </c>
      <c r="F92" s="313" t="str">
        <f>IF(E92="","",VLOOKUP(E92,'Listing import 29.10.24'!$A$2:$J$7000,2,FALSE))</f>
        <v>IHMANANG</v>
      </c>
      <c r="G92" s="197" t="str">
        <f>IF(E92="","",VLOOKUP(E92,'Listing import 29.10.24'!$A$2:$J$7000,3,FALSE))</f>
        <v>Jialy-Lilo</v>
      </c>
      <c r="H92" s="245" t="str">
        <f>IF(E92="","",VLOOKUP(E92,'Listing import 29.10.24'!$A$2:$J$7000,4,FALSE))</f>
        <v>BF</v>
      </c>
      <c r="I92" s="691"/>
      <c r="J92" s="163"/>
      <c r="K92" s="642"/>
      <c r="L92" s="692">
        <f>SUM(J92:J96)</f>
        <v>0</v>
      </c>
      <c r="M92" s="681">
        <f>SUM(HOUR($K92)*60*60,MINUTE($K92)*60,SECOND($K92))-(L92*3)</f>
        <v>0</v>
      </c>
      <c r="N92" s="645"/>
      <c r="O92" s="682">
        <f>SUM(N92+N98)*10</f>
        <v>0</v>
      </c>
      <c r="P92" s="685">
        <f>M92+(10*N92)</f>
        <v>0</v>
      </c>
      <c r="Q92" s="685">
        <f>SUM(HOUR($K92)*60*60,MINUTE($K92)*60,SECOND($K92))-((L92+L98)*3)+((N92+N98)*10)</f>
        <v>0</v>
      </c>
      <c r="R92" s="664">
        <f>P92</f>
        <v>0</v>
      </c>
      <c r="S92" s="662">
        <f>RANK(R92,$Z$47:$Z$62,1)+COUNTIF(Z$47:Z$62,R92)-1</f>
        <v>16</v>
      </c>
      <c r="T92" s="666">
        <f>Q92</f>
        <v>0</v>
      </c>
      <c r="U92" s="668">
        <f>RANK(T92,$AF$47:$AF$62,1)+COUNTIF(AF$47:AF$62,T92)-1</f>
        <v>16</v>
      </c>
    </row>
    <row r="93" spans="1:21" ht="18" customHeight="1" x14ac:dyDescent="0.35">
      <c r="A93" s="687"/>
      <c r="B93" s="688"/>
      <c r="C93" s="689"/>
      <c r="D93" s="244">
        <v>2</v>
      </c>
      <c r="E93" s="322">
        <f>'INSCRIPTIONS COLLEGES'!E82</f>
        <v>24249255</v>
      </c>
      <c r="F93" s="313" t="str">
        <f>IF(E93="","",VLOOKUP(E93,'Listing import 29.10.24'!$A$2:$J$7000,2,FALSE))</f>
        <v>VILI</v>
      </c>
      <c r="G93" s="197" t="str">
        <f>IF(E93="","",VLOOKUP(E93,'Listing import 29.10.24'!$A$2:$J$7000,3,FALSE))</f>
        <v>Summer-Kristen</v>
      </c>
      <c r="H93" s="245" t="str">
        <f>IF(E93="","",VLOOKUP(E93,'Listing import 29.10.24'!$A$2:$J$7000,4,FALSE))</f>
        <v>BF</v>
      </c>
      <c r="I93" s="691"/>
      <c r="J93" s="163"/>
      <c r="K93" s="642"/>
      <c r="L93" s="692"/>
      <c r="M93" s="681"/>
      <c r="N93" s="645"/>
      <c r="O93" s="683"/>
      <c r="P93" s="685"/>
      <c r="Q93" s="685"/>
      <c r="R93" s="665"/>
      <c r="S93" s="663"/>
      <c r="T93" s="667"/>
      <c r="U93" s="669"/>
    </row>
    <row r="94" spans="1:21" ht="18" customHeight="1" x14ac:dyDescent="0.35">
      <c r="A94" s="687"/>
      <c r="B94" s="688"/>
      <c r="C94" s="690"/>
      <c r="D94" s="244">
        <v>3</v>
      </c>
      <c r="E94" s="322">
        <f>'INSCRIPTIONS COLLEGES'!E83</f>
        <v>24249401</v>
      </c>
      <c r="F94" s="313" t="str">
        <f>IF(E94="","",VLOOKUP(E94,'Listing import 29.10.24'!$A$2:$J$7000,2,FALSE))</f>
        <v>HAOCAS</v>
      </c>
      <c r="G94" s="197" t="str">
        <f>IF(E94="","",VLOOKUP(E94,'Listing import 29.10.24'!$A$2:$J$7000,3,FALSE))</f>
        <v>Marie</v>
      </c>
      <c r="H94" s="245" t="str">
        <f>IF(E94="","",VLOOKUP(E94,'Listing import 29.10.24'!$A$2:$J$7000,4,FALSE))</f>
        <v>BF</v>
      </c>
      <c r="I94" s="691"/>
      <c r="J94" s="163"/>
      <c r="K94" s="642"/>
      <c r="L94" s="692"/>
      <c r="M94" s="678">
        <f>M92/86400</f>
        <v>0</v>
      </c>
      <c r="N94" s="645"/>
      <c r="O94" s="683"/>
      <c r="P94" s="679">
        <f>(M92+(N92*10))/86400</f>
        <v>0</v>
      </c>
      <c r="Q94" s="680">
        <f>Q92/86400</f>
        <v>0</v>
      </c>
      <c r="R94" s="665"/>
      <c r="S94" s="663"/>
      <c r="T94" s="667"/>
      <c r="U94" s="669"/>
    </row>
    <row r="95" spans="1:21" ht="18" customHeight="1" x14ac:dyDescent="0.35">
      <c r="A95" s="687"/>
      <c r="B95" s="688"/>
      <c r="C95" s="690"/>
      <c r="D95" s="244">
        <v>4</v>
      </c>
      <c r="E95" s="322">
        <f>'INSCRIPTIONS COLLEGES'!E84</f>
        <v>0</v>
      </c>
      <c r="F95" s="313" t="e">
        <f>IF(E95="","",VLOOKUP(E95,'Listing import 29.10.24'!$A$2:$J$7000,2,FALSE))</f>
        <v>#N/A</v>
      </c>
      <c r="G95" s="197" t="e">
        <f>IF(E95="","",VLOOKUP(E95,'Listing import 29.10.24'!$A$2:$J$7000,3,FALSE))</f>
        <v>#N/A</v>
      </c>
      <c r="H95" s="245" t="e">
        <f>IF(E95="","",VLOOKUP(E95,'Listing import 29.10.24'!$A$2:$J$7000,4,FALSE))</f>
        <v>#N/A</v>
      </c>
      <c r="I95" s="691"/>
      <c r="J95" s="163"/>
      <c r="K95" s="642"/>
      <c r="L95" s="692"/>
      <c r="M95" s="678"/>
      <c r="N95" s="645"/>
      <c r="O95" s="683"/>
      <c r="P95" s="679"/>
      <c r="Q95" s="680"/>
      <c r="R95" s="665"/>
      <c r="S95" s="663"/>
      <c r="T95" s="667"/>
      <c r="U95" s="669"/>
    </row>
    <row r="96" spans="1:21" ht="18" customHeight="1" x14ac:dyDescent="0.35">
      <c r="A96" s="687"/>
      <c r="B96" s="688"/>
      <c r="C96" s="690"/>
      <c r="D96" s="244">
        <v>5</v>
      </c>
      <c r="E96" s="322">
        <f>'INSCRIPTIONS COLLEGES'!E85</f>
        <v>0</v>
      </c>
      <c r="F96" s="313" t="e">
        <f>IF(E96="","",VLOOKUP(E96,'Listing import 29.10.24'!$A$2:$J$7000,2,FALSE))</f>
        <v>#N/A</v>
      </c>
      <c r="G96" s="197" t="e">
        <f>IF(E96="","",VLOOKUP(E96,'Listing import 29.10.24'!$A$2:$J$7000,3,FALSE))</f>
        <v>#N/A</v>
      </c>
      <c r="H96" s="245" t="e">
        <f>IF(E96="","",VLOOKUP(E96,'Listing import 29.10.24'!$A$2:$J$7000,4,FALSE))</f>
        <v>#N/A</v>
      </c>
      <c r="I96" s="691"/>
      <c r="J96" s="163"/>
      <c r="K96" s="642"/>
      <c r="L96" s="692"/>
      <c r="M96" s="678"/>
      <c r="N96" s="645"/>
      <c r="O96" s="683"/>
      <c r="P96" s="679"/>
      <c r="Q96" s="680"/>
      <c r="R96" s="665"/>
      <c r="S96" s="663"/>
      <c r="T96" s="667"/>
      <c r="U96" s="669"/>
    </row>
    <row r="97" spans="1:23" ht="18" customHeight="1" x14ac:dyDescent="0.7">
      <c r="A97" s="687"/>
      <c r="B97" s="688"/>
      <c r="C97" s="273"/>
      <c r="D97" s="219"/>
      <c r="E97" s="224"/>
      <c r="F97" s="311"/>
      <c r="G97" s="219"/>
      <c r="H97" s="220"/>
      <c r="I97" s="221"/>
      <c r="J97" s="31"/>
      <c r="K97" s="642"/>
      <c r="L97" s="274"/>
      <c r="M97" s="274"/>
      <c r="N97" s="165"/>
      <c r="O97" s="683"/>
      <c r="P97" s="219"/>
      <c r="Q97" s="680"/>
      <c r="R97" s="276"/>
      <c r="S97" s="219"/>
      <c r="T97" s="667"/>
      <c r="U97" s="669"/>
    </row>
    <row r="98" spans="1:23" ht="18" customHeight="1" x14ac:dyDescent="0.35">
      <c r="A98" s="687"/>
      <c r="B98" s="688"/>
      <c r="C98" s="689" t="s">
        <v>81</v>
      </c>
      <c r="D98" s="244">
        <v>1</v>
      </c>
      <c r="E98" s="322">
        <f>'INSCRIPTIONS COLLEGES'!E87</f>
        <v>24249073</v>
      </c>
      <c r="F98" s="313" t="str">
        <f>IF(E98="","",VLOOKUP(E98,'Listing import 29.10.24'!$A$2:$J$7000,2,FALSE))</f>
        <v>Force</v>
      </c>
      <c r="G98" s="197" t="str">
        <f>IF(E98="","",VLOOKUP(E98,'Listing import 29.10.24'!$A$2:$J$7000,3,FALSE))</f>
        <v>Adan</v>
      </c>
      <c r="H98" s="245" t="str">
        <f>IF(E98="","",VLOOKUP(E98,'Listing import 29.10.24'!$A$2:$J$7000,4,FALSE))</f>
        <v>BG</v>
      </c>
      <c r="I98" s="691"/>
      <c r="J98" s="163"/>
      <c r="K98" s="642"/>
      <c r="L98" s="692">
        <f>SUM(J98:J102)</f>
        <v>0</v>
      </c>
      <c r="M98" s="681">
        <f>SUM(HOUR($K92)*60*60,MINUTE($K92)*60,SECOND($K92))-(L98*3)</f>
        <v>0</v>
      </c>
      <c r="N98" s="645"/>
      <c r="O98" s="683"/>
      <c r="P98" s="685">
        <f>M98+(10*N98)</f>
        <v>0</v>
      </c>
      <c r="Q98" s="680"/>
      <c r="R98" s="660">
        <f>P98</f>
        <v>0</v>
      </c>
      <c r="S98" s="662">
        <f>RANK(R98,$AC$47:$AC$62,1)+COUNTIF(AC$47:AC$62,R98)-1</f>
        <v>16</v>
      </c>
      <c r="T98" s="667"/>
      <c r="U98" s="669"/>
    </row>
    <row r="99" spans="1:23" ht="18" customHeight="1" x14ac:dyDescent="0.35">
      <c r="A99" s="687"/>
      <c r="B99" s="688"/>
      <c r="C99" s="689"/>
      <c r="D99" s="244">
        <v>2</v>
      </c>
      <c r="E99" s="322">
        <f>'INSCRIPTIONS COLLEGES'!E88</f>
        <v>24249071</v>
      </c>
      <c r="F99" s="313" t="str">
        <f>IF(E99="","",VLOOKUP(E99,'Listing import 29.10.24'!$A$2:$J$7000,2,FALSE))</f>
        <v>Neporo</v>
      </c>
      <c r="G99" s="197" t="str">
        <f>IF(E99="","",VLOOKUP(E99,'Listing import 29.10.24'!$A$2:$J$7000,3,FALSE))</f>
        <v>Djayron</v>
      </c>
      <c r="H99" s="245" t="str">
        <f>IF(E99="","",VLOOKUP(E99,'Listing import 29.10.24'!$A$2:$J$7000,4,FALSE))</f>
        <v>BG</v>
      </c>
      <c r="I99" s="691"/>
      <c r="J99" s="163"/>
      <c r="K99" s="642"/>
      <c r="L99" s="692"/>
      <c r="M99" s="681"/>
      <c r="N99" s="645"/>
      <c r="O99" s="683"/>
      <c r="P99" s="685"/>
      <c r="Q99" s="680"/>
      <c r="R99" s="661"/>
      <c r="S99" s="663"/>
      <c r="T99" s="667"/>
      <c r="U99" s="669"/>
    </row>
    <row r="100" spans="1:23" ht="18" customHeight="1" x14ac:dyDescent="0.35">
      <c r="A100" s="687"/>
      <c r="B100" s="688"/>
      <c r="C100" s="690"/>
      <c r="D100" s="244">
        <v>3</v>
      </c>
      <c r="E100" s="322">
        <f>'INSCRIPTIONS COLLEGES'!E89</f>
        <v>24233729</v>
      </c>
      <c r="F100" s="313" t="str">
        <f>IF(E100="","",VLOOKUP(E100,'Listing import 29.10.24'!$A$2:$J$7000,2,FALSE))</f>
        <v>LANGERON</v>
      </c>
      <c r="G100" s="197" t="str">
        <f>IF(E100="","",VLOOKUP(E100,'Listing import 29.10.24'!$A$2:$J$7000,3,FALSE))</f>
        <v>JOSHUA</v>
      </c>
      <c r="H100" s="245" t="str">
        <f>IF(E100="","",VLOOKUP(E100,'Listing import 29.10.24'!$A$2:$J$7000,4,FALSE))</f>
        <v>BG</v>
      </c>
      <c r="I100" s="691"/>
      <c r="J100" s="163"/>
      <c r="K100" s="642"/>
      <c r="L100" s="692"/>
      <c r="M100" s="678">
        <f>M98/86400</f>
        <v>0</v>
      </c>
      <c r="N100" s="645"/>
      <c r="O100" s="683"/>
      <c r="P100" s="686">
        <f>(M98+N98)/86400</f>
        <v>0</v>
      </c>
      <c r="Q100" s="680"/>
      <c r="R100" s="661"/>
      <c r="S100" s="663"/>
      <c r="T100" s="667"/>
      <c r="U100" s="669"/>
    </row>
    <row r="101" spans="1:23" ht="18" customHeight="1" x14ac:dyDescent="0.35">
      <c r="A101" s="687"/>
      <c r="B101" s="688"/>
      <c r="C101" s="690"/>
      <c r="D101" s="244">
        <v>4</v>
      </c>
      <c r="E101" s="322">
        <f>'INSCRIPTIONS COLLEGES'!E90</f>
        <v>24249221</v>
      </c>
      <c r="F101" s="313" t="str">
        <f>IF(E101="","",VLOOKUP(E101,'Listing import 29.10.24'!$A$2:$J$7000,2,FALSE))</f>
        <v>WALABOA</v>
      </c>
      <c r="G101" s="197" t="str">
        <f>IF(E101="","",VLOOKUP(E101,'Listing import 29.10.24'!$A$2:$J$7000,3,FALSE))</f>
        <v>MARECKO</v>
      </c>
      <c r="H101" s="245" t="str">
        <f>IF(E101="","",VLOOKUP(E101,'Listing import 29.10.24'!$A$2:$J$7000,4,FALSE))</f>
        <v>BG</v>
      </c>
      <c r="I101" s="691"/>
      <c r="J101" s="163"/>
      <c r="K101" s="642"/>
      <c r="L101" s="692"/>
      <c r="M101" s="678"/>
      <c r="N101" s="645"/>
      <c r="O101" s="683"/>
      <c r="P101" s="686"/>
      <c r="Q101" s="680"/>
      <c r="R101" s="661"/>
      <c r="S101" s="663"/>
      <c r="T101" s="667"/>
      <c r="U101" s="669"/>
    </row>
    <row r="102" spans="1:23" ht="18" customHeight="1" x14ac:dyDescent="0.35">
      <c r="A102" s="687"/>
      <c r="B102" s="688"/>
      <c r="C102" s="690"/>
      <c r="D102" s="244">
        <v>5</v>
      </c>
      <c r="E102" s="322">
        <f>'INSCRIPTIONS COLLEGES'!E91</f>
        <v>24249311</v>
      </c>
      <c r="F102" s="313" t="str">
        <f>IF(E102="","",VLOOKUP(E102,'Listing import 29.10.24'!$A$2:$J$7000,2,FALSE))</f>
        <v>BERTHELIN</v>
      </c>
      <c r="G102" s="197" t="str">
        <f>IF(E102="","",VLOOKUP(E102,'Listing import 29.10.24'!$A$2:$J$7000,3,FALSE))</f>
        <v>ADONAI</v>
      </c>
      <c r="H102" s="245" t="str">
        <f>IF(E102="","",VLOOKUP(E102,'Listing import 29.10.24'!$A$2:$J$7000,4,FALSE))</f>
        <v>BG</v>
      </c>
      <c r="I102" s="691"/>
      <c r="J102" s="163"/>
      <c r="K102" s="642"/>
      <c r="L102" s="692"/>
      <c r="M102" s="678"/>
      <c r="N102" s="645"/>
      <c r="O102" s="684"/>
      <c r="P102" s="686"/>
      <c r="Q102" s="680"/>
      <c r="R102" s="661"/>
      <c r="S102" s="663"/>
      <c r="T102" s="667"/>
      <c r="U102" s="669"/>
    </row>
    <row r="103" spans="1:23" ht="18" customHeight="1" x14ac:dyDescent="0.7"/>
    <row r="104" spans="1:23" ht="18" customHeight="1" x14ac:dyDescent="0.7"/>
    <row r="105" spans="1:23" ht="18" customHeight="1" x14ac:dyDescent="0.7"/>
    <row r="106" spans="1:23" ht="96" x14ac:dyDescent="0.35">
      <c r="A106" s="687">
        <v>8</v>
      </c>
      <c r="B106" s="258" t="s">
        <v>56</v>
      </c>
      <c r="C106" s="259" t="s">
        <v>57</v>
      </c>
      <c r="D106" s="258" t="s">
        <v>58</v>
      </c>
      <c r="E106" s="323" t="s">
        <v>59</v>
      </c>
      <c r="F106" s="315" t="s">
        <v>60</v>
      </c>
      <c r="G106" s="258" t="s">
        <v>61</v>
      </c>
      <c r="H106" s="258" t="s">
        <v>62</v>
      </c>
      <c r="I106" s="258" t="s">
        <v>63</v>
      </c>
      <c r="J106" s="46" t="s">
        <v>64</v>
      </c>
      <c r="K106" s="28" t="s">
        <v>82</v>
      </c>
      <c r="L106" s="187" t="s">
        <v>66</v>
      </c>
      <c r="M106" s="187" t="s">
        <v>67</v>
      </c>
      <c r="N106" s="46" t="s">
        <v>68</v>
      </c>
      <c r="O106" s="258" t="s">
        <v>69</v>
      </c>
      <c r="P106" s="258" t="s">
        <v>70</v>
      </c>
      <c r="Q106" s="258" t="s">
        <v>71</v>
      </c>
      <c r="R106" s="260" t="s">
        <v>72</v>
      </c>
      <c r="S106" s="260" t="s">
        <v>73</v>
      </c>
      <c r="T106" s="261" t="s">
        <v>74</v>
      </c>
      <c r="U106" s="260" t="s">
        <v>75</v>
      </c>
    </row>
    <row r="107" spans="1:23" ht="18" customHeight="1" x14ac:dyDescent="0.35">
      <c r="A107" s="687"/>
      <c r="B107" s="688" t="e">
        <f>IF(E107="","",VLOOKUP(E107,'Listing import 29.10.24'!$A$2:$J$7000,8,FALSE))</f>
        <v>#N/A</v>
      </c>
      <c r="C107" s="689" t="s">
        <v>77</v>
      </c>
      <c r="D107" s="244">
        <v>1</v>
      </c>
      <c r="E107" s="322">
        <f>'INSCRIPTIONS COLLEGES'!E94</f>
        <v>0</v>
      </c>
      <c r="F107" s="313" t="e">
        <f>IF(E107="","",VLOOKUP(E107,'Listing import 29.10.24'!$A$2:$J$7000,2,FALSE))</f>
        <v>#N/A</v>
      </c>
      <c r="G107" s="197" t="e">
        <f>IF(E107="","",VLOOKUP(E107,'Listing import 29.10.24'!$A$2:$J$7000,3,FALSE))</f>
        <v>#N/A</v>
      </c>
      <c r="H107" s="245" t="e">
        <f>IF(E107="","",VLOOKUP(E107,'Listing import 29.10.24'!$A$2:$J$7000,4,FALSE))</f>
        <v>#N/A</v>
      </c>
      <c r="I107" s="691"/>
      <c r="J107" s="163"/>
      <c r="K107" s="642"/>
      <c r="L107" s="692">
        <f>SUM(J107:J111)</f>
        <v>0</v>
      </c>
      <c r="M107" s="681">
        <f>SUM(HOUR($K107)*60*60,MINUTE($K107)*60,SECOND($K107))-(L107*3)</f>
        <v>0</v>
      </c>
      <c r="N107" s="645"/>
      <c r="O107" s="682">
        <f>SUM(N107+N113)*10</f>
        <v>0</v>
      </c>
      <c r="P107" s="685">
        <f>M107+(10*N107)</f>
        <v>0</v>
      </c>
      <c r="Q107" s="685">
        <f>SUM(HOUR($K107)*60*60,MINUTE($K107)*60,SECOND($K107))-((L107+L113)*3)+((N107+N113)*10)</f>
        <v>0</v>
      </c>
      <c r="R107" s="664">
        <f>P107</f>
        <v>0</v>
      </c>
      <c r="S107" s="662">
        <f>RANK(R107,$Z$47:$Z$62,1)+COUNTIF(Z$47:Z$62,R107)-1</f>
        <v>16</v>
      </c>
      <c r="T107" s="666">
        <f>Q107</f>
        <v>0</v>
      </c>
      <c r="U107" s="668">
        <f>RANK(T107,$AF$47:$AF$62,1)+COUNTIF(AF$47:AF$62,T107)-1</f>
        <v>16</v>
      </c>
      <c r="W107" s="186">
        <v>24211132</v>
      </c>
    </row>
    <row r="108" spans="1:23" ht="18" customHeight="1" x14ac:dyDescent="0.35">
      <c r="A108" s="687"/>
      <c r="B108" s="688"/>
      <c r="C108" s="689"/>
      <c r="D108" s="244">
        <v>2</v>
      </c>
      <c r="E108" s="322">
        <f>'INSCRIPTIONS COLLEGES'!E95</f>
        <v>0</v>
      </c>
      <c r="F108" s="313" t="e">
        <f>IF(E108="","",VLOOKUP(E108,'Listing import 29.10.24'!$A$2:$J$7000,2,FALSE))</f>
        <v>#N/A</v>
      </c>
      <c r="G108" s="197" t="e">
        <f>IF(E108="","",VLOOKUP(E108,'Listing import 29.10.24'!$A$2:$J$7000,3,FALSE))</f>
        <v>#N/A</v>
      </c>
      <c r="H108" s="245" t="e">
        <f>IF(E108="","",VLOOKUP(E108,'Listing import 29.10.24'!$A$2:$J$7000,4,FALSE))</f>
        <v>#N/A</v>
      </c>
      <c r="I108" s="691"/>
      <c r="J108" s="163"/>
      <c r="K108" s="642"/>
      <c r="L108" s="692"/>
      <c r="M108" s="681"/>
      <c r="N108" s="645"/>
      <c r="O108" s="683"/>
      <c r="P108" s="685"/>
      <c r="Q108" s="685"/>
      <c r="R108" s="665"/>
      <c r="S108" s="663"/>
      <c r="T108" s="667"/>
      <c r="U108" s="669"/>
      <c r="W108" s="186">
        <v>24211296</v>
      </c>
    </row>
    <row r="109" spans="1:23" ht="18" customHeight="1" x14ac:dyDescent="0.35">
      <c r="A109" s="687"/>
      <c r="B109" s="688"/>
      <c r="C109" s="690"/>
      <c r="D109" s="244">
        <v>3</v>
      </c>
      <c r="E109" s="322">
        <f>'INSCRIPTIONS COLLEGES'!E96</f>
        <v>0</v>
      </c>
      <c r="F109" s="313" t="e">
        <f>IF(E109="","",VLOOKUP(E109,'Listing import 29.10.24'!$A$2:$J$7000,2,FALSE))</f>
        <v>#N/A</v>
      </c>
      <c r="G109" s="197" t="e">
        <f>IF(E109="","",VLOOKUP(E109,'Listing import 29.10.24'!$A$2:$J$7000,3,FALSE))</f>
        <v>#N/A</v>
      </c>
      <c r="H109" s="245" t="e">
        <f>IF(E109="","",VLOOKUP(E109,'Listing import 29.10.24'!$A$2:$J$7000,4,FALSE))</f>
        <v>#N/A</v>
      </c>
      <c r="I109" s="691"/>
      <c r="J109" s="163"/>
      <c r="K109" s="642"/>
      <c r="L109" s="692"/>
      <c r="M109" s="678">
        <f>M107/86400</f>
        <v>0</v>
      </c>
      <c r="N109" s="645"/>
      <c r="O109" s="683"/>
      <c r="P109" s="679">
        <f>(M107+(N107*10))/86400</f>
        <v>0</v>
      </c>
      <c r="Q109" s="680">
        <f>Q107/86400</f>
        <v>0</v>
      </c>
      <c r="R109" s="665"/>
      <c r="S109" s="663"/>
      <c r="T109" s="667"/>
      <c r="U109" s="669"/>
      <c r="W109" s="186">
        <v>24212816</v>
      </c>
    </row>
    <row r="110" spans="1:23" ht="18" customHeight="1" x14ac:dyDescent="0.35">
      <c r="A110" s="687"/>
      <c r="B110" s="688"/>
      <c r="C110" s="690"/>
      <c r="D110" s="244">
        <v>4</v>
      </c>
      <c r="E110" s="322">
        <f>'INSCRIPTIONS COLLEGES'!E97</f>
        <v>0</v>
      </c>
      <c r="F110" s="313" t="e">
        <f>IF(E110="","",VLOOKUP(E110,'Listing import 29.10.24'!$A$2:$J$7000,2,FALSE))</f>
        <v>#N/A</v>
      </c>
      <c r="G110" s="197" t="e">
        <f>IF(E110="","",VLOOKUP(E110,'Listing import 29.10.24'!$A$2:$J$7000,3,FALSE))</f>
        <v>#N/A</v>
      </c>
      <c r="H110" s="245" t="e">
        <f>IF(E110="","",VLOOKUP(E110,'Listing import 29.10.24'!$A$2:$J$7000,4,FALSE))</f>
        <v>#N/A</v>
      </c>
      <c r="I110" s="691"/>
      <c r="J110" s="163"/>
      <c r="K110" s="642"/>
      <c r="L110" s="692"/>
      <c r="M110" s="678"/>
      <c r="N110" s="645"/>
      <c r="O110" s="683"/>
      <c r="P110" s="679"/>
      <c r="Q110" s="680"/>
      <c r="R110" s="665"/>
      <c r="S110" s="663"/>
      <c r="T110" s="667"/>
      <c r="U110" s="669"/>
      <c r="W110" s="186">
        <v>24211073</v>
      </c>
    </row>
    <row r="111" spans="1:23" ht="18" customHeight="1" x14ac:dyDescent="0.35">
      <c r="A111" s="687"/>
      <c r="B111" s="688"/>
      <c r="C111" s="690"/>
      <c r="D111" s="244">
        <v>5</v>
      </c>
      <c r="E111" s="322">
        <f>'INSCRIPTIONS COLLEGES'!E98</f>
        <v>0</v>
      </c>
      <c r="F111" s="313" t="e">
        <f>IF(E111="","",VLOOKUP(E111,'Listing import 29.10.24'!$A$2:$J$7000,2,FALSE))</f>
        <v>#N/A</v>
      </c>
      <c r="G111" s="197" t="e">
        <f>IF(E111="","",VLOOKUP(E111,'Listing import 29.10.24'!$A$2:$J$7000,3,FALSE))</f>
        <v>#N/A</v>
      </c>
      <c r="H111" s="245" t="e">
        <f>IF(E111="","",VLOOKUP(E111,'Listing import 29.10.24'!$A$2:$J$7000,4,FALSE))</f>
        <v>#N/A</v>
      </c>
      <c r="I111" s="691"/>
      <c r="J111" s="163"/>
      <c r="K111" s="642"/>
      <c r="L111" s="692"/>
      <c r="M111" s="678"/>
      <c r="N111" s="645"/>
      <c r="O111" s="683"/>
      <c r="P111" s="679"/>
      <c r="Q111" s="680"/>
      <c r="R111" s="665"/>
      <c r="S111" s="663"/>
      <c r="T111" s="667"/>
      <c r="U111" s="669"/>
      <c r="W111" s="186">
        <v>24248770</v>
      </c>
    </row>
    <row r="112" spans="1:23" ht="18" customHeight="1" x14ac:dyDescent="0.7">
      <c r="A112" s="687"/>
      <c r="B112" s="688"/>
      <c r="C112" s="273"/>
      <c r="D112" s="219"/>
      <c r="E112" s="224"/>
      <c r="F112" s="311"/>
      <c r="G112" s="219"/>
      <c r="H112" s="220"/>
      <c r="I112" s="221"/>
      <c r="J112" s="31"/>
      <c r="K112" s="642"/>
      <c r="L112" s="274"/>
      <c r="M112" s="274"/>
      <c r="N112" s="165"/>
      <c r="O112" s="683"/>
      <c r="P112" s="219"/>
      <c r="Q112" s="680"/>
      <c r="R112" s="276"/>
      <c r="S112" s="219"/>
      <c r="T112" s="667"/>
      <c r="U112" s="669"/>
      <c r="W112" s="186">
        <v>24248520</v>
      </c>
    </row>
    <row r="113" spans="1:23" ht="18" customHeight="1" x14ac:dyDescent="0.35">
      <c r="A113" s="687"/>
      <c r="B113" s="688"/>
      <c r="C113" s="689" t="s">
        <v>81</v>
      </c>
      <c r="D113" s="244">
        <v>1</v>
      </c>
      <c r="E113" s="322">
        <f>'INSCRIPTIONS COLLEGES'!E100</f>
        <v>0</v>
      </c>
      <c r="F113" s="313" t="e">
        <f>IF(E113="","",VLOOKUP(E113,'Listing import 29.10.24'!$A$2:$J$7000,2,FALSE))</f>
        <v>#N/A</v>
      </c>
      <c r="G113" s="197" t="e">
        <f>IF(E113="","",VLOOKUP(E113,'Listing import 29.10.24'!$A$2:$J$7000,3,FALSE))</f>
        <v>#N/A</v>
      </c>
      <c r="H113" s="245" t="e">
        <f>IF(E113="","",VLOOKUP(E113,'Listing import 29.10.24'!$A$2:$J$7000,4,FALSE))</f>
        <v>#N/A</v>
      </c>
      <c r="I113" s="691"/>
      <c r="J113" s="163"/>
      <c r="K113" s="642"/>
      <c r="L113" s="692">
        <f>SUM(J113:J117)</f>
        <v>0</v>
      </c>
      <c r="M113" s="681">
        <f>SUM(HOUR($K107)*60*60,MINUTE($K107)*60,SECOND($K107))-(L113*3)</f>
        <v>0</v>
      </c>
      <c r="N113" s="645"/>
      <c r="O113" s="683"/>
      <c r="P113" s="685">
        <f>M113+(10*N113)</f>
        <v>0</v>
      </c>
      <c r="Q113" s="680"/>
      <c r="R113" s="660">
        <f>P113</f>
        <v>0</v>
      </c>
      <c r="S113" s="662">
        <f>RANK(R113,$AC$47:$AC$62,1)+COUNTIF(AC$47:AC$62,R113)-1</f>
        <v>16</v>
      </c>
      <c r="T113" s="667"/>
      <c r="U113" s="669"/>
      <c r="W113" s="186">
        <v>24221047</v>
      </c>
    </row>
    <row r="114" spans="1:23" ht="18" customHeight="1" x14ac:dyDescent="0.35">
      <c r="A114" s="687"/>
      <c r="B114" s="688"/>
      <c r="C114" s="689"/>
      <c r="D114" s="244">
        <v>2</v>
      </c>
      <c r="E114" s="322">
        <f>'INSCRIPTIONS COLLEGES'!E101</f>
        <v>0</v>
      </c>
      <c r="F114" s="313" t="e">
        <f>IF(E114="","",VLOOKUP(E114,'Listing import 29.10.24'!$A$2:$J$7000,2,FALSE))</f>
        <v>#N/A</v>
      </c>
      <c r="G114" s="197" t="e">
        <f>IF(E114="","",VLOOKUP(E114,'Listing import 29.10.24'!$A$2:$J$7000,3,FALSE))</f>
        <v>#N/A</v>
      </c>
      <c r="H114" s="245" t="e">
        <f>IF(E114="","",VLOOKUP(E114,'Listing import 29.10.24'!$A$2:$J$7000,4,FALSE))</f>
        <v>#N/A</v>
      </c>
      <c r="I114" s="691"/>
      <c r="J114" s="163"/>
      <c r="K114" s="642"/>
      <c r="L114" s="692"/>
      <c r="M114" s="681"/>
      <c r="N114" s="645"/>
      <c r="O114" s="683"/>
      <c r="P114" s="685"/>
      <c r="Q114" s="680"/>
      <c r="R114" s="661"/>
      <c r="S114" s="663"/>
      <c r="T114" s="667"/>
      <c r="U114" s="669"/>
      <c r="W114" s="186">
        <v>24221314</v>
      </c>
    </row>
    <row r="115" spans="1:23" ht="18" customHeight="1" x14ac:dyDescent="0.35">
      <c r="A115" s="687"/>
      <c r="B115" s="688"/>
      <c r="C115" s="690"/>
      <c r="D115" s="244">
        <v>3</v>
      </c>
      <c r="E115" s="322">
        <f>'INSCRIPTIONS COLLEGES'!E102</f>
        <v>0</v>
      </c>
      <c r="F115" s="313" t="e">
        <f>IF(E115="","",VLOOKUP(E115,'Listing import 29.10.24'!$A$2:$J$7000,2,FALSE))</f>
        <v>#N/A</v>
      </c>
      <c r="G115" s="197" t="e">
        <f>IF(E115="","",VLOOKUP(E115,'Listing import 29.10.24'!$A$2:$J$7000,3,FALSE))</f>
        <v>#N/A</v>
      </c>
      <c r="H115" s="245" t="e">
        <f>IF(E115="","",VLOOKUP(E115,'Listing import 29.10.24'!$A$2:$J$7000,4,FALSE))</f>
        <v>#N/A</v>
      </c>
      <c r="I115" s="691"/>
      <c r="J115" s="163"/>
      <c r="K115" s="642"/>
      <c r="L115" s="692"/>
      <c r="M115" s="678">
        <f>M113/86400</f>
        <v>0</v>
      </c>
      <c r="N115" s="645"/>
      <c r="O115" s="683"/>
      <c r="P115" s="686">
        <f>(M113+N113)/86400</f>
        <v>0</v>
      </c>
      <c r="Q115" s="680"/>
      <c r="R115" s="661"/>
      <c r="S115" s="663"/>
      <c r="T115" s="667"/>
      <c r="U115" s="669"/>
      <c r="W115" s="186">
        <v>24211179</v>
      </c>
    </row>
    <row r="116" spans="1:23" ht="18" customHeight="1" x14ac:dyDescent="0.35">
      <c r="A116" s="687"/>
      <c r="B116" s="688"/>
      <c r="C116" s="690"/>
      <c r="D116" s="244">
        <v>4</v>
      </c>
      <c r="E116" s="322">
        <f>'INSCRIPTIONS COLLEGES'!E103</f>
        <v>0</v>
      </c>
      <c r="F116" s="313" t="e">
        <f>IF(E116="","",VLOOKUP(E116,'Listing import 29.10.24'!$A$2:$J$7000,2,FALSE))</f>
        <v>#N/A</v>
      </c>
      <c r="G116" s="197" t="e">
        <f>IF(E116="","",VLOOKUP(E116,'Listing import 29.10.24'!$A$2:$J$7000,3,FALSE))</f>
        <v>#N/A</v>
      </c>
      <c r="H116" s="245" t="e">
        <f>IF(E116="","",VLOOKUP(E116,'Listing import 29.10.24'!$A$2:$J$7000,4,FALSE))</f>
        <v>#N/A</v>
      </c>
      <c r="I116" s="691"/>
      <c r="J116" s="163"/>
      <c r="K116" s="642"/>
      <c r="L116" s="692"/>
      <c r="M116" s="678"/>
      <c r="N116" s="645"/>
      <c r="O116" s="683"/>
      <c r="P116" s="686"/>
      <c r="Q116" s="680"/>
      <c r="R116" s="661"/>
      <c r="S116" s="663"/>
      <c r="T116" s="667"/>
      <c r="U116" s="669"/>
      <c r="W116" s="186">
        <v>24245794</v>
      </c>
    </row>
    <row r="117" spans="1:23" ht="18" customHeight="1" x14ac:dyDescent="0.35">
      <c r="A117" s="687"/>
      <c r="B117" s="688"/>
      <c r="C117" s="690"/>
      <c r="D117" s="244">
        <v>5</v>
      </c>
      <c r="E117" s="322">
        <f>'INSCRIPTIONS COLLEGES'!E104</f>
        <v>0</v>
      </c>
      <c r="F117" s="313" t="e">
        <f>IF(E117="","",VLOOKUP(E117,'Listing import 29.10.24'!$A$2:$J$7000,2,FALSE))</f>
        <v>#N/A</v>
      </c>
      <c r="G117" s="197" t="e">
        <f>IF(E117="","",VLOOKUP(E117,'Listing import 29.10.24'!$A$2:$J$7000,3,FALSE))</f>
        <v>#N/A</v>
      </c>
      <c r="H117" s="245" t="e">
        <f>IF(E117="","",VLOOKUP(E117,'Listing import 29.10.24'!$A$2:$J$7000,4,FALSE))</f>
        <v>#N/A</v>
      </c>
      <c r="I117" s="691"/>
      <c r="J117" s="163"/>
      <c r="K117" s="642"/>
      <c r="L117" s="692"/>
      <c r="M117" s="678"/>
      <c r="N117" s="645"/>
      <c r="O117" s="684"/>
      <c r="P117" s="686"/>
      <c r="Q117" s="680"/>
      <c r="R117" s="661"/>
      <c r="S117" s="663"/>
      <c r="T117" s="667"/>
      <c r="U117" s="669"/>
      <c r="W117" s="186">
        <v>24248159</v>
      </c>
    </row>
    <row r="118" spans="1:23" ht="18" customHeight="1" x14ac:dyDescent="0.7">
      <c r="W118" s="186">
        <v>24210159</v>
      </c>
    </row>
    <row r="119" spans="1:23" ht="18" customHeight="1" x14ac:dyDescent="0.7">
      <c r="W119" s="186">
        <v>24220719</v>
      </c>
    </row>
    <row r="120" spans="1:23" ht="18" customHeight="1" x14ac:dyDescent="0.7">
      <c r="W120" s="186">
        <v>24248302</v>
      </c>
    </row>
    <row r="121" spans="1:23" ht="96" x14ac:dyDescent="0.35">
      <c r="A121" s="687">
        <v>9</v>
      </c>
      <c r="B121" s="258" t="s">
        <v>56</v>
      </c>
      <c r="C121" s="259" t="s">
        <v>57</v>
      </c>
      <c r="D121" s="258" t="s">
        <v>58</v>
      </c>
      <c r="E121" s="323" t="s">
        <v>59</v>
      </c>
      <c r="F121" s="315" t="s">
        <v>60</v>
      </c>
      <c r="G121" s="258" t="s">
        <v>61</v>
      </c>
      <c r="H121" s="258" t="s">
        <v>62</v>
      </c>
      <c r="I121" s="258" t="s">
        <v>63</v>
      </c>
      <c r="J121" s="46" t="s">
        <v>64</v>
      </c>
      <c r="K121" s="28" t="s">
        <v>82</v>
      </c>
      <c r="L121" s="187" t="s">
        <v>66</v>
      </c>
      <c r="M121" s="187" t="s">
        <v>67</v>
      </c>
      <c r="N121" s="46" t="s">
        <v>68</v>
      </c>
      <c r="O121" s="258" t="s">
        <v>69</v>
      </c>
      <c r="P121" s="258" t="s">
        <v>70</v>
      </c>
      <c r="Q121" s="258" t="s">
        <v>71</v>
      </c>
      <c r="R121" s="260" t="s">
        <v>72</v>
      </c>
      <c r="S121" s="260" t="s">
        <v>73</v>
      </c>
      <c r="T121" s="261" t="s">
        <v>74</v>
      </c>
      <c r="U121" s="260" t="s">
        <v>75</v>
      </c>
      <c r="W121" s="186">
        <v>24239145</v>
      </c>
    </row>
    <row r="122" spans="1:23" ht="18" customHeight="1" x14ac:dyDescent="0.35">
      <c r="A122" s="687"/>
      <c r="B122" s="688" t="str">
        <f>IF(E122="","",VLOOKUP(E122,'Listing import 29.10.24'!$A$2:$J$7000,8,FALSE))</f>
        <v>CLG.HAVILA</v>
      </c>
      <c r="C122" s="689" t="s">
        <v>77</v>
      </c>
      <c r="D122" s="244">
        <v>1</v>
      </c>
      <c r="E122" s="322">
        <f>'INSCRIPTIONS COLLEGES'!E107</f>
        <v>24239218</v>
      </c>
      <c r="F122" s="313" t="str">
        <f>IF(E122="","",VLOOKUP(E122,'Listing import 29.10.24'!$A$2:$J$7000,2,FALSE))</f>
        <v>Katrawi</v>
      </c>
      <c r="G122" s="197" t="str">
        <f>IF(E122="","",VLOOKUP(E122,'Listing import 29.10.24'!$A$2:$J$7000,3,FALSE))</f>
        <v>Maéllys</v>
      </c>
      <c r="H122" s="245" t="str">
        <f>IF(E122="","",VLOOKUP(E122,'Listing import 29.10.24'!$A$2:$J$7000,4,FALSE))</f>
        <v>BF</v>
      </c>
      <c r="I122" s="691"/>
      <c r="J122" s="163"/>
      <c r="K122" s="642"/>
      <c r="L122" s="692">
        <f>SUM(J122:J126)</f>
        <v>0</v>
      </c>
      <c r="M122" s="681">
        <f>SUM(HOUR($K122)*60*60,MINUTE($K122)*60,SECOND($K122))-(L122*3)</f>
        <v>0</v>
      </c>
      <c r="N122" s="645"/>
      <c r="O122" s="682">
        <f>SUM(N122+N128)*10</f>
        <v>0</v>
      </c>
      <c r="P122" s="685">
        <f>M122+(10*N122)</f>
        <v>0</v>
      </c>
      <c r="Q122" s="685">
        <f>SUM(HOUR($K122)*60*60,MINUTE($K122)*60,SECOND($K122))-((L122+L128)*3)+((N122+N128)*10)</f>
        <v>0</v>
      </c>
      <c r="R122" s="664">
        <f>P122</f>
        <v>0</v>
      </c>
      <c r="S122" s="662">
        <f>RANK(R122,$Z$47:$Z$62,1)+COUNTIF(Z$47:Z$62,R122)-1</f>
        <v>16</v>
      </c>
      <c r="T122" s="666">
        <f>Q122</f>
        <v>0</v>
      </c>
      <c r="U122" s="668">
        <f>RANK(T122,$AF$47:$AF$62,1)+COUNTIF(AF$47:AF$62,T122)-1</f>
        <v>16</v>
      </c>
    </row>
    <row r="123" spans="1:23" ht="18" customHeight="1" x14ac:dyDescent="0.35">
      <c r="A123" s="687"/>
      <c r="B123" s="688"/>
      <c r="C123" s="689"/>
      <c r="D123" s="244">
        <v>2</v>
      </c>
      <c r="E123" s="322">
        <f>'INSCRIPTIONS COLLEGES'!E108</f>
        <v>24233816</v>
      </c>
      <c r="F123" s="313" t="str">
        <f>IF(E123="","",VLOOKUP(E123,'Listing import 29.10.24'!$A$2:$J$7000,2,FALSE))</f>
        <v>Matoha</v>
      </c>
      <c r="G123" s="197" t="str">
        <f>IF(E123="","",VLOOKUP(E123,'Listing import 29.10.24'!$A$2:$J$7000,3,FALSE))</f>
        <v>OLGA</v>
      </c>
      <c r="H123" s="245" t="str">
        <f>IF(E123="","",VLOOKUP(E123,'Listing import 29.10.24'!$A$2:$J$7000,4,FALSE))</f>
        <v>BF</v>
      </c>
      <c r="I123" s="691"/>
      <c r="J123" s="163"/>
      <c r="K123" s="642"/>
      <c r="L123" s="692"/>
      <c r="M123" s="681"/>
      <c r="N123" s="645"/>
      <c r="O123" s="683"/>
      <c r="P123" s="685"/>
      <c r="Q123" s="685"/>
      <c r="R123" s="665"/>
      <c r="S123" s="663"/>
      <c r="T123" s="667"/>
      <c r="U123" s="669"/>
    </row>
    <row r="124" spans="1:23" ht="18" customHeight="1" x14ac:dyDescent="0.35">
      <c r="A124" s="687"/>
      <c r="B124" s="688"/>
      <c r="C124" s="690"/>
      <c r="D124" s="244">
        <v>3</v>
      </c>
      <c r="E124" s="322">
        <f>'INSCRIPTIONS COLLEGES'!E109</f>
        <v>24249283</v>
      </c>
      <c r="F124" s="313" t="str">
        <f>IF(E124="","",VLOOKUP(E124,'Listing import 29.10.24'!$A$2:$J$7000,2,FALSE))</f>
        <v>Sameke</v>
      </c>
      <c r="G124" s="197" t="str">
        <f>IF(E124="","",VLOOKUP(E124,'Listing import 29.10.24'!$A$2:$J$7000,3,FALSE))</f>
        <v>Sélapaié</v>
      </c>
      <c r="H124" s="245" t="str">
        <f>IF(E124="","",VLOOKUP(E124,'Listing import 29.10.24'!$A$2:$J$7000,4,FALSE))</f>
        <v>BF</v>
      </c>
      <c r="I124" s="691"/>
      <c r="J124" s="163"/>
      <c r="K124" s="642"/>
      <c r="L124" s="692"/>
      <c r="M124" s="678">
        <f>M122/86400</f>
        <v>0</v>
      </c>
      <c r="N124" s="645"/>
      <c r="O124" s="683"/>
      <c r="P124" s="679">
        <f>(M122+(N122*10))/86400</f>
        <v>0</v>
      </c>
      <c r="Q124" s="680">
        <f>Q122/86400</f>
        <v>0</v>
      </c>
      <c r="R124" s="665"/>
      <c r="S124" s="663"/>
      <c r="T124" s="667"/>
      <c r="U124" s="669"/>
    </row>
    <row r="125" spans="1:23" ht="18" customHeight="1" x14ac:dyDescent="0.35">
      <c r="A125" s="687"/>
      <c r="B125" s="688"/>
      <c r="C125" s="690"/>
      <c r="D125" s="244">
        <v>4</v>
      </c>
      <c r="E125" s="322">
        <f>'INSCRIPTIONS COLLEGES'!E110</f>
        <v>24249282</v>
      </c>
      <c r="F125" s="313" t="str">
        <f>IF(E125="","",VLOOKUP(E125,'Listing import 29.10.24'!$A$2:$J$7000,2,FALSE))</f>
        <v>Canehmez</v>
      </c>
      <c r="G125" s="197" t="str">
        <f>IF(E125="","",VLOOKUP(E125,'Listing import 29.10.24'!$A$2:$J$7000,3,FALSE))</f>
        <v>Padrenë</v>
      </c>
      <c r="H125" s="245" t="str">
        <f>IF(E125="","",VLOOKUP(E125,'Listing import 29.10.24'!$A$2:$J$7000,4,FALSE))</f>
        <v>BF</v>
      </c>
      <c r="I125" s="691"/>
      <c r="J125" s="163"/>
      <c r="K125" s="642"/>
      <c r="L125" s="692"/>
      <c r="M125" s="678"/>
      <c r="N125" s="645"/>
      <c r="O125" s="683"/>
      <c r="P125" s="679"/>
      <c r="Q125" s="680"/>
      <c r="R125" s="665"/>
      <c r="S125" s="663"/>
      <c r="T125" s="667"/>
      <c r="U125" s="669"/>
    </row>
    <row r="126" spans="1:23" ht="18" customHeight="1" x14ac:dyDescent="0.35">
      <c r="A126" s="687"/>
      <c r="B126" s="688"/>
      <c r="C126" s="690"/>
      <c r="D126" s="244">
        <v>5</v>
      </c>
      <c r="E126" s="322">
        <f>'INSCRIPTIONS COLLEGES'!E111</f>
        <v>24221688</v>
      </c>
      <c r="F126" s="313" t="str">
        <f>IF(E126="","",VLOOKUP(E126,'Listing import 29.10.24'!$A$2:$J$7000,2,FALSE))</f>
        <v>Katrawa</v>
      </c>
      <c r="G126" s="197" t="str">
        <f>IF(E126="","",VLOOKUP(E126,'Listing import 29.10.24'!$A$2:$J$7000,3,FALSE))</f>
        <v>Maria-Victoria</v>
      </c>
      <c r="H126" s="245" t="str">
        <f>IF(E126="","",VLOOKUP(E126,'Listing import 29.10.24'!$A$2:$J$7000,4,FALSE))</f>
        <v>BF</v>
      </c>
      <c r="I126" s="691"/>
      <c r="J126" s="163"/>
      <c r="K126" s="642"/>
      <c r="L126" s="692"/>
      <c r="M126" s="678"/>
      <c r="N126" s="645"/>
      <c r="O126" s="683"/>
      <c r="P126" s="679"/>
      <c r="Q126" s="680"/>
      <c r="R126" s="665"/>
      <c r="S126" s="663"/>
      <c r="T126" s="667"/>
      <c r="U126" s="669"/>
    </row>
    <row r="127" spans="1:23" ht="18" customHeight="1" x14ac:dyDescent="0.7">
      <c r="A127" s="687"/>
      <c r="B127" s="688"/>
      <c r="C127" s="273"/>
      <c r="D127" s="219"/>
      <c r="E127" s="224"/>
      <c r="F127" s="311"/>
      <c r="G127" s="219"/>
      <c r="H127" s="220"/>
      <c r="I127" s="221"/>
      <c r="J127" s="31"/>
      <c r="K127" s="642"/>
      <c r="L127" s="274"/>
      <c r="M127" s="274"/>
      <c r="N127" s="165"/>
      <c r="O127" s="683"/>
      <c r="P127" s="219"/>
      <c r="Q127" s="680"/>
      <c r="R127" s="276"/>
      <c r="S127" s="219"/>
      <c r="T127" s="667"/>
      <c r="U127" s="669"/>
    </row>
    <row r="128" spans="1:23" ht="18" customHeight="1" x14ac:dyDescent="0.35">
      <c r="A128" s="687"/>
      <c r="B128" s="688"/>
      <c r="C128" s="689" t="s">
        <v>81</v>
      </c>
      <c r="D128" s="244">
        <v>1</v>
      </c>
      <c r="E128" s="322">
        <f>'INSCRIPTIONS COLLEGES'!E113</f>
        <v>24238292</v>
      </c>
      <c r="F128" s="313" t="str">
        <f>IF(E128="","",VLOOKUP(E128,'Listing import 29.10.24'!$A$2:$J$7000,2,FALSE))</f>
        <v>Taine</v>
      </c>
      <c r="G128" s="197" t="str">
        <f>IF(E128="","",VLOOKUP(E128,'Listing import 29.10.24'!$A$2:$J$7000,3,FALSE))</f>
        <v>Icica</v>
      </c>
      <c r="H128" s="245" t="str">
        <f>IF(E128="","",VLOOKUP(E128,'Listing import 29.10.24'!$A$2:$J$7000,4,FALSE))</f>
        <v>BG</v>
      </c>
      <c r="I128" s="691"/>
      <c r="J128" s="163"/>
      <c r="K128" s="642"/>
      <c r="L128" s="692">
        <f>SUM(J128:J132)</f>
        <v>0</v>
      </c>
      <c r="M128" s="681">
        <f>SUM(HOUR($K122)*60*60,MINUTE($K122)*60,SECOND($K122))-(L128*3)</f>
        <v>0</v>
      </c>
      <c r="N128" s="645"/>
      <c r="O128" s="683"/>
      <c r="P128" s="685">
        <f>M128+(10*N128)</f>
        <v>0</v>
      </c>
      <c r="Q128" s="680"/>
      <c r="R128" s="660">
        <f>P128</f>
        <v>0</v>
      </c>
      <c r="S128" s="662">
        <f>RANK(R128,$AC$47:$AC$62,1)+COUNTIF(AC$47:AC$62,R128)-1</f>
        <v>16</v>
      </c>
      <c r="T128" s="667"/>
      <c r="U128" s="669"/>
    </row>
    <row r="129" spans="1:21" ht="18" customHeight="1" x14ac:dyDescent="0.35">
      <c r="A129" s="687"/>
      <c r="B129" s="688"/>
      <c r="C129" s="689"/>
      <c r="D129" s="244">
        <v>2</v>
      </c>
      <c r="E129" s="322">
        <f>'INSCRIPTIONS COLLEGES'!E114</f>
        <v>24238293</v>
      </c>
      <c r="F129" s="313" t="str">
        <f>IF(E129="","",VLOOKUP(E129,'Listing import 29.10.24'!$A$2:$J$7000,2,FALSE))</f>
        <v>Taine</v>
      </c>
      <c r="G129" s="197" t="str">
        <f>IF(E129="","",VLOOKUP(E129,'Listing import 29.10.24'!$A$2:$J$7000,3,FALSE))</f>
        <v>Willy</v>
      </c>
      <c r="H129" s="245" t="str">
        <f>IF(E129="","",VLOOKUP(E129,'Listing import 29.10.24'!$A$2:$J$7000,4,FALSE))</f>
        <v>BG</v>
      </c>
      <c r="I129" s="691"/>
      <c r="J129" s="163"/>
      <c r="K129" s="642"/>
      <c r="L129" s="692"/>
      <c r="M129" s="681"/>
      <c r="N129" s="645"/>
      <c r="O129" s="683"/>
      <c r="P129" s="685"/>
      <c r="Q129" s="680"/>
      <c r="R129" s="661"/>
      <c r="S129" s="663"/>
      <c r="T129" s="667"/>
      <c r="U129" s="669"/>
    </row>
    <row r="130" spans="1:21" ht="18" customHeight="1" x14ac:dyDescent="0.35">
      <c r="A130" s="687"/>
      <c r="B130" s="688"/>
      <c r="C130" s="690"/>
      <c r="D130" s="244">
        <v>3</v>
      </c>
      <c r="E130" s="322">
        <f>'INSCRIPTIONS COLLEGES'!E115</f>
        <v>24233688</v>
      </c>
      <c r="F130" s="313" t="str">
        <f>IF(E130="","",VLOOKUP(E130,'Listing import 29.10.24'!$A$2:$J$7000,2,FALSE))</f>
        <v>Wete</v>
      </c>
      <c r="G130" s="197" t="str">
        <f>IF(E130="","",VLOOKUP(E130,'Listing import 29.10.24'!$A$2:$J$7000,3,FALSE))</f>
        <v>Xavier</v>
      </c>
      <c r="H130" s="245" t="str">
        <f>IF(E130="","",VLOOKUP(E130,'Listing import 29.10.24'!$A$2:$J$7000,4,FALSE))</f>
        <v>BG</v>
      </c>
      <c r="I130" s="691"/>
      <c r="J130" s="163"/>
      <c r="K130" s="642"/>
      <c r="L130" s="692"/>
      <c r="M130" s="678">
        <f>M128/86400</f>
        <v>0</v>
      </c>
      <c r="N130" s="645"/>
      <c r="O130" s="683"/>
      <c r="P130" s="686">
        <f>(M128+N128)/86400</f>
        <v>0</v>
      </c>
      <c r="Q130" s="680"/>
      <c r="R130" s="661"/>
      <c r="S130" s="663"/>
      <c r="T130" s="667"/>
      <c r="U130" s="669"/>
    </row>
    <row r="131" spans="1:21" ht="18" customHeight="1" x14ac:dyDescent="0.35">
      <c r="A131" s="687"/>
      <c r="B131" s="688"/>
      <c r="C131" s="690"/>
      <c r="D131" s="244">
        <v>4</v>
      </c>
      <c r="E131" s="322">
        <f>'INSCRIPTIONS COLLEGES'!E116</f>
        <v>24238305</v>
      </c>
      <c r="F131" s="313" t="str">
        <f>IF(E131="","",VLOOKUP(E131,'Listing import 29.10.24'!$A$2:$J$7000,2,FALSE))</f>
        <v>Jiako</v>
      </c>
      <c r="G131" s="197" t="str">
        <f>IF(E131="","",VLOOKUP(E131,'Listing import 29.10.24'!$A$2:$J$7000,3,FALSE))</f>
        <v>Kokone</v>
      </c>
      <c r="H131" s="245" t="str">
        <f>IF(E131="","",VLOOKUP(E131,'Listing import 29.10.24'!$A$2:$J$7000,4,FALSE))</f>
        <v>BG</v>
      </c>
      <c r="I131" s="691"/>
      <c r="J131" s="163"/>
      <c r="K131" s="642"/>
      <c r="L131" s="692"/>
      <c r="M131" s="678"/>
      <c r="N131" s="645"/>
      <c r="O131" s="683"/>
      <c r="P131" s="686"/>
      <c r="Q131" s="680"/>
      <c r="R131" s="661"/>
      <c r="S131" s="663"/>
      <c r="T131" s="667"/>
      <c r="U131" s="669"/>
    </row>
    <row r="132" spans="1:21" ht="18" customHeight="1" x14ac:dyDescent="0.35">
      <c r="A132" s="687"/>
      <c r="B132" s="688"/>
      <c r="C132" s="690"/>
      <c r="D132" s="244">
        <v>5</v>
      </c>
      <c r="E132" s="322">
        <f>'INSCRIPTIONS COLLEGES'!E117</f>
        <v>24238310</v>
      </c>
      <c r="F132" s="313" t="str">
        <f>IF(E132="","",VLOOKUP(E132,'Listing import 29.10.24'!$A$2:$J$7000,2,FALSE))</f>
        <v>Nyikéine</v>
      </c>
      <c r="G132" s="197" t="str">
        <f>IF(E132="","",VLOOKUP(E132,'Listing import 29.10.24'!$A$2:$J$7000,3,FALSE))</f>
        <v>Emmanuel</v>
      </c>
      <c r="H132" s="245" t="str">
        <f>IF(E132="","",VLOOKUP(E132,'Listing import 29.10.24'!$A$2:$J$7000,4,FALSE))</f>
        <v>BG</v>
      </c>
      <c r="I132" s="691"/>
      <c r="J132" s="163"/>
      <c r="K132" s="642"/>
      <c r="L132" s="692"/>
      <c r="M132" s="678"/>
      <c r="N132" s="645"/>
      <c r="O132" s="684"/>
      <c r="P132" s="686"/>
      <c r="Q132" s="680"/>
      <c r="R132" s="661"/>
      <c r="S132" s="663"/>
      <c r="T132" s="667"/>
      <c r="U132" s="669"/>
    </row>
    <row r="133" spans="1:21" ht="18" customHeight="1" x14ac:dyDescent="0.7"/>
    <row r="134" spans="1:21" ht="18" customHeight="1" x14ac:dyDescent="0.7"/>
    <row r="135" spans="1:21" ht="18" customHeight="1" x14ac:dyDescent="0.7"/>
    <row r="136" spans="1:21" ht="96" x14ac:dyDescent="0.35">
      <c r="A136" s="687">
        <v>10</v>
      </c>
      <c r="B136" s="258" t="s">
        <v>56</v>
      </c>
      <c r="C136" s="259" t="s">
        <v>57</v>
      </c>
      <c r="D136" s="258" t="s">
        <v>58</v>
      </c>
      <c r="E136" s="323" t="s">
        <v>59</v>
      </c>
      <c r="F136" s="315" t="s">
        <v>60</v>
      </c>
      <c r="G136" s="258" t="s">
        <v>61</v>
      </c>
      <c r="H136" s="258" t="s">
        <v>62</v>
      </c>
      <c r="I136" s="258" t="s">
        <v>63</v>
      </c>
      <c r="J136" s="46" t="s">
        <v>64</v>
      </c>
      <c r="K136" s="28" t="s">
        <v>82</v>
      </c>
      <c r="L136" s="187" t="s">
        <v>66</v>
      </c>
      <c r="M136" s="187" t="s">
        <v>67</v>
      </c>
      <c r="N136" s="46" t="s">
        <v>68</v>
      </c>
      <c r="O136" s="258" t="s">
        <v>69</v>
      </c>
      <c r="P136" s="258" t="s">
        <v>70</v>
      </c>
      <c r="Q136" s="258" t="s">
        <v>71</v>
      </c>
      <c r="R136" s="260" t="s">
        <v>72</v>
      </c>
      <c r="S136" s="260" t="s">
        <v>73</v>
      </c>
      <c r="T136" s="261" t="s">
        <v>74</v>
      </c>
      <c r="U136" s="260" t="s">
        <v>75</v>
      </c>
    </row>
    <row r="137" spans="1:21" ht="18" customHeight="1" x14ac:dyDescent="0.35">
      <c r="A137" s="687"/>
      <c r="B137" s="688" t="str">
        <f>IF(E137="","",VLOOKUP(E137,'Listing import 29.10.24'!$A$2:$J$7000,8,FALSE))</f>
        <v>CLG.TAREMEN</v>
      </c>
      <c r="C137" s="689" t="s">
        <v>77</v>
      </c>
      <c r="D137" s="244">
        <v>1</v>
      </c>
      <c r="E137" s="326">
        <f>'INSCRIPTIONS COLLEGES'!E120</f>
        <v>24233858</v>
      </c>
      <c r="F137" s="313" t="str">
        <f>IF(E137="","",VLOOKUP(E137,'Listing import 29.10.24'!$A$2:$J$7000,2,FALSE))</f>
        <v>JEBEZ</v>
      </c>
      <c r="G137" s="197" t="str">
        <f>IF(E137="","",VLOOKUP(E137,'Listing import 29.10.24'!$A$2:$J$7000,3,FALSE))</f>
        <v>Elyza</v>
      </c>
      <c r="H137" s="245" t="str">
        <f>IF(E137="","",VLOOKUP(E137,'Listing import 29.10.24'!$A$2:$J$7000,4,FALSE))</f>
        <v>BF</v>
      </c>
      <c r="I137" s="691"/>
      <c r="J137" s="163"/>
      <c r="K137" s="642"/>
      <c r="L137" s="692">
        <f>SUM(J137:J141)</f>
        <v>0</v>
      </c>
      <c r="M137" s="681">
        <f>SUM(HOUR($K137)*60*60,MINUTE($K137)*60,SECOND($K137))-(L137*3)</f>
        <v>0</v>
      </c>
      <c r="N137" s="645"/>
      <c r="O137" s="682">
        <f>SUM(N137+N143)*10</f>
        <v>0</v>
      </c>
      <c r="P137" s="685">
        <f>M137+(10*N137)</f>
        <v>0</v>
      </c>
      <c r="Q137" s="685">
        <f>SUM(HOUR($K137)*60*60,MINUTE($K137)*60,SECOND($K137))-((L137+L143)*3)+((N137+N143)*10)</f>
        <v>0</v>
      </c>
      <c r="R137" s="664">
        <f>P137</f>
        <v>0</v>
      </c>
      <c r="S137" s="662">
        <f>RANK(R137,$Z$47:$Z$62,1)+COUNTIF(Z$47:Z$62,R137)-1</f>
        <v>16</v>
      </c>
      <c r="T137" s="666">
        <f>Q137</f>
        <v>0</v>
      </c>
      <c r="U137" s="668">
        <f>RANK(T137,$AF$47:$AF$62,1)+COUNTIF(AF$47:AF$62,T137)-1</f>
        <v>16</v>
      </c>
    </row>
    <row r="138" spans="1:21" ht="18" customHeight="1" x14ac:dyDescent="0.35">
      <c r="A138" s="687"/>
      <c r="B138" s="688"/>
      <c r="C138" s="689"/>
      <c r="D138" s="244">
        <v>2</v>
      </c>
      <c r="E138" s="326">
        <f>'INSCRIPTIONS COLLEGES'!E121</f>
        <v>24248334</v>
      </c>
      <c r="F138" s="313" t="str">
        <f>IF(E138="","",VLOOKUP(E138,'Listing import 29.10.24'!$A$2:$J$7000,2,FALSE))</f>
        <v>KOWINE</v>
      </c>
      <c r="G138" s="197" t="str">
        <f>IF(E138="","",VLOOKUP(E138,'Listing import 29.10.24'!$A$2:$J$7000,3,FALSE))</f>
        <v>Yadwina</v>
      </c>
      <c r="H138" s="245" t="str">
        <f>IF(E138="","",VLOOKUP(E138,'Listing import 29.10.24'!$A$2:$J$7000,4,FALSE))</f>
        <v>BF</v>
      </c>
      <c r="I138" s="691"/>
      <c r="J138" s="163"/>
      <c r="K138" s="642"/>
      <c r="L138" s="692"/>
      <c r="M138" s="681"/>
      <c r="N138" s="645"/>
      <c r="O138" s="683"/>
      <c r="P138" s="685"/>
      <c r="Q138" s="685"/>
      <c r="R138" s="665"/>
      <c r="S138" s="663"/>
      <c r="T138" s="667"/>
      <c r="U138" s="669"/>
    </row>
    <row r="139" spans="1:21" ht="18" customHeight="1" x14ac:dyDescent="0.35">
      <c r="A139" s="687"/>
      <c r="B139" s="688"/>
      <c r="C139" s="690"/>
      <c r="D139" s="244">
        <v>3</v>
      </c>
      <c r="E139" s="326">
        <f>'INSCRIPTIONS COLLEGES'!E122</f>
        <v>24247672</v>
      </c>
      <c r="F139" s="313" t="str">
        <f>IF(E139="","",VLOOKUP(E139,'Listing import 29.10.24'!$A$2:$J$7000,2,FALSE))</f>
        <v>Sipa</v>
      </c>
      <c r="G139" s="197" t="str">
        <f>IF(E139="","",VLOOKUP(E139,'Listing import 29.10.24'!$A$2:$J$7000,3,FALSE))</f>
        <v>Madeleine</v>
      </c>
      <c r="H139" s="245" t="str">
        <f>IF(E139="","",VLOOKUP(E139,'Listing import 29.10.24'!$A$2:$J$7000,4,FALSE))</f>
        <v>BF</v>
      </c>
      <c r="I139" s="691"/>
      <c r="J139" s="163"/>
      <c r="K139" s="642"/>
      <c r="L139" s="692"/>
      <c r="M139" s="678">
        <f>M137/86400</f>
        <v>0</v>
      </c>
      <c r="N139" s="645"/>
      <c r="O139" s="683"/>
      <c r="P139" s="679">
        <f>(M137+(N137*10))/86400</f>
        <v>0</v>
      </c>
      <c r="Q139" s="680">
        <f>Q137/86400</f>
        <v>0</v>
      </c>
      <c r="R139" s="665"/>
      <c r="S139" s="663"/>
      <c r="T139" s="667"/>
      <c r="U139" s="669"/>
    </row>
    <row r="140" spans="1:21" ht="18" customHeight="1" x14ac:dyDescent="0.35">
      <c r="A140" s="687"/>
      <c r="B140" s="688"/>
      <c r="C140" s="690"/>
      <c r="D140" s="244">
        <v>4</v>
      </c>
      <c r="E140" s="326">
        <f>'INSCRIPTIONS COLLEGES'!E123</f>
        <v>24249094</v>
      </c>
      <c r="F140" s="313" t="str">
        <f>IF(E140="","",VLOOKUP(E140,'Listing import 29.10.24'!$A$2:$J$7000,2,FALSE))</f>
        <v>Siwoine</v>
      </c>
      <c r="G140" s="197" t="str">
        <f>IF(E140="","",VLOOKUP(E140,'Listing import 29.10.24'!$A$2:$J$7000,3,FALSE))</f>
        <v>Hortense</v>
      </c>
      <c r="H140" s="245" t="str">
        <f>IF(E140="","",VLOOKUP(E140,'Listing import 29.10.24'!$A$2:$J$7000,4,FALSE))</f>
        <v>BF</v>
      </c>
      <c r="I140" s="691"/>
      <c r="J140" s="163"/>
      <c r="K140" s="642"/>
      <c r="L140" s="692"/>
      <c r="M140" s="678"/>
      <c r="N140" s="645"/>
      <c r="O140" s="683"/>
      <c r="P140" s="679"/>
      <c r="Q140" s="680"/>
      <c r="R140" s="665"/>
      <c r="S140" s="663"/>
      <c r="T140" s="667"/>
      <c r="U140" s="669"/>
    </row>
    <row r="141" spans="1:21" ht="18" customHeight="1" x14ac:dyDescent="0.35">
      <c r="A141" s="687"/>
      <c r="B141" s="688"/>
      <c r="C141" s="690"/>
      <c r="D141" s="244">
        <v>5</v>
      </c>
      <c r="E141" s="326">
        <f>'INSCRIPTIONS COLLEGES'!E124</f>
        <v>24236776</v>
      </c>
      <c r="F141" s="313" t="str">
        <f>IF(E141="","",VLOOKUP(E141,'Listing import 29.10.24'!$A$2:$J$7000,2,FALSE))</f>
        <v>Wahnuhnu</v>
      </c>
      <c r="G141" s="197" t="str">
        <f>IF(E141="","",VLOOKUP(E141,'Listing import 29.10.24'!$A$2:$J$7000,3,FALSE))</f>
        <v>Clémence</v>
      </c>
      <c r="H141" s="245" t="str">
        <f>IF(E141="","",VLOOKUP(E141,'Listing import 29.10.24'!$A$2:$J$7000,4,FALSE))</f>
        <v>BF</v>
      </c>
      <c r="I141" s="691"/>
      <c r="J141" s="163"/>
      <c r="K141" s="642"/>
      <c r="L141" s="692"/>
      <c r="M141" s="678"/>
      <c r="N141" s="645"/>
      <c r="O141" s="683"/>
      <c r="P141" s="679"/>
      <c r="Q141" s="680"/>
      <c r="R141" s="665"/>
      <c r="S141" s="663"/>
      <c r="T141" s="667"/>
      <c r="U141" s="669"/>
    </row>
    <row r="142" spans="1:21" ht="18" customHeight="1" x14ac:dyDescent="0.7">
      <c r="A142" s="687"/>
      <c r="B142" s="688"/>
      <c r="C142" s="273"/>
      <c r="D142" s="219"/>
      <c r="E142" s="224"/>
      <c r="F142" s="311"/>
      <c r="G142" s="219"/>
      <c r="H142" s="220"/>
      <c r="I142" s="221"/>
      <c r="J142" s="31"/>
      <c r="K142" s="642"/>
      <c r="L142" s="274"/>
      <c r="M142" s="274"/>
      <c r="N142" s="165"/>
      <c r="O142" s="683"/>
      <c r="P142" s="219"/>
      <c r="Q142" s="680"/>
      <c r="R142" s="276"/>
      <c r="S142" s="219"/>
      <c r="T142" s="667"/>
      <c r="U142" s="669"/>
    </row>
    <row r="143" spans="1:21" ht="18" customHeight="1" x14ac:dyDescent="0.35">
      <c r="A143" s="687"/>
      <c r="B143" s="688"/>
      <c r="C143" s="689" t="s">
        <v>81</v>
      </c>
      <c r="D143" s="244">
        <v>1</v>
      </c>
      <c r="E143" s="326">
        <f>'INSCRIPTIONS COLLEGES'!E126</f>
        <v>24236766</v>
      </c>
      <c r="F143" s="313" t="str">
        <f>IF(E143="","",VLOOKUP(E143,'Listing import 29.10.24'!$A$2:$J$7000,2,FALSE))</f>
        <v>Bearune</v>
      </c>
      <c r="G143" s="197" t="str">
        <f>IF(E143="","",VLOOKUP(E143,'Listing import 29.10.24'!$A$2:$J$7000,3,FALSE))</f>
        <v>Pierre</v>
      </c>
      <c r="H143" s="245" t="str">
        <f>IF(E143="","",VLOOKUP(E143,'Listing import 29.10.24'!$A$2:$J$7000,4,FALSE))</f>
        <v>BG</v>
      </c>
      <c r="I143" s="691"/>
      <c r="J143" s="163"/>
      <c r="K143" s="642"/>
      <c r="L143" s="692">
        <f>SUM(J143:J147)</f>
        <v>0</v>
      </c>
      <c r="M143" s="681">
        <f>SUM(HOUR($K137)*60*60,MINUTE($K137)*60,SECOND($K137))-(L143*3)</f>
        <v>0</v>
      </c>
      <c r="N143" s="645"/>
      <c r="O143" s="683"/>
      <c r="P143" s="685">
        <f>M143+(10*N143)</f>
        <v>0</v>
      </c>
      <c r="Q143" s="680"/>
      <c r="R143" s="660">
        <f>P143</f>
        <v>0</v>
      </c>
      <c r="S143" s="662">
        <f>RANK(R143,$AC$47:$AC$62,1)+COUNTIF(AC$47:AC$62,R143)-1</f>
        <v>16</v>
      </c>
      <c r="T143" s="667"/>
      <c r="U143" s="669"/>
    </row>
    <row r="144" spans="1:21" ht="18" customHeight="1" x14ac:dyDescent="0.35">
      <c r="A144" s="687"/>
      <c r="B144" s="688"/>
      <c r="C144" s="689"/>
      <c r="D144" s="244">
        <v>2</v>
      </c>
      <c r="E144" s="326">
        <f>'INSCRIPTIONS COLLEGES'!E127</f>
        <v>24247823</v>
      </c>
      <c r="F144" s="313" t="str">
        <f>IF(E144="","",VLOOKUP(E144,'Listing import 29.10.24'!$A$2:$J$7000,2,FALSE))</f>
        <v>Jebez</v>
      </c>
      <c r="G144" s="197" t="str">
        <f>IF(E144="","",VLOOKUP(E144,'Listing import 29.10.24'!$A$2:$J$7000,3,FALSE))</f>
        <v>Niriwene</v>
      </c>
      <c r="H144" s="245" t="str">
        <f>IF(E144="","",VLOOKUP(E144,'Listing import 29.10.24'!$A$2:$J$7000,4,FALSE))</f>
        <v>BG</v>
      </c>
      <c r="I144" s="691"/>
      <c r="J144" s="163"/>
      <c r="K144" s="642"/>
      <c r="L144" s="692"/>
      <c r="M144" s="681"/>
      <c r="N144" s="645"/>
      <c r="O144" s="683"/>
      <c r="P144" s="685"/>
      <c r="Q144" s="680"/>
      <c r="R144" s="661"/>
      <c r="S144" s="663"/>
      <c r="T144" s="667"/>
      <c r="U144" s="669"/>
    </row>
    <row r="145" spans="1:21" ht="18" customHeight="1" x14ac:dyDescent="0.35">
      <c r="A145" s="687"/>
      <c r="B145" s="688"/>
      <c r="C145" s="690"/>
      <c r="D145" s="244">
        <v>3</v>
      </c>
      <c r="E145" s="326">
        <f>'INSCRIPTIONS COLLEGES'!E128</f>
        <v>24236777</v>
      </c>
      <c r="F145" s="313" t="str">
        <f>IF(E145="","",VLOOKUP(E145,'Listing import 29.10.24'!$A$2:$J$7000,2,FALSE))</f>
        <v>Waiemene</v>
      </c>
      <c r="G145" s="197" t="str">
        <f>IF(E145="","",VLOOKUP(E145,'Listing import 29.10.24'!$A$2:$J$7000,3,FALSE))</f>
        <v>Charles</v>
      </c>
      <c r="H145" s="245" t="str">
        <f>IF(E145="","",VLOOKUP(E145,'Listing import 29.10.24'!$A$2:$J$7000,4,FALSE))</f>
        <v>BG</v>
      </c>
      <c r="I145" s="691"/>
      <c r="J145" s="163"/>
      <c r="K145" s="642"/>
      <c r="L145" s="692"/>
      <c r="M145" s="678">
        <f>M143/86400</f>
        <v>0</v>
      </c>
      <c r="N145" s="645"/>
      <c r="O145" s="683"/>
      <c r="P145" s="686">
        <f>(M143+N143)/86400</f>
        <v>0</v>
      </c>
      <c r="Q145" s="680"/>
      <c r="R145" s="661"/>
      <c r="S145" s="663"/>
      <c r="T145" s="667"/>
      <c r="U145" s="669"/>
    </row>
    <row r="146" spans="1:21" ht="18" customHeight="1" x14ac:dyDescent="0.35">
      <c r="A146" s="687"/>
      <c r="B146" s="688"/>
      <c r="C146" s="690"/>
      <c r="D146" s="244">
        <v>4</v>
      </c>
      <c r="E146" s="326">
        <f>'INSCRIPTIONS COLLEGES'!E129</f>
        <v>24236778</v>
      </c>
      <c r="F146" s="313" t="str">
        <f>IF(E146="","",VLOOKUP(E146,'Listing import 29.10.24'!$A$2:$J$7000,2,FALSE))</f>
        <v>Waiemene</v>
      </c>
      <c r="G146" s="197" t="str">
        <f>IF(E146="","",VLOOKUP(E146,'Listing import 29.10.24'!$A$2:$J$7000,3,FALSE))</f>
        <v>Éloi</v>
      </c>
      <c r="H146" s="245" t="str">
        <f>IF(E146="","",VLOOKUP(E146,'Listing import 29.10.24'!$A$2:$J$7000,4,FALSE))</f>
        <v>BG</v>
      </c>
      <c r="I146" s="691"/>
      <c r="J146" s="163"/>
      <c r="K146" s="642"/>
      <c r="L146" s="692"/>
      <c r="M146" s="678"/>
      <c r="N146" s="645"/>
      <c r="O146" s="683"/>
      <c r="P146" s="686"/>
      <c r="Q146" s="680"/>
      <c r="R146" s="661"/>
      <c r="S146" s="663"/>
      <c r="T146" s="667"/>
      <c r="U146" s="669"/>
    </row>
    <row r="147" spans="1:21" ht="18" customHeight="1" x14ac:dyDescent="0.35">
      <c r="A147" s="687"/>
      <c r="B147" s="688"/>
      <c r="C147" s="690"/>
      <c r="D147" s="244">
        <v>5</v>
      </c>
      <c r="E147" s="326">
        <f>'INSCRIPTIONS COLLEGES'!E130</f>
        <v>24247600</v>
      </c>
      <c r="F147" s="313" t="str">
        <f>IF(E147="","",VLOOKUP(E147,'Listing import 29.10.24'!$A$2:$J$7000,2,FALSE))</f>
        <v>Waricone</v>
      </c>
      <c r="G147" s="197" t="str">
        <f>IF(E147="","",VLOOKUP(E147,'Listing import 29.10.24'!$A$2:$J$7000,3,FALSE))</f>
        <v>Robert</v>
      </c>
      <c r="H147" s="245" t="str">
        <f>IF(E147="","",VLOOKUP(E147,'Listing import 29.10.24'!$A$2:$J$7000,4,FALSE))</f>
        <v>BG</v>
      </c>
      <c r="I147" s="691"/>
      <c r="J147" s="163"/>
      <c r="K147" s="642"/>
      <c r="L147" s="692"/>
      <c r="M147" s="678"/>
      <c r="N147" s="645"/>
      <c r="O147" s="684"/>
      <c r="P147" s="686"/>
      <c r="Q147" s="680"/>
      <c r="R147" s="661"/>
      <c r="S147" s="663"/>
      <c r="T147" s="667"/>
      <c r="U147" s="669"/>
    </row>
    <row r="148" spans="1:21" ht="18" customHeight="1" x14ac:dyDescent="0.7"/>
    <row r="149" spans="1:21" ht="18" customHeight="1" x14ac:dyDescent="0.7"/>
    <row r="150" spans="1:21" ht="18" customHeight="1" x14ac:dyDescent="0.7"/>
    <row r="151" spans="1:21" ht="96" x14ac:dyDescent="0.35">
      <c r="A151" s="687">
        <v>11</v>
      </c>
      <c r="B151" s="258" t="s">
        <v>56</v>
      </c>
      <c r="C151" s="259" t="s">
        <v>57</v>
      </c>
      <c r="D151" s="258" t="s">
        <v>58</v>
      </c>
      <c r="E151" s="323" t="s">
        <v>59</v>
      </c>
      <c r="F151" s="315" t="s">
        <v>60</v>
      </c>
      <c r="G151" s="258" t="s">
        <v>61</v>
      </c>
      <c r="H151" s="258" t="s">
        <v>62</v>
      </c>
      <c r="I151" s="258" t="s">
        <v>63</v>
      </c>
      <c r="J151" s="46" t="s">
        <v>64</v>
      </c>
      <c r="K151" s="28" t="s">
        <v>82</v>
      </c>
      <c r="L151" s="187" t="s">
        <v>66</v>
      </c>
      <c r="M151" s="187" t="s">
        <v>67</v>
      </c>
      <c r="N151" s="46" t="s">
        <v>68</v>
      </c>
      <c r="O151" s="258" t="s">
        <v>69</v>
      </c>
      <c r="P151" s="258" t="s">
        <v>70</v>
      </c>
      <c r="Q151" s="258" t="s">
        <v>71</v>
      </c>
      <c r="R151" s="260" t="s">
        <v>72</v>
      </c>
      <c r="S151" s="260" t="s">
        <v>73</v>
      </c>
      <c r="T151" s="261" t="s">
        <v>74</v>
      </c>
      <c r="U151" s="260" t="s">
        <v>75</v>
      </c>
    </row>
    <row r="152" spans="1:21" ht="19.5" customHeight="1" x14ac:dyDescent="0.35">
      <c r="A152" s="687"/>
      <c r="B152" s="688" t="str">
        <f>IF(E152="","",VLOOKUP(E152,'Listing import 29.10.24'!$A$2:$J$7000,8,FALSE))</f>
        <v>CLG.TADINE</v>
      </c>
      <c r="C152" s="689" t="s">
        <v>77</v>
      </c>
      <c r="D152" s="244">
        <v>1</v>
      </c>
      <c r="E152" s="322">
        <f>'INSCRIPTIONS COLLEGES'!E133</f>
        <v>24236986</v>
      </c>
      <c r="F152" s="313" t="str">
        <f>IF(E152="","",VLOOKUP(E152,'Listing import 29.10.24'!$A$2:$J$7000,2,FALSE))</f>
        <v>NGAIOHNY</v>
      </c>
      <c r="G152" s="197" t="str">
        <f>IF(E152="","",VLOOKUP(E152,'Listing import 29.10.24'!$A$2:$J$7000,3,FALSE))</f>
        <v>MARIE</v>
      </c>
      <c r="H152" s="245" t="str">
        <f>IF(E152="","",VLOOKUP(E152,'Listing import 29.10.24'!$A$2:$J$7000,4,FALSE))</f>
        <v>BF</v>
      </c>
      <c r="I152" s="691"/>
      <c r="J152" s="163"/>
      <c r="K152" s="642"/>
      <c r="L152" s="692">
        <f>SUM(J152:J156)</f>
        <v>0</v>
      </c>
      <c r="M152" s="681">
        <f>SUM(HOUR($K152)*60*60,MINUTE($K152)*60,SECOND($K152))-(L152*3)</f>
        <v>0</v>
      </c>
      <c r="N152" s="645"/>
      <c r="O152" s="682">
        <f>SUM(N152+N158)*10</f>
        <v>0</v>
      </c>
      <c r="P152" s="685">
        <f>M152+(10*N152)</f>
        <v>0</v>
      </c>
      <c r="Q152" s="685">
        <f>SUM(HOUR($K152)*60*60,MINUTE($K152)*60,SECOND($K152))-((L152+L158)*3)+((N152+N158)*10)</f>
        <v>0</v>
      </c>
      <c r="R152" s="664">
        <f>P152</f>
        <v>0</v>
      </c>
      <c r="S152" s="662">
        <f>RANK(R152,$Z$47:$Z$62,1)+COUNTIF(Z$47:Z$62,R152)-1</f>
        <v>16</v>
      </c>
      <c r="T152" s="666">
        <f>Q152</f>
        <v>0</v>
      </c>
      <c r="U152" s="668">
        <f>RANK(T152,$AF$47:$AF$62,1)+COUNTIF(AF$47:AF$62,T152)-1</f>
        <v>16</v>
      </c>
    </row>
    <row r="153" spans="1:21" ht="18" customHeight="1" x14ac:dyDescent="0.35">
      <c r="A153" s="687"/>
      <c r="B153" s="688"/>
      <c r="C153" s="689"/>
      <c r="D153" s="244">
        <v>2</v>
      </c>
      <c r="E153" s="322">
        <f>'INSCRIPTIONS COLLEGES'!E134</f>
        <v>24245739</v>
      </c>
      <c r="F153" s="313" t="str">
        <f>IF(E153="","",VLOOKUP(E153,'Listing import 29.10.24'!$A$2:$J$7000,2,FALSE))</f>
        <v>PIME</v>
      </c>
      <c r="G153" s="197" t="str">
        <f>IF(E153="","",VLOOKUP(E153,'Listing import 29.10.24'!$A$2:$J$7000,3,FALSE))</f>
        <v>NATACHA</v>
      </c>
      <c r="H153" s="245" t="str">
        <f>IF(E153="","",VLOOKUP(E153,'Listing import 29.10.24'!$A$2:$J$7000,4,FALSE))</f>
        <v>BF</v>
      </c>
      <c r="I153" s="691"/>
      <c r="J153" s="163"/>
      <c r="K153" s="642"/>
      <c r="L153" s="692"/>
      <c r="M153" s="681"/>
      <c r="N153" s="645"/>
      <c r="O153" s="683"/>
      <c r="P153" s="685"/>
      <c r="Q153" s="685"/>
      <c r="R153" s="665"/>
      <c r="S153" s="663"/>
      <c r="T153" s="667"/>
      <c r="U153" s="669"/>
    </row>
    <row r="154" spans="1:21" ht="18" customHeight="1" x14ac:dyDescent="0.35">
      <c r="A154" s="687"/>
      <c r="B154" s="688"/>
      <c r="C154" s="690"/>
      <c r="D154" s="244">
        <v>3</v>
      </c>
      <c r="E154" s="322">
        <f>'INSCRIPTIONS COLLEGES'!E135</f>
        <v>24222689</v>
      </c>
      <c r="F154" s="313" t="str">
        <f>IF(E154="","",VLOOKUP(E154,'Listing import 29.10.24'!$A$2:$J$7000,2,FALSE))</f>
        <v>UREGEI</v>
      </c>
      <c r="G154" s="197" t="str">
        <f>IF(E154="","",VLOOKUP(E154,'Listing import 29.10.24'!$A$2:$J$7000,3,FALSE))</f>
        <v>Gyanie</v>
      </c>
      <c r="H154" s="245" t="str">
        <f>IF(E154="","",VLOOKUP(E154,'Listing import 29.10.24'!$A$2:$J$7000,4,FALSE))</f>
        <v>BF</v>
      </c>
      <c r="I154" s="691"/>
      <c r="J154" s="163"/>
      <c r="K154" s="642"/>
      <c r="L154" s="692"/>
      <c r="M154" s="678">
        <f>M152/86400</f>
        <v>0</v>
      </c>
      <c r="N154" s="645"/>
      <c r="O154" s="683"/>
      <c r="P154" s="679">
        <f>(M152+(N152*10))/86400</f>
        <v>0</v>
      </c>
      <c r="Q154" s="680">
        <f>Q152/86400</f>
        <v>0</v>
      </c>
      <c r="R154" s="665"/>
      <c r="S154" s="663"/>
      <c r="T154" s="667"/>
      <c r="U154" s="669"/>
    </row>
    <row r="155" spans="1:21" ht="18" customHeight="1" x14ac:dyDescent="0.35">
      <c r="A155" s="687"/>
      <c r="B155" s="688"/>
      <c r="C155" s="690"/>
      <c r="D155" s="244">
        <v>4</v>
      </c>
      <c r="E155" s="322">
        <f>'INSCRIPTIONS COLLEGES'!E136</f>
        <v>24236988</v>
      </c>
      <c r="F155" s="313" t="str">
        <f>IF(E155="","",VLOOKUP(E155,'Listing import 29.10.24'!$A$2:$J$7000,2,FALSE))</f>
        <v>WADEHNANE</v>
      </c>
      <c r="G155" s="197" t="str">
        <f>IF(E155="","",VLOOKUP(E155,'Listing import 29.10.24'!$A$2:$J$7000,3,FALSE))</f>
        <v>JEANNE</v>
      </c>
      <c r="H155" s="245" t="str">
        <f>IF(E155="","",VLOOKUP(E155,'Listing import 29.10.24'!$A$2:$J$7000,4,FALSE))</f>
        <v>BF</v>
      </c>
      <c r="I155" s="691"/>
      <c r="J155" s="163"/>
      <c r="K155" s="642"/>
      <c r="L155" s="692"/>
      <c r="M155" s="678"/>
      <c r="N155" s="645"/>
      <c r="O155" s="683"/>
      <c r="P155" s="679"/>
      <c r="Q155" s="680"/>
      <c r="R155" s="665"/>
      <c r="S155" s="663"/>
      <c r="T155" s="667"/>
      <c r="U155" s="669"/>
    </row>
    <row r="156" spans="1:21" ht="18" customHeight="1" x14ac:dyDescent="0.35">
      <c r="A156" s="687"/>
      <c r="B156" s="688"/>
      <c r="C156" s="690"/>
      <c r="D156" s="244">
        <v>5</v>
      </c>
      <c r="E156" s="322">
        <f>'INSCRIPTIONS COLLEGES'!E137</f>
        <v>24249167</v>
      </c>
      <c r="F156" s="313" t="str">
        <f>IF(E156="","",VLOOKUP(E156,'Listing import 29.10.24'!$A$2:$J$7000,2,FALSE))</f>
        <v>YEKAWENE</v>
      </c>
      <c r="G156" s="197" t="str">
        <f>IF(E156="","",VLOOKUP(E156,'Listing import 29.10.24'!$A$2:$J$7000,3,FALSE))</f>
        <v>MARIE LOOUISE</v>
      </c>
      <c r="H156" s="245" t="str">
        <f>IF(E156="","",VLOOKUP(E156,'Listing import 29.10.24'!$A$2:$J$7000,4,FALSE))</f>
        <v>BF</v>
      </c>
      <c r="I156" s="691"/>
      <c r="J156" s="163"/>
      <c r="K156" s="642"/>
      <c r="L156" s="692"/>
      <c r="M156" s="678"/>
      <c r="N156" s="645"/>
      <c r="O156" s="683"/>
      <c r="P156" s="679"/>
      <c r="Q156" s="680"/>
      <c r="R156" s="665"/>
      <c r="S156" s="663"/>
      <c r="T156" s="667"/>
      <c r="U156" s="669"/>
    </row>
    <row r="157" spans="1:21" ht="18" customHeight="1" x14ac:dyDescent="0.7">
      <c r="A157" s="687"/>
      <c r="B157" s="688"/>
      <c r="C157" s="273"/>
      <c r="D157" s="219"/>
      <c r="E157" s="219"/>
      <c r="F157" s="311"/>
      <c r="G157" s="219"/>
      <c r="H157" s="220"/>
      <c r="I157" s="221"/>
      <c r="J157" s="31"/>
      <c r="K157" s="642"/>
      <c r="L157" s="274"/>
      <c r="M157" s="274"/>
      <c r="N157" s="165"/>
      <c r="O157" s="683"/>
      <c r="P157" s="219"/>
      <c r="Q157" s="680"/>
      <c r="R157" s="276"/>
      <c r="S157" s="219"/>
      <c r="T157" s="667"/>
      <c r="U157" s="669"/>
    </row>
    <row r="158" spans="1:21" ht="18" customHeight="1" x14ac:dyDescent="0.35">
      <c r="A158" s="687"/>
      <c r="B158" s="688"/>
      <c r="C158" s="689" t="s">
        <v>81</v>
      </c>
      <c r="D158" s="244">
        <v>1</v>
      </c>
      <c r="E158" s="322">
        <f>'INSCRIPTIONS COLLEGES'!E139</f>
        <v>24245717</v>
      </c>
      <c r="F158" s="313" t="str">
        <f>IF(E158="","",VLOOKUP(E158,'Listing import 29.10.24'!$A$2:$J$7000,2,FALSE))</f>
        <v>JEWINE</v>
      </c>
      <c r="G158" s="197" t="str">
        <f>IF(E158="","",VLOOKUP(E158,'Listing import 29.10.24'!$A$2:$J$7000,3,FALSE))</f>
        <v>ALEXANDRE</v>
      </c>
      <c r="H158" s="245" t="str">
        <f>IF(E158="","",VLOOKUP(E158,'Listing import 29.10.24'!$A$2:$J$7000,4,FALSE))</f>
        <v>BG</v>
      </c>
      <c r="I158" s="691"/>
      <c r="J158" s="163"/>
      <c r="K158" s="642"/>
      <c r="L158" s="692">
        <f>SUM(J158:J162)</f>
        <v>0</v>
      </c>
      <c r="M158" s="681">
        <f>SUM(HOUR($K152)*60*60,MINUTE($K152)*60,SECOND($K152))-(L158*3)</f>
        <v>0</v>
      </c>
      <c r="N158" s="645"/>
      <c r="O158" s="683"/>
      <c r="P158" s="685">
        <f>M158+(10*N158)</f>
        <v>0</v>
      </c>
      <c r="Q158" s="680"/>
      <c r="R158" s="660">
        <f>P158</f>
        <v>0</v>
      </c>
      <c r="S158" s="662">
        <f>RANK(R158,$AC$47:$AC$62,1)+COUNTIF(AC$47:AC$62,R158)-1</f>
        <v>16</v>
      </c>
      <c r="T158" s="667"/>
      <c r="U158" s="669"/>
    </row>
    <row r="159" spans="1:21" ht="18" customHeight="1" x14ac:dyDescent="0.35">
      <c r="A159" s="687"/>
      <c r="B159" s="688"/>
      <c r="C159" s="689"/>
      <c r="D159" s="244">
        <v>2</v>
      </c>
      <c r="E159" s="322">
        <f>'INSCRIPTIONS COLLEGES'!E140</f>
        <v>24236980</v>
      </c>
      <c r="F159" s="313" t="str">
        <f>IF(E159="","",VLOOKUP(E159,'Listing import 29.10.24'!$A$2:$J$7000,2,FALSE))</f>
        <v>WAICANE</v>
      </c>
      <c r="G159" s="197" t="str">
        <f>IF(E159="","",VLOOKUP(E159,'Listing import 29.10.24'!$A$2:$J$7000,3,FALSE))</f>
        <v>JOCELYN</v>
      </c>
      <c r="H159" s="245" t="str">
        <f>IF(E159="","",VLOOKUP(E159,'Listing import 29.10.24'!$A$2:$J$7000,4,FALSE))</f>
        <v>BG</v>
      </c>
      <c r="I159" s="691"/>
      <c r="J159" s="163"/>
      <c r="K159" s="642"/>
      <c r="L159" s="692"/>
      <c r="M159" s="681"/>
      <c r="N159" s="645"/>
      <c r="O159" s="683"/>
      <c r="P159" s="685"/>
      <c r="Q159" s="680"/>
      <c r="R159" s="661"/>
      <c r="S159" s="663"/>
      <c r="T159" s="667"/>
      <c r="U159" s="669"/>
    </row>
    <row r="160" spans="1:21" ht="18" customHeight="1" x14ac:dyDescent="0.35">
      <c r="A160" s="687"/>
      <c r="B160" s="688"/>
      <c r="C160" s="690"/>
      <c r="D160" s="244">
        <v>3</v>
      </c>
      <c r="E160" s="322">
        <f>'INSCRIPTIONS COLLEGES'!E141</f>
        <v>24238368</v>
      </c>
      <c r="F160" s="313" t="str">
        <f>IF(E160="","",VLOOKUP(E160,'Listing import 29.10.24'!$A$2:$J$7000,2,FALSE))</f>
        <v>WAICANE</v>
      </c>
      <c r="G160" s="197" t="str">
        <f>IF(E160="","",VLOOKUP(E160,'Listing import 29.10.24'!$A$2:$J$7000,3,FALSE))</f>
        <v>philippe</v>
      </c>
      <c r="H160" s="245" t="str">
        <f>IF(E160="","",VLOOKUP(E160,'Listing import 29.10.24'!$A$2:$J$7000,4,FALSE))</f>
        <v>BG</v>
      </c>
      <c r="I160" s="691"/>
      <c r="J160" s="163"/>
      <c r="K160" s="642"/>
      <c r="L160" s="692"/>
      <c r="M160" s="678">
        <f>M158/86400</f>
        <v>0</v>
      </c>
      <c r="N160" s="645"/>
      <c r="O160" s="683"/>
      <c r="P160" s="686">
        <f>(M158+N158)/86400</f>
        <v>0</v>
      </c>
      <c r="Q160" s="680"/>
      <c r="R160" s="661"/>
      <c r="S160" s="663"/>
      <c r="T160" s="667"/>
      <c r="U160" s="669"/>
    </row>
    <row r="161" spans="1:21" ht="18" customHeight="1" x14ac:dyDescent="0.35">
      <c r="A161" s="687"/>
      <c r="B161" s="688"/>
      <c r="C161" s="690"/>
      <c r="D161" s="244">
        <v>4</v>
      </c>
      <c r="E161" s="322">
        <f>'INSCRIPTIONS COLLEGES'!E142</f>
        <v>24249223</v>
      </c>
      <c r="F161" s="313" t="str">
        <f>IF(E161="","",VLOOKUP(E161,'Listing import 29.10.24'!$A$2:$J$7000,2,FALSE))</f>
        <v>WATU</v>
      </c>
      <c r="G161" s="197" t="str">
        <f>IF(E161="","",VLOOKUP(E161,'Listing import 29.10.24'!$A$2:$J$7000,3,FALSE))</f>
        <v>ASRIEL</v>
      </c>
      <c r="H161" s="245" t="str">
        <f>IF(E161="","",VLOOKUP(E161,'Listing import 29.10.24'!$A$2:$J$7000,4,FALSE))</f>
        <v>BG</v>
      </c>
      <c r="I161" s="691"/>
      <c r="J161" s="163"/>
      <c r="K161" s="642"/>
      <c r="L161" s="692"/>
      <c r="M161" s="678"/>
      <c r="N161" s="645"/>
      <c r="O161" s="683"/>
      <c r="P161" s="686"/>
      <c r="Q161" s="680"/>
      <c r="R161" s="661"/>
      <c r="S161" s="663"/>
      <c r="T161" s="667"/>
      <c r="U161" s="669"/>
    </row>
    <row r="162" spans="1:21" ht="18" customHeight="1" x14ac:dyDescent="0.35">
      <c r="A162" s="687"/>
      <c r="B162" s="688"/>
      <c r="C162" s="690"/>
      <c r="D162" s="244">
        <v>5</v>
      </c>
      <c r="E162" s="322">
        <f>'INSCRIPTIONS COLLEGES'!E143</f>
        <v>24239240</v>
      </c>
      <c r="F162" s="313" t="str">
        <f>IF(E162="","",VLOOKUP(E162,'Listing import 29.10.24'!$A$2:$J$7000,2,FALSE))</f>
        <v>WAYEWOL</v>
      </c>
      <c r="G162" s="197" t="str">
        <f>IF(E162="","",VLOOKUP(E162,'Listing import 29.10.24'!$A$2:$J$7000,3,FALSE))</f>
        <v>Waeren</v>
      </c>
      <c r="H162" s="245" t="str">
        <f>IF(E162="","",VLOOKUP(E162,'Listing import 29.10.24'!$A$2:$J$7000,4,FALSE))</f>
        <v>BG</v>
      </c>
      <c r="I162" s="691"/>
      <c r="J162" s="163"/>
      <c r="K162" s="642"/>
      <c r="L162" s="692"/>
      <c r="M162" s="678"/>
      <c r="N162" s="645"/>
      <c r="O162" s="684"/>
      <c r="P162" s="686"/>
      <c r="Q162" s="680"/>
      <c r="R162" s="661"/>
      <c r="S162" s="663"/>
      <c r="T162" s="667"/>
      <c r="U162" s="669"/>
    </row>
    <row r="163" spans="1:21" ht="18" customHeight="1" x14ac:dyDescent="0.7"/>
    <row r="164" spans="1:21" ht="18" customHeight="1" x14ac:dyDescent="0.7"/>
    <row r="165" spans="1:21" ht="18" customHeight="1" x14ac:dyDescent="0.7"/>
    <row r="166" spans="1:21" ht="96" x14ac:dyDescent="0.35">
      <c r="A166" s="687">
        <v>12</v>
      </c>
      <c r="B166" s="258" t="s">
        <v>56</v>
      </c>
      <c r="C166" s="259" t="s">
        <v>57</v>
      </c>
      <c r="D166" s="258" t="s">
        <v>58</v>
      </c>
      <c r="E166" s="323" t="s">
        <v>59</v>
      </c>
      <c r="F166" s="315" t="s">
        <v>60</v>
      </c>
      <c r="G166" s="258" t="s">
        <v>61</v>
      </c>
      <c r="H166" s="258" t="s">
        <v>62</v>
      </c>
      <c r="I166" s="258" t="s">
        <v>63</v>
      </c>
      <c r="J166" s="46" t="s">
        <v>64</v>
      </c>
      <c r="K166" s="28" t="s">
        <v>82</v>
      </c>
      <c r="L166" s="187" t="s">
        <v>66</v>
      </c>
      <c r="M166" s="187" t="s">
        <v>67</v>
      </c>
      <c r="N166" s="46" t="s">
        <v>68</v>
      </c>
      <c r="O166" s="258" t="s">
        <v>69</v>
      </c>
      <c r="P166" s="258" t="s">
        <v>70</v>
      </c>
      <c r="Q166" s="258" t="s">
        <v>71</v>
      </c>
      <c r="R166" s="260" t="s">
        <v>72</v>
      </c>
      <c r="S166" s="260" t="s">
        <v>73</v>
      </c>
      <c r="T166" s="261" t="s">
        <v>74</v>
      </c>
      <c r="U166" s="260" t="s">
        <v>75</v>
      </c>
    </row>
    <row r="167" spans="1:21" ht="18" customHeight="1" x14ac:dyDescent="0.35">
      <c r="A167" s="687"/>
      <c r="B167" s="688" t="e">
        <f>IF(E167="","",VLOOKUP(E167,'Listing import 29.10.24'!$A$2:$J$7000,8,FALSE))</f>
        <v>#N/A</v>
      </c>
      <c r="C167" s="689" t="s">
        <v>77</v>
      </c>
      <c r="D167" s="244">
        <v>1</v>
      </c>
      <c r="E167" s="322">
        <f>'INSCRIPTIONS COLLEGES'!E146</f>
        <v>0</v>
      </c>
      <c r="F167" s="313" t="e">
        <f>IF(E167="","",VLOOKUP(E167,'Listing import 29.10.24'!$A$2:$J$7000,2,FALSE))</f>
        <v>#N/A</v>
      </c>
      <c r="G167" s="197" t="e">
        <f>IF(E167="","",VLOOKUP(E167,'Listing import 29.10.24'!$A$2:$J$7000,3,FALSE))</f>
        <v>#N/A</v>
      </c>
      <c r="H167" s="245" t="e">
        <f>IF(E167="","",VLOOKUP(E167,'Listing import 29.10.24'!$A$2:$J$7000,4,FALSE))</f>
        <v>#N/A</v>
      </c>
      <c r="I167" s="691"/>
      <c r="J167" s="163"/>
      <c r="K167" s="642"/>
      <c r="L167" s="692">
        <f>SUM(J167:J171)</f>
        <v>0</v>
      </c>
      <c r="M167" s="681">
        <f>SUM(HOUR($K167)*60*60,MINUTE($K167)*60,SECOND($K167))-(L167*3)</f>
        <v>0</v>
      </c>
      <c r="N167" s="645"/>
      <c r="O167" s="682">
        <f>SUM(N167+N173)*10</f>
        <v>0</v>
      </c>
      <c r="P167" s="685">
        <f>M167+(10*N167)</f>
        <v>0</v>
      </c>
      <c r="Q167" s="685">
        <f>SUM(HOUR($K167)*60*60,MINUTE($K167)*60,SECOND($K167))-((L167+L173)*3)+((N167+N173)*10)</f>
        <v>0</v>
      </c>
      <c r="R167" s="664">
        <f>P167</f>
        <v>0</v>
      </c>
      <c r="S167" s="662">
        <f>RANK(R167,$Z$47:$Z$62,1)+COUNTIF(Z$47:Z$62,R167)-1</f>
        <v>16</v>
      </c>
      <c r="T167" s="666">
        <f>Q167</f>
        <v>0</v>
      </c>
      <c r="U167" s="668">
        <f>RANK(T167,$AF$47:$AF$62,1)+COUNTIF(AF$47:AF$62,T167)-1</f>
        <v>16</v>
      </c>
    </row>
    <row r="168" spans="1:21" ht="18" customHeight="1" x14ac:dyDescent="0.35">
      <c r="A168" s="687"/>
      <c r="B168" s="688"/>
      <c r="C168" s="689"/>
      <c r="D168" s="244">
        <v>2</v>
      </c>
      <c r="E168" s="322">
        <f>'INSCRIPTIONS COLLEGES'!E147</f>
        <v>0</v>
      </c>
      <c r="F168" s="313" t="e">
        <f>IF(E168="","",VLOOKUP(E168,'Listing import 29.10.24'!$A$2:$J$7000,2,FALSE))</f>
        <v>#N/A</v>
      </c>
      <c r="G168" s="197" t="e">
        <f>IF(E168="","",VLOOKUP(E168,'Listing import 29.10.24'!$A$2:$J$7000,3,FALSE))</f>
        <v>#N/A</v>
      </c>
      <c r="H168" s="245" t="e">
        <f>IF(E168="","",VLOOKUP(E168,'Listing import 29.10.24'!$A$2:$J$7000,4,FALSE))</f>
        <v>#N/A</v>
      </c>
      <c r="I168" s="691"/>
      <c r="J168" s="163"/>
      <c r="K168" s="642"/>
      <c r="L168" s="692"/>
      <c r="M168" s="681"/>
      <c r="N168" s="645"/>
      <c r="O168" s="683"/>
      <c r="P168" s="685"/>
      <c r="Q168" s="685"/>
      <c r="R168" s="665"/>
      <c r="S168" s="663"/>
      <c r="T168" s="667"/>
      <c r="U168" s="669"/>
    </row>
    <row r="169" spans="1:21" ht="18" customHeight="1" x14ac:dyDescent="0.35">
      <c r="A169" s="687"/>
      <c r="B169" s="688"/>
      <c r="C169" s="690"/>
      <c r="D169" s="244">
        <v>3</v>
      </c>
      <c r="E169" s="322">
        <f>'INSCRIPTIONS COLLEGES'!E148</f>
        <v>0</v>
      </c>
      <c r="F169" s="313" t="e">
        <f>IF(E169="","",VLOOKUP(E169,'Listing import 29.10.24'!$A$2:$J$7000,2,FALSE))</f>
        <v>#N/A</v>
      </c>
      <c r="G169" s="197" t="e">
        <f>IF(E169="","",VLOOKUP(E169,'Listing import 29.10.24'!$A$2:$J$7000,3,FALSE))</f>
        <v>#N/A</v>
      </c>
      <c r="H169" s="245" t="e">
        <f>IF(E169="","",VLOOKUP(E169,'Listing import 29.10.24'!$A$2:$J$7000,4,FALSE))</f>
        <v>#N/A</v>
      </c>
      <c r="I169" s="691"/>
      <c r="J169" s="163"/>
      <c r="K169" s="642"/>
      <c r="L169" s="692"/>
      <c r="M169" s="678">
        <f>M167/86400</f>
        <v>0</v>
      </c>
      <c r="N169" s="645"/>
      <c r="O169" s="683"/>
      <c r="P169" s="679">
        <f>(M167+(N167*10))/86400</f>
        <v>0</v>
      </c>
      <c r="Q169" s="680">
        <f>Q167/86400</f>
        <v>0</v>
      </c>
      <c r="R169" s="665"/>
      <c r="S169" s="663"/>
      <c r="T169" s="667"/>
      <c r="U169" s="669"/>
    </row>
    <row r="170" spans="1:21" ht="18" customHeight="1" x14ac:dyDescent="0.35">
      <c r="A170" s="687"/>
      <c r="B170" s="688"/>
      <c r="C170" s="690"/>
      <c r="D170" s="244">
        <v>4</v>
      </c>
      <c r="E170" s="322">
        <f>'INSCRIPTIONS COLLEGES'!E149</f>
        <v>0</v>
      </c>
      <c r="F170" s="313" t="e">
        <f>IF(E170="","",VLOOKUP(E170,'Listing import 29.10.24'!$A$2:$J$7000,2,FALSE))</f>
        <v>#N/A</v>
      </c>
      <c r="G170" s="197" t="e">
        <f>IF(E170="","",VLOOKUP(E170,'Listing import 29.10.24'!$A$2:$J$7000,3,FALSE))</f>
        <v>#N/A</v>
      </c>
      <c r="H170" s="245" t="e">
        <f>IF(E170="","",VLOOKUP(E170,'Listing import 29.10.24'!$A$2:$J$7000,4,FALSE))</f>
        <v>#N/A</v>
      </c>
      <c r="I170" s="691"/>
      <c r="J170" s="163"/>
      <c r="K170" s="642"/>
      <c r="L170" s="692"/>
      <c r="M170" s="678"/>
      <c r="N170" s="645"/>
      <c r="O170" s="683"/>
      <c r="P170" s="679"/>
      <c r="Q170" s="680"/>
      <c r="R170" s="665"/>
      <c r="S170" s="663"/>
      <c r="T170" s="667"/>
      <c r="U170" s="669"/>
    </row>
    <row r="171" spans="1:21" ht="18" customHeight="1" x14ac:dyDescent="0.35">
      <c r="A171" s="687"/>
      <c r="B171" s="688"/>
      <c r="C171" s="690"/>
      <c r="D171" s="244">
        <v>5</v>
      </c>
      <c r="E171" s="322">
        <f>'INSCRIPTIONS COLLEGES'!E150</f>
        <v>0</v>
      </c>
      <c r="F171" s="313" t="e">
        <f>IF(E171="","",VLOOKUP(E171,'Listing import 29.10.24'!$A$2:$J$7000,2,FALSE))</f>
        <v>#N/A</v>
      </c>
      <c r="G171" s="197" t="e">
        <f>IF(E171="","",VLOOKUP(E171,'Listing import 29.10.24'!$A$2:$J$7000,3,FALSE))</f>
        <v>#N/A</v>
      </c>
      <c r="H171" s="245" t="e">
        <f>IF(E171="","",VLOOKUP(E171,'Listing import 29.10.24'!$A$2:$J$7000,4,FALSE))</f>
        <v>#N/A</v>
      </c>
      <c r="I171" s="691"/>
      <c r="J171" s="163"/>
      <c r="K171" s="642"/>
      <c r="L171" s="692"/>
      <c r="M171" s="678"/>
      <c r="N171" s="645"/>
      <c r="O171" s="683"/>
      <c r="P171" s="679"/>
      <c r="Q171" s="680"/>
      <c r="R171" s="665"/>
      <c r="S171" s="663"/>
      <c r="T171" s="667"/>
      <c r="U171" s="669"/>
    </row>
    <row r="172" spans="1:21" ht="18" customHeight="1" x14ac:dyDescent="0.7">
      <c r="A172" s="687"/>
      <c r="B172" s="688"/>
      <c r="C172" s="273"/>
      <c r="D172" s="219"/>
      <c r="E172" s="219"/>
      <c r="F172" s="311"/>
      <c r="G172" s="219"/>
      <c r="H172" s="220"/>
      <c r="I172" s="221"/>
      <c r="J172" s="31"/>
      <c r="K172" s="642"/>
      <c r="L172" s="274"/>
      <c r="M172" s="274"/>
      <c r="N172" s="165"/>
      <c r="O172" s="683"/>
      <c r="P172" s="219"/>
      <c r="Q172" s="680"/>
      <c r="R172" s="276"/>
      <c r="S172" s="219"/>
      <c r="T172" s="667"/>
      <c r="U172" s="669"/>
    </row>
    <row r="173" spans="1:21" ht="18" customHeight="1" x14ac:dyDescent="0.35">
      <c r="A173" s="687"/>
      <c r="B173" s="688"/>
      <c r="C173" s="689" t="s">
        <v>81</v>
      </c>
      <c r="D173" s="244">
        <v>1</v>
      </c>
      <c r="E173" s="322">
        <f>'INSCRIPTIONS COLLEGES'!E152</f>
        <v>0</v>
      </c>
      <c r="F173" s="313" t="e">
        <f>IF(E173="","",VLOOKUP(E173,'Listing import 29.10.24'!$A$2:$J$7000,2,FALSE))</f>
        <v>#N/A</v>
      </c>
      <c r="G173" s="197" t="e">
        <f>IF(E173="","",VLOOKUP(E173,'Listing import 29.10.24'!$A$2:$J$7000,3,FALSE))</f>
        <v>#N/A</v>
      </c>
      <c r="H173" s="245" t="e">
        <f>IF(E173="","",VLOOKUP(E173,'Listing import 29.10.24'!$A$2:$J$7000,4,FALSE))</f>
        <v>#N/A</v>
      </c>
      <c r="I173" s="691"/>
      <c r="J173" s="163"/>
      <c r="K173" s="642"/>
      <c r="L173" s="692">
        <f>SUM(J173:J177)</f>
        <v>0</v>
      </c>
      <c r="M173" s="681">
        <f>SUM(HOUR($K167)*60*60,MINUTE($K167)*60,SECOND($K167))-(L173*3)</f>
        <v>0</v>
      </c>
      <c r="N173" s="645"/>
      <c r="O173" s="683"/>
      <c r="P173" s="685">
        <f>M173+(10*N173)</f>
        <v>0</v>
      </c>
      <c r="Q173" s="680"/>
      <c r="R173" s="660">
        <f>P173</f>
        <v>0</v>
      </c>
      <c r="S173" s="662">
        <f>RANK(R173,$AC$47:$AC$62,1)+COUNTIF(AC$47:AC$62,R173)-1</f>
        <v>16</v>
      </c>
      <c r="T173" s="667"/>
      <c r="U173" s="669"/>
    </row>
    <row r="174" spans="1:21" ht="18" customHeight="1" x14ac:dyDescent="0.35">
      <c r="A174" s="687"/>
      <c r="B174" s="688"/>
      <c r="C174" s="689"/>
      <c r="D174" s="244">
        <v>2</v>
      </c>
      <c r="E174" s="322">
        <f>'INSCRIPTIONS COLLEGES'!E153</f>
        <v>0</v>
      </c>
      <c r="F174" s="313" t="e">
        <f>IF(E174="","",VLOOKUP(E174,'Listing import 29.10.24'!$A$2:$J$7000,2,FALSE))</f>
        <v>#N/A</v>
      </c>
      <c r="G174" s="197" t="e">
        <f>IF(E174="","",VLOOKUP(E174,'Listing import 29.10.24'!$A$2:$J$7000,3,FALSE))</f>
        <v>#N/A</v>
      </c>
      <c r="H174" s="245" t="e">
        <f>IF(E174="","",VLOOKUP(E174,'Listing import 29.10.24'!$A$2:$J$7000,4,FALSE))</f>
        <v>#N/A</v>
      </c>
      <c r="I174" s="691"/>
      <c r="J174" s="163"/>
      <c r="K174" s="642"/>
      <c r="L174" s="692"/>
      <c r="M174" s="681"/>
      <c r="N174" s="645"/>
      <c r="O174" s="683"/>
      <c r="P174" s="685"/>
      <c r="Q174" s="680"/>
      <c r="R174" s="661"/>
      <c r="S174" s="663"/>
      <c r="T174" s="667"/>
      <c r="U174" s="669"/>
    </row>
    <row r="175" spans="1:21" ht="18" customHeight="1" x14ac:dyDescent="0.35">
      <c r="A175" s="687"/>
      <c r="B175" s="688"/>
      <c r="C175" s="690"/>
      <c r="D175" s="244">
        <v>3</v>
      </c>
      <c r="E175" s="322">
        <f>'INSCRIPTIONS COLLEGES'!E154</f>
        <v>0</v>
      </c>
      <c r="F175" s="313" t="e">
        <f>IF(E175="","",VLOOKUP(E175,'Listing import 29.10.24'!$A$2:$J$7000,2,FALSE))</f>
        <v>#N/A</v>
      </c>
      <c r="G175" s="197" t="e">
        <f>IF(E175="","",VLOOKUP(E175,'Listing import 29.10.24'!$A$2:$J$7000,3,FALSE))</f>
        <v>#N/A</v>
      </c>
      <c r="H175" s="245" t="e">
        <f>IF(E175="","",VLOOKUP(E175,'Listing import 29.10.24'!$A$2:$J$7000,4,FALSE))</f>
        <v>#N/A</v>
      </c>
      <c r="I175" s="691"/>
      <c r="J175" s="163"/>
      <c r="K175" s="642"/>
      <c r="L175" s="692"/>
      <c r="M175" s="678">
        <f>M173/86400</f>
        <v>0</v>
      </c>
      <c r="N175" s="645"/>
      <c r="O175" s="683"/>
      <c r="P175" s="686">
        <f>(M173+N173)/86400</f>
        <v>0</v>
      </c>
      <c r="Q175" s="680"/>
      <c r="R175" s="661"/>
      <c r="S175" s="663"/>
      <c r="T175" s="667"/>
      <c r="U175" s="669"/>
    </row>
    <row r="176" spans="1:21" ht="18" customHeight="1" x14ac:dyDescent="0.35">
      <c r="A176" s="687"/>
      <c r="B176" s="688"/>
      <c r="C176" s="690"/>
      <c r="D176" s="244">
        <v>4</v>
      </c>
      <c r="E176" s="322">
        <f>'INSCRIPTIONS COLLEGES'!E155</f>
        <v>0</v>
      </c>
      <c r="F176" s="313" t="e">
        <f>IF(E176="","",VLOOKUP(E176,'Listing import 29.10.24'!$A$2:$J$7000,2,FALSE))</f>
        <v>#N/A</v>
      </c>
      <c r="G176" s="197" t="e">
        <f>IF(E176="","",VLOOKUP(E176,'Listing import 29.10.24'!$A$2:$J$7000,3,FALSE))</f>
        <v>#N/A</v>
      </c>
      <c r="H176" s="245" t="e">
        <f>IF(E176="","",VLOOKUP(E176,'Listing import 29.10.24'!$A$2:$J$7000,4,FALSE))</f>
        <v>#N/A</v>
      </c>
      <c r="I176" s="691"/>
      <c r="J176" s="163"/>
      <c r="K176" s="642"/>
      <c r="L176" s="692"/>
      <c r="M176" s="678"/>
      <c r="N176" s="645"/>
      <c r="O176" s="683"/>
      <c r="P176" s="686"/>
      <c r="Q176" s="680"/>
      <c r="R176" s="661"/>
      <c r="S176" s="663"/>
      <c r="T176" s="667"/>
      <c r="U176" s="669"/>
    </row>
    <row r="177" spans="1:21" ht="18" customHeight="1" x14ac:dyDescent="0.35">
      <c r="A177" s="687"/>
      <c r="B177" s="688"/>
      <c r="C177" s="690"/>
      <c r="D177" s="244">
        <v>5</v>
      </c>
      <c r="E177" s="322">
        <f>'INSCRIPTIONS COLLEGES'!E156</f>
        <v>0</v>
      </c>
      <c r="F177" s="313" t="e">
        <f>IF(E177="","",VLOOKUP(E177,'Listing import 29.10.24'!$A$2:$J$7000,2,FALSE))</f>
        <v>#N/A</v>
      </c>
      <c r="G177" s="197" t="e">
        <f>IF(E177="","",VLOOKUP(E177,'Listing import 29.10.24'!$A$2:$J$7000,3,FALSE))</f>
        <v>#N/A</v>
      </c>
      <c r="H177" s="245" t="e">
        <f>IF(E177="","",VLOOKUP(E177,'Listing import 29.10.24'!$A$2:$J$7000,4,FALSE))</f>
        <v>#N/A</v>
      </c>
      <c r="I177" s="691"/>
      <c r="J177" s="163"/>
      <c r="K177" s="642"/>
      <c r="L177" s="692"/>
      <c r="M177" s="678"/>
      <c r="N177" s="645"/>
      <c r="O177" s="684"/>
      <c r="P177" s="686"/>
      <c r="Q177" s="680"/>
      <c r="R177" s="661"/>
      <c r="S177" s="663"/>
      <c r="T177" s="667"/>
      <c r="U177" s="669"/>
    </row>
    <row r="178" spans="1:21" ht="18" customHeight="1" x14ac:dyDescent="0.7"/>
    <row r="179" spans="1:21" ht="18" customHeight="1" x14ac:dyDescent="0.7"/>
    <row r="180" spans="1:21" ht="18" customHeight="1" x14ac:dyDescent="0.7"/>
    <row r="181" spans="1:21" ht="96" x14ac:dyDescent="0.35">
      <c r="A181" s="687">
        <v>13</v>
      </c>
      <c r="B181" s="258" t="s">
        <v>56</v>
      </c>
      <c r="C181" s="259" t="s">
        <v>57</v>
      </c>
      <c r="D181" s="258" t="s">
        <v>58</v>
      </c>
      <c r="E181" s="323" t="s">
        <v>59</v>
      </c>
      <c r="F181" s="315" t="s">
        <v>60</v>
      </c>
      <c r="G181" s="258" t="s">
        <v>61</v>
      </c>
      <c r="H181" s="258" t="s">
        <v>62</v>
      </c>
      <c r="I181" s="258" t="s">
        <v>63</v>
      </c>
      <c r="J181" s="46" t="s">
        <v>64</v>
      </c>
      <c r="K181" s="28" t="s">
        <v>82</v>
      </c>
      <c r="L181" s="187" t="s">
        <v>66</v>
      </c>
      <c r="M181" s="187" t="s">
        <v>67</v>
      </c>
      <c r="N181" s="46" t="s">
        <v>68</v>
      </c>
      <c r="O181" s="258" t="s">
        <v>69</v>
      </c>
      <c r="P181" s="258" t="s">
        <v>70</v>
      </c>
      <c r="Q181" s="258" t="s">
        <v>71</v>
      </c>
      <c r="R181" s="260" t="s">
        <v>72</v>
      </c>
      <c r="S181" s="260" t="s">
        <v>73</v>
      </c>
      <c r="T181" s="261" t="s">
        <v>74</v>
      </c>
      <c r="U181" s="260" t="s">
        <v>75</v>
      </c>
    </row>
    <row r="182" spans="1:21" ht="18" customHeight="1" x14ac:dyDescent="0.35">
      <c r="A182" s="687"/>
      <c r="B182" s="688" t="str">
        <f>IF(E182="","",VLOOKUP(E182,'Listing import 29.10.24'!$A$2:$J$7000,8,FALSE))</f>
        <v>CLG.BAGANDA</v>
      </c>
      <c r="C182" s="689" t="s">
        <v>77</v>
      </c>
      <c r="D182" s="244">
        <v>1</v>
      </c>
      <c r="E182" s="326">
        <f>'INSCRIPTIONS COLLEGES'!E159</f>
        <v>24233823</v>
      </c>
      <c r="F182" s="313" t="str">
        <f>IF(E182="","",VLOOKUP(E182,'Listing import 29.10.24'!$A$2:$J$7000,2,FALSE))</f>
        <v>MICHEL -VILLAZ</v>
      </c>
      <c r="G182" s="197" t="str">
        <f>IF(E182="","",VLOOKUP(E182,'Listing import 29.10.24'!$A$2:$J$7000,3,FALSE))</f>
        <v>Shirley</v>
      </c>
      <c r="H182" s="245" t="str">
        <f>IF(E182="","",VLOOKUP(E182,'Listing import 29.10.24'!$A$2:$J$7000,4,FALSE))</f>
        <v>BF</v>
      </c>
      <c r="I182" s="691"/>
      <c r="J182" s="163"/>
      <c r="K182" s="642"/>
      <c r="L182" s="692">
        <f>SUM(J182:J186)</f>
        <v>0</v>
      </c>
      <c r="M182" s="681">
        <f>SUM(HOUR($K182)*60*60,MINUTE($K182)*60,SECOND($K182))-(L182*3)</f>
        <v>0</v>
      </c>
      <c r="N182" s="645"/>
      <c r="O182" s="682">
        <f>SUM(N182+N188)*10</f>
        <v>0</v>
      </c>
      <c r="P182" s="685">
        <f>M182+(10*N182)</f>
        <v>0</v>
      </c>
      <c r="Q182" s="685">
        <f>SUM(HOUR($K182)*60*60,MINUTE($K182)*60,SECOND($K182))-((L182+L188)*3)+((N182+N188)*10)</f>
        <v>0</v>
      </c>
      <c r="R182" s="664">
        <f>P182</f>
        <v>0</v>
      </c>
      <c r="S182" s="662">
        <f>RANK(R182,$Z$47:$Z$62,1)+COUNTIF(Z$47:Z$62,R182)-1</f>
        <v>16</v>
      </c>
      <c r="T182" s="666">
        <f>Q182</f>
        <v>0</v>
      </c>
      <c r="U182" s="668">
        <f>RANK(T182,$AF$47:$AF$62,1)+COUNTIF(AF$47:AF$62,T182)-1</f>
        <v>16</v>
      </c>
    </row>
    <row r="183" spans="1:21" ht="18" customHeight="1" x14ac:dyDescent="0.35">
      <c r="A183" s="687"/>
      <c r="B183" s="688"/>
      <c r="C183" s="689"/>
      <c r="D183" s="244">
        <v>2</v>
      </c>
      <c r="E183" s="326">
        <f>'INSCRIPTIONS COLLEGES'!E160</f>
        <v>24233792</v>
      </c>
      <c r="F183" s="313" t="str">
        <f>IF(E183="","",VLOOKUP(E183,'Listing import 29.10.24'!$A$2:$J$7000,2,FALSE))</f>
        <v>POYMEGNA</v>
      </c>
      <c r="G183" s="197" t="str">
        <f>IF(E183="","",VLOOKUP(E183,'Listing import 29.10.24'!$A$2:$J$7000,3,FALSE))</f>
        <v>Alice</v>
      </c>
      <c r="H183" s="245" t="str">
        <f>IF(E183="","",VLOOKUP(E183,'Listing import 29.10.24'!$A$2:$J$7000,4,FALSE))</f>
        <v>BF</v>
      </c>
      <c r="I183" s="691"/>
      <c r="J183" s="163"/>
      <c r="K183" s="642"/>
      <c r="L183" s="692"/>
      <c r="M183" s="681"/>
      <c r="N183" s="645"/>
      <c r="O183" s="683"/>
      <c r="P183" s="685"/>
      <c r="Q183" s="685"/>
      <c r="R183" s="665"/>
      <c r="S183" s="663"/>
      <c r="T183" s="667"/>
      <c r="U183" s="669"/>
    </row>
    <row r="184" spans="1:21" ht="18" customHeight="1" x14ac:dyDescent="0.35">
      <c r="A184" s="687"/>
      <c r="B184" s="688"/>
      <c r="C184" s="690"/>
      <c r="D184" s="244">
        <v>3</v>
      </c>
      <c r="E184" s="326">
        <f>'INSCRIPTIONS COLLEGES'!E161</f>
        <v>24248662</v>
      </c>
      <c r="F184" s="313" t="str">
        <f>IF(E184="","",VLOOKUP(E184,'Listing import 29.10.24'!$A$2:$J$7000,2,FALSE))</f>
        <v>TCHONMA</v>
      </c>
      <c r="G184" s="197" t="str">
        <f>IF(E184="","",VLOOKUP(E184,'Listing import 29.10.24'!$A$2:$J$7000,3,FALSE))</f>
        <v>Tracy</v>
      </c>
      <c r="H184" s="245" t="str">
        <f>IF(E184="","",VLOOKUP(E184,'Listing import 29.10.24'!$A$2:$J$7000,4,FALSE))</f>
        <v>BF</v>
      </c>
      <c r="I184" s="691"/>
      <c r="J184" s="163"/>
      <c r="K184" s="642"/>
      <c r="L184" s="692"/>
      <c r="M184" s="678">
        <f>M182/86400</f>
        <v>0</v>
      </c>
      <c r="N184" s="645"/>
      <c r="O184" s="683"/>
      <c r="P184" s="679">
        <f>(M182+(N182*10))/86400</f>
        <v>0</v>
      </c>
      <c r="Q184" s="680">
        <f>Q182/86400</f>
        <v>0</v>
      </c>
      <c r="R184" s="665"/>
      <c r="S184" s="663"/>
      <c r="T184" s="667"/>
      <c r="U184" s="669"/>
    </row>
    <row r="185" spans="1:21" ht="18" customHeight="1" x14ac:dyDescent="0.35">
      <c r="A185" s="687"/>
      <c r="B185" s="688"/>
      <c r="C185" s="690"/>
      <c r="D185" s="244">
        <v>4</v>
      </c>
      <c r="E185" s="326">
        <f>'INSCRIPTIONS COLLEGES'!E162</f>
        <v>24239142</v>
      </c>
      <c r="F185" s="313" t="str">
        <f>IF(E185="","",VLOOKUP(E185,'Listing import 29.10.24'!$A$2:$J$7000,2,FALSE))</f>
        <v>TEPITIOU</v>
      </c>
      <c r="G185" s="197" t="str">
        <f>IF(E185="","",VLOOKUP(E185,'Listing import 29.10.24'!$A$2:$J$7000,3,FALSE))</f>
        <v>Kayla</v>
      </c>
      <c r="H185" s="245" t="str">
        <f>IF(E185="","",VLOOKUP(E185,'Listing import 29.10.24'!$A$2:$J$7000,4,FALSE))</f>
        <v>BF</v>
      </c>
      <c r="I185" s="691"/>
      <c r="J185" s="163"/>
      <c r="K185" s="642"/>
      <c r="L185" s="692"/>
      <c r="M185" s="678"/>
      <c r="N185" s="645"/>
      <c r="O185" s="683"/>
      <c r="P185" s="679"/>
      <c r="Q185" s="680"/>
      <c r="R185" s="665"/>
      <c r="S185" s="663"/>
      <c r="T185" s="667"/>
      <c r="U185" s="669"/>
    </row>
    <row r="186" spans="1:21" ht="18" customHeight="1" x14ac:dyDescent="0.35">
      <c r="A186" s="687"/>
      <c r="B186" s="688"/>
      <c r="C186" s="690"/>
      <c r="D186" s="244">
        <v>5</v>
      </c>
      <c r="E186" s="326">
        <f>'INSCRIPTIONS COLLEGES'!E163</f>
        <v>24249368</v>
      </c>
      <c r="F186" s="313" t="str">
        <f>IF(E186="","",VLOOKUP(E186,'Listing import 29.10.24'!$A$2:$J$7000,2,FALSE))</f>
        <v>WHAAP</v>
      </c>
      <c r="G186" s="197" t="str">
        <f>IF(E186="","",VLOOKUP(E186,'Listing import 29.10.24'!$A$2:$J$7000,3,FALSE))</f>
        <v>Lancy</v>
      </c>
      <c r="H186" s="245" t="str">
        <f>IF(E186="","",VLOOKUP(E186,'Listing import 29.10.24'!$A$2:$J$7000,4,FALSE))</f>
        <v>BF</v>
      </c>
      <c r="I186" s="691"/>
      <c r="J186" s="163"/>
      <c r="K186" s="642"/>
      <c r="L186" s="692"/>
      <c r="M186" s="678"/>
      <c r="N186" s="645"/>
      <c r="O186" s="683"/>
      <c r="P186" s="679"/>
      <c r="Q186" s="680"/>
      <c r="R186" s="665"/>
      <c r="S186" s="663"/>
      <c r="T186" s="667"/>
      <c r="U186" s="669"/>
    </row>
    <row r="187" spans="1:21" ht="18" customHeight="1" x14ac:dyDescent="0.7">
      <c r="A187" s="687"/>
      <c r="B187" s="688"/>
      <c r="C187" s="273"/>
      <c r="D187" s="219"/>
      <c r="E187" s="219"/>
      <c r="F187" s="311"/>
      <c r="G187" s="219"/>
      <c r="H187" s="220"/>
      <c r="I187" s="221"/>
      <c r="J187" s="31"/>
      <c r="K187" s="642"/>
      <c r="L187" s="274"/>
      <c r="M187" s="274"/>
      <c r="N187" s="165"/>
      <c r="O187" s="683"/>
      <c r="P187" s="219"/>
      <c r="Q187" s="680"/>
      <c r="R187" s="276"/>
      <c r="S187" s="219"/>
      <c r="T187" s="667"/>
      <c r="U187" s="669"/>
    </row>
    <row r="188" spans="1:21" ht="18" customHeight="1" x14ac:dyDescent="0.35">
      <c r="A188" s="687"/>
      <c r="B188" s="688"/>
      <c r="C188" s="689" t="s">
        <v>81</v>
      </c>
      <c r="D188" s="244">
        <v>1</v>
      </c>
      <c r="E188" s="326">
        <f>'INSCRIPTIONS COLLEGES'!E165</f>
        <v>24222659</v>
      </c>
      <c r="F188" s="313" t="str">
        <f>IF(E188="","",VLOOKUP(E188,'Listing import 29.10.24'!$A$2:$J$7000,2,FALSE))</f>
        <v>BOKOLA</v>
      </c>
      <c r="G188" s="197" t="str">
        <f>IF(E188="","",VLOOKUP(E188,'Listing import 29.10.24'!$A$2:$J$7000,3,FALSE))</f>
        <v>Isaac</v>
      </c>
      <c r="H188" s="245" t="str">
        <f>IF(E188="","",VLOOKUP(E188,'Listing import 29.10.24'!$A$2:$J$7000,4,FALSE))</f>
        <v>BG</v>
      </c>
      <c r="I188" s="691"/>
      <c r="J188" s="163"/>
      <c r="K188" s="642"/>
      <c r="L188" s="692">
        <f>SUM(J188:J192)</f>
        <v>0</v>
      </c>
      <c r="M188" s="681">
        <f>SUM(HOUR($K182)*60*60,MINUTE($K182)*60,SECOND($K182))-(L188*3)</f>
        <v>0</v>
      </c>
      <c r="N188" s="645"/>
      <c r="O188" s="683"/>
      <c r="P188" s="685">
        <f>M188+(10*N188)</f>
        <v>0</v>
      </c>
      <c r="Q188" s="680"/>
      <c r="R188" s="660">
        <f>P188</f>
        <v>0</v>
      </c>
      <c r="S188" s="662">
        <f>RANK(R188,$AC$47:$AC$62,1)+COUNTIF(AC$47:AC$62,R188)-1</f>
        <v>16</v>
      </c>
      <c r="T188" s="667"/>
      <c r="U188" s="669"/>
    </row>
    <row r="189" spans="1:21" ht="18" customHeight="1" x14ac:dyDescent="0.35">
      <c r="A189" s="687"/>
      <c r="B189" s="688"/>
      <c r="C189" s="689"/>
      <c r="D189" s="244">
        <v>2</v>
      </c>
      <c r="E189" s="326">
        <f>'INSCRIPTIONS COLLEGES'!E166</f>
        <v>24248664</v>
      </c>
      <c r="F189" s="313" t="str">
        <f>IF(E189="","",VLOOKUP(E189,'Listing import 29.10.24'!$A$2:$J$7000,2,FALSE))</f>
        <v>TEIN-WEIAWE</v>
      </c>
      <c r="G189" s="197" t="str">
        <f>IF(E189="","",VLOOKUP(E189,'Listing import 29.10.24'!$A$2:$J$7000,3,FALSE))</f>
        <v>Jean-Pierre</v>
      </c>
      <c r="H189" s="245" t="str">
        <f>IF(E189="","",VLOOKUP(E189,'Listing import 29.10.24'!$A$2:$J$7000,4,FALSE))</f>
        <v>BG</v>
      </c>
      <c r="I189" s="691"/>
      <c r="J189" s="163"/>
      <c r="K189" s="642"/>
      <c r="L189" s="692"/>
      <c r="M189" s="681"/>
      <c r="N189" s="645"/>
      <c r="O189" s="683"/>
      <c r="P189" s="685"/>
      <c r="Q189" s="680"/>
      <c r="R189" s="661"/>
      <c r="S189" s="663"/>
      <c r="T189" s="667"/>
      <c r="U189" s="669"/>
    </row>
    <row r="190" spans="1:21" ht="18" customHeight="1" x14ac:dyDescent="0.35">
      <c r="A190" s="687"/>
      <c r="B190" s="688"/>
      <c r="C190" s="690"/>
      <c r="D190" s="244">
        <v>3</v>
      </c>
      <c r="E190" s="326">
        <f>'INSCRIPTIONS COLLEGES'!E167</f>
        <v>24239139</v>
      </c>
      <c r="F190" s="313" t="str">
        <f>IF(E190="","",VLOOKUP(E190,'Listing import 29.10.24'!$A$2:$J$7000,2,FALSE))</f>
        <v>TIDJINE</v>
      </c>
      <c r="G190" s="197" t="str">
        <f>IF(E190="","",VLOOKUP(E190,'Listing import 29.10.24'!$A$2:$J$7000,3,FALSE))</f>
        <v>Wilton</v>
      </c>
      <c r="H190" s="245" t="str">
        <f>IF(E190="","",VLOOKUP(E190,'Listing import 29.10.24'!$A$2:$J$7000,4,FALSE))</f>
        <v>BG</v>
      </c>
      <c r="I190" s="691"/>
      <c r="J190" s="163"/>
      <c r="K190" s="642"/>
      <c r="L190" s="692"/>
      <c r="M190" s="678">
        <f>M188/86400</f>
        <v>0</v>
      </c>
      <c r="N190" s="645"/>
      <c r="O190" s="683"/>
      <c r="P190" s="686">
        <f>(M188+N188)/86400</f>
        <v>0</v>
      </c>
      <c r="Q190" s="680"/>
      <c r="R190" s="661"/>
      <c r="S190" s="663"/>
      <c r="T190" s="667"/>
      <c r="U190" s="669"/>
    </row>
    <row r="191" spans="1:21" ht="18" customHeight="1" x14ac:dyDescent="0.35">
      <c r="A191" s="687"/>
      <c r="B191" s="688"/>
      <c r="C191" s="690"/>
      <c r="D191" s="244">
        <v>4</v>
      </c>
      <c r="E191" s="326">
        <f>'INSCRIPTIONS COLLEGES'!E168</f>
        <v>24222660</v>
      </c>
      <c r="F191" s="313" t="str">
        <f>IF(E191="","",VLOOKUP(E191,'Listing import 29.10.24'!$A$2:$J$7000,2,FALSE))</f>
        <v>WALA-WINDI</v>
      </c>
      <c r="G191" s="197" t="str">
        <f>IF(E191="","",VLOOKUP(E191,'Listing import 29.10.24'!$A$2:$J$7000,3,FALSE))</f>
        <v>Jhared</v>
      </c>
      <c r="H191" s="245" t="str">
        <f>IF(E191="","",VLOOKUP(E191,'Listing import 29.10.24'!$A$2:$J$7000,4,FALSE))</f>
        <v>BG</v>
      </c>
      <c r="I191" s="691"/>
      <c r="J191" s="163"/>
      <c r="K191" s="642"/>
      <c r="L191" s="692"/>
      <c r="M191" s="678"/>
      <c r="N191" s="645"/>
      <c r="O191" s="683"/>
      <c r="P191" s="686"/>
      <c r="Q191" s="680"/>
      <c r="R191" s="661"/>
      <c r="S191" s="663"/>
      <c r="T191" s="667"/>
      <c r="U191" s="669"/>
    </row>
    <row r="192" spans="1:21" ht="18" customHeight="1" x14ac:dyDescent="0.35">
      <c r="A192" s="687"/>
      <c r="B192" s="688"/>
      <c r="C192" s="690"/>
      <c r="D192" s="244">
        <v>5</v>
      </c>
      <c r="E192" s="326">
        <f>'INSCRIPTIONS COLLEGES'!E169</f>
        <v>24233797</v>
      </c>
      <c r="F192" s="313" t="str">
        <f>IF(E192="","",VLOOKUP(E192,'Listing import 29.10.24'!$A$2:$J$7000,2,FALSE))</f>
        <v>WHAAP</v>
      </c>
      <c r="G192" s="197" t="str">
        <f>IF(E192="","",VLOOKUP(E192,'Listing import 29.10.24'!$A$2:$J$7000,3,FALSE))</f>
        <v>Antoine</v>
      </c>
      <c r="H192" s="245" t="str">
        <f>IF(E192="","",VLOOKUP(E192,'Listing import 29.10.24'!$A$2:$J$7000,4,FALSE))</f>
        <v>BG</v>
      </c>
      <c r="I192" s="691"/>
      <c r="J192" s="163"/>
      <c r="K192" s="642"/>
      <c r="L192" s="692"/>
      <c r="M192" s="678"/>
      <c r="N192" s="645"/>
      <c r="O192" s="684"/>
      <c r="P192" s="686"/>
      <c r="Q192" s="680"/>
      <c r="R192" s="661"/>
      <c r="S192" s="663"/>
      <c r="T192" s="667"/>
      <c r="U192" s="669"/>
    </row>
    <row r="193" spans="1:21" ht="18" customHeight="1" x14ac:dyDescent="0.7"/>
    <row r="194" spans="1:21" ht="18" customHeight="1" x14ac:dyDescent="0.7"/>
    <row r="195" spans="1:21" ht="18" customHeight="1" x14ac:dyDescent="0.7"/>
    <row r="196" spans="1:21" ht="96" x14ac:dyDescent="0.35">
      <c r="A196" s="687">
        <v>14</v>
      </c>
      <c r="B196" s="258" t="s">
        <v>56</v>
      </c>
      <c r="C196" s="259" t="s">
        <v>57</v>
      </c>
      <c r="D196" s="258" t="s">
        <v>58</v>
      </c>
      <c r="E196" s="323" t="s">
        <v>59</v>
      </c>
      <c r="F196" s="315" t="s">
        <v>60</v>
      </c>
      <c r="G196" s="258" t="s">
        <v>61</v>
      </c>
      <c r="H196" s="258" t="s">
        <v>62</v>
      </c>
      <c r="I196" s="258" t="s">
        <v>63</v>
      </c>
      <c r="J196" s="46" t="s">
        <v>64</v>
      </c>
      <c r="K196" s="28" t="s">
        <v>82</v>
      </c>
      <c r="L196" s="187" t="s">
        <v>66</v>
      </c>
      <c r="M196" s="187" t="s">
        <v>67</v>
      </c>
      <c r="N196" s="46" t="s">
        <v>68</v>
      </c>
      <c r="O196" s="258" t="s">
        <v>69</v>
      </c>
      <c r="P196" s="258" t="s">
        <v>70</v>
      </c>
      <c r="Q196" s="258" t="s">
        <v>71</v>
      </c>
      <c r="R196" s="260" t="s">
        <v>72</v>
      </c>
      <c r="S196" s="260" t="s">
        <v>73</v>
      </c>
      <c r="T196" s="261" t="s">
        <v>74</v>
      </c>
      <c r="U196" s="260" t="s">
        <v>75</v>
      </c>
    </row>
    <row r="197" spans="1:21" ht="18" customHeight="1" x14ac:dyDescent="0.35">
      <c r="A197" s="687"/>
      <c r="B197" s="688" t="e">
        <f>IF(E197="","",VLOOKUP(E197,'Listing import 29.10.24'!$A$2:$J$7000,8,FALSE))</f>
        <v>#N/A</v>
      </c>
      <c r="C197" s="689" t="s">
        <v>77</v>
      </c>
      <c r="D197" s="244">
        <v>1</v>
      </c>
      <c r="E197" s="326">
        <f>'INSCRIPTIONS COLLEGES'!E172</f>
        <v>0</v>
      </c>
      <c r="F197" s="313" t="e">
        <f>IF(E197="","",VLOOKUP(E197,'Listing import 29.10.24'!$A$2:$J$7000,2,FALSE))</f>
        <v>#N/A</v>
      </c>
      <c r="G197" s="197" t="e">
        <f>IF(E197="","",VLOOKUP(E197,'Listing import 29.10.24'!$A$2:$J$7000,3,FALSE))</f>
        <v>#N/A</v>
      </c>
      <c r="H197" s="245" t="e">
        <f>IF(E197="","",VLOOKUP(E197,'Listing import 29.10.24'!$A$2:$J$7000,4,FALSE))</f>
        <v>#N/A</v>
      </c>
      <c r="I197" s="691"/>
      <c r="J197" s="163"/>
      <c r="K197" s="642"/>
      <c r="L197" s="692">
        <f>SUM(J197:J201)</f>
        <v>0</v>
      </c>
      <c r="M197" s="681">
        <f>SUM(HOUR($K197)*60*60,MINUTE($K197)*60,SECOND($K197))-(L197*3)</f>
        <v>0</v>
      </c>
      <c r="N197" s="645"/>
      <c r="O197" s="682">
        <f>SUM(N197+N203)*10</f>
        <v>0</v>
      </c>
      <c r="P197" s="685">
        <f>M197+(10*N197)</f>
        <v>0</v>
      </c>
      <c r="Q197" s="685">
        <f>SUM(HOUR($K197)*60*60,MINUTE($K197)*60,SECOND($K197))-((L197+L203)*3)+((N197+N203)*10)</f>
        <v>0</v>
      </c>
      <c r="R197" s="664">
        <f>P197</f>
        <v>0</v>
      </c>
      <c r="S197" s="662">
        <f>RANK(R197,$Z$47:$Z$62,1)+COUNTIF(Z$47:Z$62,R197)-1</f>
        <v>16</v>
      </c>
      <c r="T197" s="666">
        <f>Q197</f>
        <v>0</v>
      </c>
      <c r="U197" s="668">
        <f>RANK(T197,$AF$47:$AF$62,1)+COUNTIF(AF$47:AF$62,T197)-1</f>
        <v>16</v>
      </c>
    </row>
    <row r="198" spans="1:21" ht="18" customHeight="1" x14ac:dyDescent="0.35">
      <c r="A198" s="687"/>
      <c r="B198" s="688"/>
      <c r="C198" s="689"/>
      <c r="D198" s="244">
        <v>2</v>
      </c>
      <c r="E198" s="326">
        <f>'INSCRIPTIONS COLLEGES'!E173</f>
        <v>0</v>
      </c>
      <c r="F198" s="313" t="e">
        <f>IF(E198="","",VLOOKUP(E198,'Listing import 29.10.24'!$A$2:$J$7000,2,FALSE))</f>
        <v>#N/A</v>
      </c>
      <c r="G198" s="197" t="e">
        <f>IF(E198="","",VLOOKUP(E198,'Listing import 29.10.24'!$A$2:$J$7000,3,FALSE))</f>
        <v>#N/A</v>
      </c>
      <c r="H198" s="245" t="e">
        <f>IF(E198="","",VLOOKUP(E198,'Listing import 29.10.24'!$A$2:$J$7000,4,FALSE))</f>
        <v>#N/A</v>
      </c>
      <c r="I198" s="691"/>
      <c r="J198" s="163"/>
      <c r="K198" s="642"/>
      <c r="L198" s="692"/>
      <c r="M198" s="681"/>
      <c r="N198" s="645"/>
      <c r="O198" s="683"/>
      <c r="P198" s="685"/>
      <c r="Q198" s="685"/>
      <c r="R198" s="665"/>
      <c r="S198" s="663"/>
      <c r="T198" s="667"/>
      <c r="U198" s="669"/>
    </row>
    <row r="199" spans="1:21" ht="18" customHeight="1" x14ac:dyDescent="0.35">
      <c r="A199" s="687"/>
      <c r="B199" s="688"/>
      <c r="C199" s="690"/>
      <c r="D199" s="244">
        <v>3</v>
      </c>
      <c r="E199" s="326">
        <f>'INSCRIPTIONS COLLEGES'!E174</f>
        <v>0</v>
      </c>
      <c r="F199" s="313" t="e">
        <f>IF(E199="","",VLOOKUP(E199,'Listing import 29.10.24'!$A$2:$J$7000,2,FALSE))</f>
        <v>#N/A</v>
      </c>
      <c r="G199" s="197" t="e">
        <f>IF(E199="","",VLOOKUP(E199,'Listing import 29.10.24'!$A$2:$J$7000,3,FALSE))</f>
        <v>#N/A</v>
      </c>
      <c r="H199" s="245" t="e">
        <f>IF(E199="","",VLOOKUP(E199,'Listing import 29.10.24'!$A$2:$J$7000,4,FALSE))</f>
        <v>#N/A</v>
      </c>
      <c r="I199" s="691"/>
      <c r="J199" s="163"/>
      <c r="K199" s="642"/>
      <c r="L199" s="692"/>
      <c r="M199" s="678">
        <f>M197/86400</f>
        <v>0</v>
      </c>
      <c r="N199" s="645"/>
      <c r="O199" s="683"/>
      <c r="P199" s="679">
        <f>(M197+(N197*10))/86400</f>
        <v>0</v>
      </c>
      <c r="Q199" s="680">
        <f>Q197/86400</f>
        <v>0</v>
      </c>
      <c r="R199" s="665"/>
      <c r="S199" s="663"/>
      <c r="T199" s="667"/>
      <c r="U199" s="669"/>
    </row>
    <row r="200" spans="1:21" ht="18" customHeight="1" x14ac:dyDescent="0.35">
      <c r="A200" s="687"/>
      <c r="B200" s="688"/>
      <c r="C200" s="690"/>
      <c r="D200" s="244">
        <v>4</v>
      </c>
      <c r="E200" s="326">
        <f>'INSCRIPTIONS COLLEGES'!E175</f>
        <v>0</v>
      </c>
      <c r="F200" s="313" t="e">
        <f>IF(E200="","",VLOOKUP(E200,'Listing import 29.10.24'!$A$2:$J$7000,2,FALSE))</f>
        <v>#N/A</v>
      </c>
      <c r="G200" s="197" t="e">
        <f>IF(E200="","",VLOOKUP(E200,'Listing import 29.10.24'!$A$2:$J$7000,3,FALSE))</f>
        <v>#N/A</v>
      </c>
      <c r="H200" s="245" t="e">
        <f>IF(E200="","",VLOOKUP(E200,'Listing import 29.10.24'!$A$2:$J$7000,4,FALSE))</f>
        <v>#N/A</v>
      </c>
      <c r="I200" s="691"/>
      <c r="J200" s="163"/>
      <c r="K200" s="642"/>
      <c r="L200" s="692"/>
      <c r="M200" s="678"/>
      <c r="N200" s="645"/>
      <c r="O200" s="683"/>
      <c r="P200" s="679"/>
      <c r="Q200" s="680"/>
      <c r="R200" s="665"/>
      <c r="S200" s="663"/>
      <c r="T200" s="667"/>
      <c r="U200" s="669"/>
    </row>
    <row r="201" spans="1:21" ht="18" customHeight="1" x14ac:dyDescent="0.35">
      <c r="A201" s="687"/>
      <c r="B201" s="688"/>
      <c r="C201" s="690"/>
      <c r="D201" s="244">
        <v>5</v>
      </c>
      <c r="E201" s="326">
        <f>'INSCRIPTIONS COLLEGES'!E176</f>
        <v>0</v>
      </c>
      <c r="F201" s="313" t="e">
        <f>IF(E201="","",VLOOKUP(E201,'Listing import 29.10.24'!$A$2:$J$7000,2,FALSE))</f>
        <v>#N/A</v>
      </c>
      <c r="G201" s="197" t="e">
        <f>IF(E201="","",VLOOKUP(E201,'Listing import 29.10.24'!$A$2:$J$7000,3,FALSE))</f>
        <v>#N/A</v>
      </c>
      <c r="H201" s="245" t="e">
        <f>IF(E201="","",VLOOKUP(E201,'Listing import 29.10.24'!$A$2:$J$7000,4,FALSE))</f>
        <v>#N/A</v>
      </c>
      <c r="I201" s="691"/>
      <c r="J201" s="163"/>
      <c r="K201" s="642"/>
      <c r="L201" s="692"/>
      <c r="M201" s="678"/>
      <c r="N201" s="645"/>
      <c r="O201" s="683"/>
      <c r="P201" s="679"/>
      <c r="Q201" s="680"/>
      <c r="R201" s="665"/>
      <c r="S201" s="663"/>
      <c r="T201" s="667"/>
      <c r="U201" s="669"/>
    </row>
    <row r="202" spans="1:21" ht="18" customHeight="1" x14ac:dyDescent="0.7">
      <c r="A202" s="687"/>
      <c r="B202" s="688"/>
      <c r="C202" s="273"/>
      <c r="D202" s="219"/>
      <c r="E202" s="219"/>
      <c r="F202" s="311"/>
      <c r="G202" s="219"/>
      <c r="H202" s="220"/>
      <c r="I202" s="221"/>
      <c r="J202" s="31"/>
      <c r="K202" s="642"/>
      <c r="L202" s="274"/>
      <c r="M202" s="274"/>
      <c r="N202" s="165"/>
      <c r="O202" s="683"/>
      <c r="P202" s="219"/>
      <c r="Q202" s="680"/>
      <c r="R202" s="276"/>
      <c r="S202" s="219"/>
      <c r="T202" s="667"/>
      <c r="U202" s="669"/>
    </row>
    <row r="203" spans="1:21" ht="18" customHeight="1" x14ac:dyDescent="0.35">
      <c r="A203" s="687"/>
      <c r="B203" s="688"/>
      <c r="C203" s="689" t="s">
        <v>81</v>
      </c>
      <c r="D203" s="244">
        <v>1</v>
      </c>
      <c r="E203" s="326">
        <f>'INSCRIPTIONS COLLEGES'!E178</f>
        <v>0</v>
      </c>
      <c r="F203" s="313" t="e">
        <f>IF(E203="","",VLOOKUP(E203,'Listing import 29.10.24'!$A$2:$J$7000,2,FALSE))</f>
        <v>#N/A</v>
      </c>
      <c r="G203" s="197" t="e">
        <f>IF(E203="","",VLOOKUP(E203,'Listing import 29.10.24'!$A$2:$J$7000,3,FALSE))</f>
        <v>#N/A</v>
      </c>
      <c r="H203" s="245" t="e">
        <f>IF(E203="","",VLOOKUP(E203,'Listing import 29.10.24'!$A$2:$J$7000,4,FALSE))</f>
        <v>#N/A</v>
      </c>
      <c r="I203" s="691"/>
      <c r="J203" s="163"/>
      <c r="K203" s="642"/>
      <c r="L203" s="692">
        <f>SUM(J203:J207)</f>
        <v>0</v>
      </c>
      <c r="M203" s="681">
        <f>SUM(HOUR($K197)*60*60,MINUTE($K197)*60,SECOND($K197))-(L203*3)</f>
        <v>0</v>
      </c>
      <c r="N203" s="645"/>
      <c r="O203" s="683"/>
      <c r="P203" s="685">
        <f>M203+(10*N203)</f>
        <v>0</v>
      </c>
      <c r="Q203" s="680"/>
      <c r="R203" s="660">
        <f>P203</f>
        <v>0</v>
      </c>
      <c r="S203" s="662">
        <f>RANK(R203,$AC$47:$AC$62,1)+COUNTIF(AC$47:AC$62,R203)-1</f>
        <v>16</v>
      </c>
      <c r="T203" s="667"/>
      <c r="U203" s="669"/>
    </row>
    <row r="204" spans="1:21" ht="18" customHeight="1" x14ac:dyDescent="0.35">
      <c r="A204" s="687"/>
      <c r="B204" s="688"/>
      <c r="C204" s="689"/>
      <c r="D204" s="244">
        <v>2</v>
      </c>
      <c r="E204" s="326">
        <f>'INSCRIPTIONS COLLEGES'!E179</f>
        <v>0</v>
      </c>
      <c r="F204" s="313" t="e">
        <f>IF(E204="","",VLOOKUP(E204,'Listing import 29.10.24'!$A$2:$J$7000,2,FALSE))</f>
        <v>#N/A</v>
      </c>
      <c r="G204" s="197" t="e">
        <f>IF(E204="","",VLOOKUP(E204,'Listing import 29.10.24'!$A$2:$J$7000,3,FALSE))</f>
        <v>#N/A</v>
      </c>
      <c r="H204" s="245" t="e">
        <f>IF(E204="","",VLOOKUP(E204,'Listing import 29.10.24'!$A$2:$J$7000,4,FALSE))</f>
        <v>#N/A</v>
      </c>
      <c r="I204" s="691"/>
      <c r="J204" s="163"/>
      <c r="K204" s="642"/>
      <c r="L204" s="692"/>
      <c r="M204" s="681"/>
      <c r="N204" s="645"/>
      <c r="O204" s="683"/>
      <c r="P204" s="685"/>
      <c r="Q204" s="680"/>
      <c r="R204" s="661"/>
      <c r="S204" s="663"/>
      <c r="T204" s="667"/>
      <c r="U204" s="669"/>
    </row>
    <row r="205" spans="1:21" ht="18" customHeight="1" x14ac:dyDescent="0.35">
      <c r="A205" s="687"/>
      <c r="B205" s="688"/>
      <c r="C205" s="690"/>
      <c r="D205" s="244">
        <v>3</v>
      </c>
      <c r="E205" s="326">
        <f>'INSCRIPTIONS COLLEGES'!E180</f>
        <v>0</v>
      </c>
      <c r="F205" s="313" t="e">
        <f>IF(E205="","",VLOOKUP(E205,'Listing import 29.10.24'!$A$2:$J$7000,2,FALSE))</f>
        <v>#N/A</v>
      </c>
      <c r="G205" s="197" t="e">
        <f>IF(E205="","",VLOOKUP(E205,'Listing import 29.10.24'!$A$2:$J$7000,3,FALSE))</f>
        <v>#N/A</v>
      </c>
      <c r="H205" s="245" t="e">
        <f>IF(E205="","",VLOOKUP(E205,'Listing import 29.10.24'!$A$2:$J$7000,4,FALSE))</f>
        <v>#N/A</v>
      </c>
      <c r="I205" s="691"/>
      <c r="J205" s="163"/>
      <c r="K205" s="642"/>
      <c r="L205" s="692"/>
      <c r="M205" s="678">
        <f>M203/86400</f>
        <v>0</v>
      </c>
      <c r="N205" s="645"/>
      <c r="O205" s="683"/>
      <c r="P205" s="686">
        <f>(M203+N203)/86400</f>
        <v>0</v>
      </c>
      <c r="Q205" s="680"/>
      <c r="R205" s="661"/>
      <c r="S205" s="663"/>
      <c r="T205" s="667"/>
      <c r="U205" s="669"/>
    </row>
    <row r="206" spans="1:21" ht="18" customHeight="1" x14ac:dyDescent="0.35">
      <c r="A206" s="687"/>
      <c r="B206" s="688"/>
      <c r="C206" s="690"/>
      <c r="D206" s="244">
        <v>4</v>
      </c>
      <c r="E206" s="326">
        <f>'INSCRIPTIONS COLLEGES'!E181</f>
        <v>0</v>
      </c>
      <c r="F206" s="313" t="e">
        <f>IF(E206="","",VLOOKUP(E206,'Listing import 29.10.24'!$A$2:$J$7000,2,FALSE))</f>
        <v>#N/A</v>
      </c>
      <c r="G206" s="197" t="e">
        <f>IF(E206="","",VLOOKUP(E206,'Listing import 29.10.24'!$A$2:$J$7000,3,FALSE))</f>
        <v>#N/A</v>
      </c>
      <c r="H206" s="245" t="e">
        <f>IF(E206="","",VLOOKUP(E206,'Listing import 29.10.24'!$A$2:$J$7000,4,FALSE))</f>
        <v>#N/A</v>
      </c>
      <c r="I206" s="691"/>
      <c r="J206" s="163"/>
      <c r="K206" s="642"/>
      <c r="L206" s="692"/>
      <c r="M206" s="678"/>
      <c r="N206" s="645"/>
      <c r="O206" s="683"/>
      <c r="P206" s="686"/>
      <c r="Q206" s="680"/>
      <c r="R206" s="661"/>
      <c r="S206" s="663"/>
      <c r="T206" s="667"/>
      <c r="U206" s="669"/>
    </row>
    <row r="207" spans="1:21" ht="18" customHeight="1" x14ac:dyDescent="0.35">
      <c r="A207" s="687"/>
      <c r="B207" s="688"/>
      <c r="C207" s="690"/>
      <c r="D207" s="244">
        <v>5</v>
      </c>
      <c r="E207" s="326">
        <f>'INSCRIPTIONS COLLEGES'!E182</f>
        <v>0</v>
      </c>
      <c r="F207" s="313" t="e">
        <f>IF(E207="","",VLOOKUP(E207,'Listing import 29.10.24'!$A$2:$J$7000,2,FALSE))</f>
        <v>#N/A</v>
      </c>
      <c r="G207" s="197" t="e">
        <f>IF(E207="","",VLOOKUP(E207,'Listing import 29.10.24'!$A$2:$J$7000,3,FALSE))</f>
        <v>#N/A</v>
      </c>
      <c r="H207" s="245" t="e">
        <f>IF(E207="","",VLOOKUP(E207,'Listing import 29.10.24'!$A$2:$J$7000,4,FALSE))</f>
        <v>#N/A</v>
      </c>
      <c r="I207" s="691"/>
      <c r="J207" s="163"/>
      <c r="K207" s="642"/>
      <c r="L207" s="692"/>
      <c r="M207" s="678"/>
      <c r="N207" s="645"/>
      <c r="O207" s="684"/>
      <c r="P207" s="686"/>
      <c r="Q207" s="680"/>
      <c r="R207" s="661"/>
      <c r="S207" s="663"/>
      <c r="T207" s="667"/>
      <c r="U207" s="669"/>
    </row>
    <row r="208" spans="1:21" ht="18" customHeight="1" x14ac:dyDescent="0.7"/>
    <row r="209" spans="1:21" ht="18" customHeight="1" x14ac:dyDescent="0.7"/>
    <row r="210" spans="1:21" ht="18" customHeight="1" x14ac:dyDescent="0.7"/>
    <row r="211" spans="1:21" ht="96" x14ac:dyDescent="0.35">
      <c r="A211" s="687">
        <v>15</v>
      </c>
      <c r="B211" s="258" t="s">
        <v>56</v>
      </c>
      <c r="C211" s="259" t="s">
        <v>57</v>
      </c>
      <c r="D211" s="258" t="s">
        <v>58</v>
      </c>
      <c r="E211" s="323" t="s">
        <v>59</v>
      </c>
      <c r="F211" s="315" t="s">
        <v>60</v>
      </c>
      <c r="G211" s="258" t="s">
        <v>61</v>
      </c>
      <c r="H211" s="258" t="s">
        <v>62</v>
      </c>
      <c r="I211" s="258" t="s">
        <v>63</v>
      </c>
      <c r="J211" s="46" t="s">
        <v>64</v>
      </c>
      <c r="K211" s="28" t="s">
        <v>82</v>
      </c>
      <c r="L211" s="187" t="s">
        <v>66</v>
      </c>
      <c r="M211" s="187" t="s">
        <v>67</v>
      </c>
      <c r="N211" s="46" t="s">
        <v>68</v>
      </c>
      <c r="O211" s="258" t="s">
        <v>69</v>
      </c>
      <c r="P211" s="258" t="s">
        <v>70</v>
      </c>
      <c r="Q211" s="258" t="s">
        <v>71</v>
      </c>
      <c r="R211" s="260" t="s">
        <v>72</v>
      </c>
      <c r="S211" s="260" t="s">
        <v>73</v>
      </c>
      <c r="T211" s="261" t="s">
        <v>74</v>
      </c>
      <c r="U211" s="260" t="s">
        <v>75</v>
      </c>
    </row>
    <row r="212" spans="1:21" ht="18" customHeight="1" x14ac:dyDescent="0.35">
      <c r="A212" s="687"/>
      <c r="B212" s="688" t="e">
        <f>IF(E212="","",VLOOKUP(E212,'Listing import 29.10.24'!$A$2:$J$7000,8,FALSE))</f>
        <v>#N/A</v>
      </c>
      <c r="C212" s="689" t="s">
        <v>77</v>
      </c>
      <c r="D212" s="244">
        <v>1</v>
      </c>
      <c r="E212" s="322">
        <f>'INSCRIPTIONS COLLEGES'!E185</f>
        <v>0</v>
      </c>
      <c r="F212" s="313" t="e">
        <f>IF(E212="","",VLOOKUP(E212,'Listing import 29.10.24'!$A$2:$J$7000,2,FALSE))</f>
        <v>#N/A</v>
      </c>
      <c r="G212" s="197" t="e">
        <f>IF(E212="","",VLOOKUP(E212,'Listing import 29.10.24'!$A$2:$J$7000,3,FALSE))</f>
        <v>#N/A</v>
      </c>
      <c r="H212" s="245" t="e">
        <f>IF(E212="","",VLOOKUP(E212,'Listing import 29.10.24'!$A$2:$J$7000,4,FALSE))</f>
        <v>#N/A</v>
      </c>
      <c r="I212" s="691"/>
      <c r="J212" s="163"/>
      <c r="K212" s="642"/>
      <c r="L212" s="692">
        <f>SUM(J212:J216)</f>
        <v>0</v>
      </c>
      <c r="M212" s="681">
        <f>SUM(HOUR($K212)*60*60,MINUTE($K212)*60,SECOND($K212))-(L212*3)</f>
        <v>0</v>
      </c>
      <c r="N212" s="645"/>
      <c r="O212" s="682">
        <f>SUM(N212+N218)*10</f>
        <v>0</v>
      </c>
      <c r="P212" s="685">
        <f>M212+(10*N212)</f>
        <v>0</v>
      </c>
      <c r="Q212" s="685">
        <f>SUM(HOUR($K212)*60*60,MINUTE($K212)*60,SECOND($K212))-((L212+L218)*3)+((N212+N218)*10)</f>
        <v>0</v>
      </c>
      <c r="R212" s="664">
        <f>P212</f>
        <v>0</v>
      </c>
      <c r="S212" s="662">
        <f>RANK(R212,$Z$47:$Z$62,1)+COUNTIF(Z$47:Z$62,R212)-1</f>
        <v>16</v>
      </c>
      <c r="T212" s="666">
        <f>Q212</f>
        <v>0</v>
      </c>
      <c r="U212" s="668">
        <f>RANK(T212,$AF$47:$AF$62,1)+COUNTIF(AF$47:AF$62,T212)-1</f>
        <v>16</v>
      </c>
    </row>
    <row r="213" spans="1:21" ht="18" customHeight="1" x14ac:dyDescent="0.35">
      <c r="A213" s="687"/>
      <c r="B213" s="688"/>
      <c r="C213" s="689"/>
      <c r="D213" s="244">
        <v>2</v>
      </c>
      <c r="E213" s="322">
        <f>'INSCRIPTIONS COLLEGES'!E186</f>
        <v>0</v>
      </c>
      <c r="F213" s="313" t="e">
        <f>IF(E213="","",VLOOKUP(E213,'Listing import 29.10.24'!$A$2:$J$7000,2,FALSE))</f>
        <v>#N/A</v>
      </c>
      <c r="G213" s="197" t="e">
        <f>IF(E213="","",VLOOKUP(E213,'Listing import 29.10.24'!$A$2:$J$7000,3,FALSE))</f>
        <v>#N/A</v>
      </c>
      <c r="H213" s="245" t="e">
        <f>IF(E213="","",VLOOKUP(E213,'Listing import 29.10.24'!$A$2:$J$7000,4,FALSE))</f>
        <v>#N/A</v>
      </c>
      <c r="I213" s="691"/>
      <c r="J213" s="163"/>
      <c r="K213" s="642"/>
      <c r="L213" s="692"/>
      <c r="M213" s="681"/>
      <c r="N213" s="645"/>
      <c r="O213" s="683"/>
      <c r="P213" s="685"/>
      <c r="Q213" s="685"/>
      <c r="R213" s="665"/>
      <c r="S213" s="663"/>
      <c r="T213" s="667"/>
      <c r="U213" s="669"/>
    </row>
    <row r="214" spans="1:21" ht="18" customHeight="1" x14ac:dyDescent="0.35">
      <c r="A214" s="687"/>
      <c r="B214" s="688"/>
      <c r="C214" s="690"/>
      <c r="D214" s="244">
        <v>3</v>
      </c>
      <c r="E214" s="322">
        <f>'INSCRIPTIONS COLLEGES'!E187</f>
        <v>0</v>
      </c>
      <c r="F214" s="313" t="e">
        <f>IF(E214="","",VLOOKUP(E214,'Listing import 29.10.24'!$A$2:$J$7000,2,FALSE))</f>
        <v>#N/A</v>
      </c>
      <c r="G214" s="197" t="e">
        <f>IF(E214="","",VLOOKUP(E214,'Listing import 29.10.24'!$A$2:$J$7000,3,FALSE))</f>
        <v>#N/A</v>
      </c>
      <c r="H214" s="245" t="e">
        <f>IF(E214="","",VLOOKUP(E214,'Listing import 29.10.24'!$A$2:$J$7000,4,FALSE))</f>
        <v>#N/A</v>
      </c>
      <c r="I214" s="691"/>
      <c r="J214" s="163"/>
      <c r="K214" s="642"/>
      <c r="L214" s="692"/>
      <c r="M214" s="678">
        <f>M212/86400</f>
        <v>0</v>
      </c>
      <c r="N214" s="645"/>
      <c r="O214" s="683"/>
      <c r="P214" s="679">
        <f>(M212+(N212*10))/86400</f>
        <v>0</v>
      </c>
      <c r="Q214" s="680">
        <f>Q212/86400</f>
        <v>0</v>
      </c>
      <c r="R214" s="665"/>
      <c r="S214" s="663"/>
      <c r="T214" s="667"/>
      <c r="U214" s="669"/>
    </row>
    <row r="215" spans="1:21" ht="18" customHeight="1" x14ac:dyDescent="0.35">
      <c r="A215" s="687"/>
      <c r="B215" s="688"/>
      <c r="C215" s="690"/>
      <c r="D215" s="244">
        <v>4</v>
      </c>
      <c r="E215" s="322">
        <f>'INSCRIPTIONS COLLEGES'!E188</f>
        <v>0</v>
      </c>
      <c r="F215" s="313" t="e">
        <f>IF(E215="","",VLOOKUP(E215,'Listing import 29.10.24'!$A$2:$J$7000,2,FALSE))</f>
        <v>#N/A</v>
      </c>
      <c r="G215" s="197" t="e">
        <f>IF(E215="","",VLOOKUP(E215,'Listing import 29.10.24'!$A$2:$J$7000,3,FALSE))</f>
        <v>#N/A</v>
      </c>
      <c r="H215" s="245" t="e">
        <f>IF(E215="","",VLOOKUP(E215,'Listing import 29.10.24'!$A$2:$J$7000,4,FALSE))</f>
        <v>#N/A</v>
      </c>
      <c r="I215" s="691"/>
      <c r="J215" s="163"/>
      <c r="K215" s="642"/>
      <c r="L215" s="692"/>
      <c r="M215" s="678"/>
      <c r="N215" s="645"/>
      <c r="O215" s="683"/>
      <c r="P215" s="679"/>
      <c r="Q215" s="680"/>
      <c r="R215" s="665"/>
      <c r="S215" s="663"/>
      <c r="T215" s="667"/>
      <c r="U215" s="669"/>
    </row>
    <row r="216" spans="1:21" ht="18" customHeight="1" x14ac:dyDescent="0.35">
      <c r="A216" s="687"/>
      <c r="B216" s="688"/>
      <c r="C216" s="690"/>
      <c r="D216" s="244">
        <v>5</v>
      </c>
      <c r="E216" s="322">
        <f>'INSCRIPTIONS COLLEGES'!E189</f>
        <v>0</v>
      </c>
      <c r="F216" s="313" t="e">
        <f>IF(E216="","",VLOOKUP(E216,'Listing import 29.10.24'!$A$2:$J$7000,2,FALSE))</f>
        <v>#N/A</v>
      </c>
      <c r="G216" s="197" t="e">
        <f>IF(E216="","",VLOOKUP(E216,'Listing import 29.10.24'!$A$2:$J$7000,3,FALSE))</f>
        <v>#N/A</v>
      </c>
      <c r="H216" s="245" t="e">
        <f>IF(E216="","",VLOOKUP(E216,'Listing import 29.10.24'!$A$2:$J$7000,4,FALSE))</f>
        <v>#N/A</v>
      </c>
      <c r="I216" s="691"/>
      <c r="J216" s="163"/>
      <c r="K216" s="642"/>
      <c r="L216" s="692"/>
      <c r="M216" s="678"/>
      <c r="N216" s="645"/>
      <c r="O216" s="683"/>
      <c r="P216" s="679"/>
      <c r="Q216" s="680"/>
      <c r="R216" s="665"/>
      <c r="S216" s="663"/>
      <c r="T216" s="667"/>
      <c r="U216" s="669"/>
    </row>
    <row r="217" spans="1:21" ht="18" customHeight="1" x14ac:dyDescent="0.7">
      <c r="A217" s="687"/>
      <c r="B217" s="688"/>
      <c r="C217" s="273"/>
      <c r="D217" s="219"/>
      <c r="E217" s="219"/>
      <c r="F217" s="311"/>
      <c r="G217" s="219"/>
      <c r="H217" s="220"/>
      <c r="I217" s="221"/>
      <c r="J217" s="31"/>
      <c r="K217" s="642"/>
      <c r="L217" s="274"/>
      <c r="M217" s="274"/>
      <c r="N217" s="165"/>
      <c r="O217" s="683"/>
      <c r="P217" s="219"/>
      <c r="Q217" s="680"/>
      <c r="R217" s="276"/>
      <c r="S217" s="219"/>
      <c r="T217" s="667"/>
      <c r="U217" s="669"/>
    </row>
    <row r="218" spans="1:21" ht="18" customHeight="1" x14ac:dyDescent="0.35">
      <c r="A218" s="687"/>
      <c r="B218" s="688"/>
      <c r="C218" s="689" t="s">
        <v>81</v>
      </c>
      <c r="D218" s="244">
        <v>1</v>
      </c>
      <c r="E218" s="322">
        <f>'INSCRIPTIONS COLLEGES'!E191</f>
        <v>0</v>
      </c>
      <c r="F218" s="313" t="e">
        <f>IF(E218="","",VLOOKUP(E218,'Listing import 29.10.24'!$A$2:$J$7000,2,FALSE))</f>
        <v>#N/A</v>
      </c>
      <c r="G218" s="197" t="e">
        <f>IF(E218="","",VLOOKUP(E218,'Listing import 29.10.24'!$A$2:$J$7000,3,FALSE))</f>
        <v>#N/A</v>
      </c>
      <c r="H218" s="245" t="e">
        <f>IF(E218="","",VLOOKUP(E218,'Listing import 29.10.24'!$A$2:$J$7000,4,FALSE))</f>
        <v>#N/A</v>
      </c>
      <c r="I218" s="691"/>
      <c r="J218" s="163"/>
      <c r="K218" s="642"/>
      <c r="L218" s="692">
        <f>SUM(J218:J222)</f>
        <v>0</v>
      </c>
      <c r="M218" s="681">
        <f>SUM(HOUR($K212)*60*60,MINUTE($K212)*60,SECOND($K212))-(L218*3)</f>
        <v>0</v>
      </c>
      <c r="N218" s="645"/>
      <c r="O218" s="683"/>
      <c r="P218" s="685">
        <f>M218+(10*N218)</f>
        <v>0</v>
      </c>
      <c r="Q218" s="680"/>
      <c r="R218" s="660">
        <f>P218</f>
        <v>0</v>
      </c>
      <c r="S218" s="662">
        <f>RANK(R218,$AC$47:$AC$62,1)+COUNTIF(AC$47:AC$62,R218)-1</f>
        <v>16</v>
      </c>
      <c r="T218" s="667"/>
      <c r="U218" s="669"/>
    </row>
    <row r="219" spans="1:21" ht="18" customHeight="1" x14ac:dyDescent="0.35">
      <c r="A219" s="687"/>
      <c r="B219" s="688"/>
      <c r="C219" s="689"/>
      <c r="D219" s="244">
        <v>2</v>
      </c>
      <c r="E219" s="322">
        <f>'INSCRIPTIONS COLLEGES'!E192</f>
        <v>0</v>
      </c>
      <c r="F219" s="313" t="e">
        <f>IF(E219="","",VLOOKUP(E219,'Listing import 29.10.24'!$A$2:$J$7000,2,FALSE))</f>
        <v>#N/A</v>
      </c>
      <c r="G219" s="197" t="e">
        <f>IF(E219="","",VLOOKUP(E219,'Listing import 29.10.24'!$A$2:$J$7000,3,FALSE))</f>
        <v>#N/A</v>
      </c>
      <c r="H219" s="245" t="e">
        <f>IF(E219="","",VLOOKUP(E219,'Listing import 29.10.24'!$A$2:$J$7000,4,FALSE))</f>
        <v>#N/A</v>
      </c>
      <c r="I219" s="691"/>
      <c r="J219" s="163"/>
      <c r="K219" s="642"/>
      <c r="L219" s="692"/>
      <c r="M219" s="681"/>
      <c r="N219" s="645"/>
      <c r="O219" s="683"/>
      <c r="P219" s="685"/>
      <c r="Q219" s="680"/>
      <c r="R219" s="661"/>
      <c r="S219" s="663"/>
      <c r="T219" s="667"/>
      <c r="U219" s="669"/>
    </row>
    <row r="220" spans="1:21" ht="18" customHeight="1" x14ac:dyDescent="0.35">
      <c r="A220" s="687"/>
      <c r="B220" s="688"/>
      <c r="C220" s="690"/>
      <c r="D220" s="244">
        <v>3</v>
      </c>
      <c r="E220" s="322">
        <f>'INSCRIPTIONS COLLEGES'!E193</f>
        <v>0</v>
      </c>
      <c r="F220" s="313" t="e">
        <f>IF(E220="","",VLOOKUP(E220,'Listing import 29.10.24'!$A$2:$J$7000,2,FALSE))</f>
        <v>#N/A</v>
      </c>
      <c r="G220" s="197" t="e">
        <f>IF(E220="","",VLOOKUP(E220,'Listing import 29.10.24'!$A$2:$J$7000,3,FALSE))</f>
        <v>#N/A</v>
      </c>
      <c r="H220" s="245" t="e">
        <f>IF(E220="","",VLOOKUP(E220,'Listing import 29.10.24'!$A$2:$J$7000,4,FALSE))</f>
        <v>#N/A</v>
      </c>
      <c r="I220" s="691"/>
      <c r="J220" s="163"/>
      <c r="K220" s="642"/>
      <c r="L220" s="692"/>
      <c r="M220" s="678">
        <f>M218/86400</f>
        <v>0</v>
      </c>
      <c r="N220" s="645"/>
      <c r="O220" s="683"/>
      <c r="P220" s="686">
        <f>(M218+N218)/86400</f>
        <v>0</v>
      </c>
      <c r="Q220" s="680"/>
      <c r="R220" s="661"/>
      <c r="S220" s="663"/>
      <c r="T220" s="667"/>
      <c r="U220" s="669"/>
    </row>
    <row r="221" spans="1:21" ht="18" customHeight="1" x14ac:dyDescent="0.35">
      <c r="A221" s="687"/>
      <c r="B221" s="688"/>
      <c r="C221" s="690"/>
      <c r="D221" s="244">
        <v>4</v>
      </c>
      <c r="E221" s="322">
        <f>'INSCRIPTIONS COLLEGES'!E194</f>
        <v>0</v>
      </c>
      <c r="F221" s="313" t="e">
        <f>IF(E221="","",VLOOKUP(E221,'Listing import 29.10.24'!$A$2:$J$7000,2,FALSE))</f>
        <v>#N/A</v>
      </c>
      <c r="G221" s="197" t="e">
        <f>IF(E221="","",VLOOKUP(E221,'Listing import 29.10.24'!$A$2:$J$7000,3,FALSE))</f>
        <v>#N/A</v>
      </c>
      <c r="H221" s="245" t="e">
        <f>IF(E221="","",VLOOKUP(E221,'Listing import 29.10.24'!$A$2:$J$7000,4,FALSE))</f>
        <v>#N/A</v>
      </c>
      <c r="I221" s="691"/>
      <c r="J221" s="163"/>
      <c r="K221" s="642"/>
      <c r="L221" s="692"/>
      <c r="M221" s="678"/>
      <c r="N221" s="645"/>
      <c r="O221" s="683"/>
      <c r="P221" s="686"/>
      <c r="Q221" s="680"/>
      <c r="R221" s="661"/>
      <c r="S221" s="663"/>
      <c r="T221" s="667"/>
      <c r="U221" s="669"/>
    </row>
    <row r="222" spans="1:21" ht="18" customHeight="1" x14ac:dyDescent="0.35">
      <c r="A222" s="687"/>
      <c r="B222" s="688"/>
      <c r="C222" s="690"/>
      <c r="D222" s="244">
        <v>5</v>
      </c>
      <c r="E222" s="322">
        <f>'INSCRIPTIONS COLLEGES'!E195</f>
        <v>0</v>
      </c>
      <c r="F222" s="313" t="e">
        <f>IF(E222="","",VLOOKUP(E222,'Listing import 29.10.24'!$A$2:$J$7000,2,FALSE))</f>
        <v>#N/A</v>
      </c>
      <c r="G222" s="197" t="e">
        <f>IF(E222="","",VLOOKUP(E222,'Listing import 29.10.24'!$A$2:$J$7000,3,FALSE))</f>
        <v>#N/A</v>
      </c>
      <c r="H222" s="245" t="e">
        <f>IF(E222="","",VLOOKUP(E222,'Listing import 29.10.24'!$A$2:$J$7000,4,FALSE))</f>
        <v>#N/A</v>
      </c>
      <c r="I222" s="691"/>
      <c r="J222" s="163"/>
      <c r="K222" s="642"/>
      <c r="L222" s="692"/>
      <c r="M222" s="678"/>
      <c r="N222" s="645"/>
      <c r="O222" s="684"/>
      <c r="P222" s="686"/>
      <c r="Q222" s="680"/>
      <c r="R222" s="661"/>
      <c r="S222" s="663"/>
      <c r="T222" s="667"/>
      <c r="U222" s="669"/>
    </row>
    <row r="223" spans="1:21" ht="18" customHeight="1" x14ac:dyDescent="0.7"/>
    <row r="224" spans="1:21" ht="18" customHeight="1" x14ac:dyDescent="0.7"/>
    <row r="225" spans="1:21" ht="18" customHeight="1" x14ac:dyDescent="0.7"/>
    <row r="226" spans="1:21" ht="96" x14ac:dyDescent="0.35">
      <c r="A226" s="687">
        <v>16</v>
      </c>
      <c r="B226" s="258" t="s">
        <v>56</v>
      </c>
      <c r="C226" s="259" t="s">
        <v>57</v>
      </c>
      <c r="D226" s="258" t="s">
        <v>58</v>
      </c>
      <c r="E226" s="323" t="s">
        <v>59</v>
      </c>
      <c r="F226" s="315" t="s">
        <v>60</v>
      </c>
      <c r="G226" s="258" t="s">
        <v>61</v>
      </c>
      <c r="H226" s="258" t="s">
        <v>62</v>
      </c>
      <c r="I226" s="258" t="s">
        <v>63</v>
      </c>
      <c r="J226" s="46" t="s">
        <v>64</v>
      </c>
      <c r="K226" s="28" t="s">
        <v>82</v>
      </c>
      <c r="L226" s="187" t="s">
        <v>66</v>
      </c>
      <c r="M226" s="187" t="s">
        <v>67</v>
      </c>
      <c r="N226" s="46" t="s">
        <v>68</v>
      </c>
      <c r="O226" s="258" t="s">
        <v>69</v>
      </c>
      <c r="P226" s="258" t="s">
        <v>70</v>
      </c>
      <c r="Q226" s="258" t="s">
        <v>71</v>
      </c>
      <c r="R226" s="260" t="s">
        <v>72</v>
      </c>
      <c r="S226" s="260" t="s">
        <v>73</v>
      </c>
      <c r="T226" s="261" t="s">
        <v>74</v>
      </c>
      <c r="U226" s="260" t="s">
        <v>75</v>
      </c>
    </row>
    <row r="227" spans="1:21" ht="21" customHeight="1" x14ac:dyDescent="0.35">
      <c r="A227" s="687"/>
      <c r="B227" s="688" t="e">
        <f>IF(E227="","",VLOOKUP(E227,'Listing import 29.10.24'!$A$2:$J$7000,8,FALSE))</f>
        <v>#N/A</v>
      </c>
      <c r="C227" s="689" t="s">
        <v>77</v>
      </c>
      <c r="D227" s="244">
        <v>1</v>
      </c>
      <c r="E227" s="322">
        <f>'INSCRIPTIONS COLLEGES'!E198</f>
        <v>0</v>
      </c>
      <c r="F227" s="313" t="e">
        <f>IF(E227="","",VLOOKUP(E227,'Listing import 29.10.24'!$A$2:$J$7000,2,FALSE))</f>
        <v>#N/A</v>
      </c>
      <c r="G227" s="197" t="e">
        <f>IF(E227="","",VLOOKUP(E227,'Listing import 29.10.24'!$A$2:$J$7000,3,FALSE))</f>
        <v>#N/A</v>
      </c>
      <c r="H227" s="245" t="e">
        <f>IF(E227="","",VLOOKUP(E227,'Listing import 29.10.24'!$A$2:$J$7000,4,FALSE))</f>
        <v>#N/A</v>
      </c>
      <c r="I227" s="691"/>
      <c r="J227" s="163"/>
      <c r="K227" s="642"/>
      <c r="L227" s="692">
        <f>SUM(J227:J231)</f>
        <v>0</v>
      </c>
      <c r="M227" s="681">
        <f>SUM(HOUR($K227)*60*60,MINUTE($K227)*60,SECOND($K227))-(L227*3)</f>
        <v>0</v>
      </c>
      <c r="N227" s="645"/>
      <c r="O227" s="682">
        <f>SUM(N227+N233)*10</f>
        <v>0</v>
      </c>
      <c r="P227" s="685">
        <f>M227+(10*N227)</f>
        <v>0</v>
      </c>
      <c r="Q227" s="685">
        <f>SUM(HOUR($K227)*60*60,MINUTE($K227)*60,SECOND($K227))-((L227+L233)*3)+((N227+N233)*10)</f>
        <v>0</v>
      </c>
      <c r="R227" s="664">
        <f>P227</f>
        <v>0</v>
      </c>
      <c r="S227" s="662">
        <f>RANK(R227,$Z$47:$Z$62,1)+COUNTIF(Z$47:Z$62,R227)-1</f>
        <v>16</v>
      </c>
      <c r="T227" s="666">
        <f>Q227</f>
        <v>0</v>
      </c>
      <c r="U227" s="668">
        <f>RANK(T227,$AF$47:$AF$62,1)+COUNTIF(AF$47:AF$62,T227)-1</f>
        <v>16</v>
      </c>
    </row>
    <row r="228" spans="1:21" ht="21" customHeight="1" x14ac:dyDescent="0.35">
      <c r="A228" s="687"/>
      <c r="B228" s="688"/>
      <c r="C228" s="689"/>
      <c r="D228" s="244">
        <v>2</v>
      </c>
      <c r="E228" s="322">
        <f>'INSCRIPTIONS COLLEGES'!E199</f>
        <v>0</v>
      </c>
      <c r="F228" s="313" t="e">
        <f>IF(E228="","",VLOOKUP(E228,'Listing import 29.10.24'!$A$2:$J$7000,2,FALSE))</f>
        <v>#N/A</v>
      </c>
      <c r="G228" s="197" t="e">
        <f>IF(E228="","",VLOOKUP(E228,'Listing import 29.10.24'!$A$2:$J$7000,3,FALSE))</f>
        <v>#N/A</v>
      </c>
      <c r="H228" s="245" t="e">
        <f>IF(E228="","",VLOOKUP(E228,'Listing import 29.10.24'!$A$2:$J$7000,4,FALSE))</f>
        <v>#N/A</v>
      </c>
      <c r="I228" s="691"/>
      <c r="J228" s="163"/>
      <c r="K228" s="642"/>
      <c r="L228" s="692"/>
      <c r="M228" s="681"/>
      <c r="N228" s="645"/>
      <c r="O228" s="683"/>
      <c r="P228" s="685"/>
      <c r="Q228" s="685"/>
      <c r="R228" s="665"/>
      <c r="S228" s="663"/>
      <c r="T228" s="667"/>
      <c r="U228" s="669"/>
    </row>
    <row r="229" spans="1:21" ht="21" customHeight="1" x14ac:dyDescent="0.35">
      <c r="A229" s="687"/>
      <c r="B229" s="688"/>
      <c r="C229" s="690"/>
      <c r="D229" s="244">
        <v>3</v>
      </c>
      <c r="E229" s="322">
        <f>'INSCRIPTIONS COLLEGES'!E200</f>
        <v>0</v>
      </c>
      <c r="F229" s="313" t="e">
        <f>IF(E229="","",VLOOKUP(E229,'Listing import 29.10.24'!$A$2:$J$7000,2,FALSE))</f>
        <v>#N/A</v>
      </c>
      <c r="G229" s="197" t="e">
        <f>IF(E229="","",VLOOKUP(E229,'Listing import 29.10.24'!$A$2:$J$7000,3,FALSE))</f>
        <v>#N/A</v>
      </c>
      <c r="H229" s="245" t="e">
        <f>IF(E229="","",VLOOKUP(E229,'Listing import 29.10.24'!$A$2:$J$7000,4,FALSE))</f>
        <v>#N/A</v>
      </c>
      <c r="I229" s="691"/>
      <c r="J229" s="163"/>
      <c r="K229" s="642"/>
      <c r="L229" s="692"/>
      <c r="M229" s="678">
        <f>M227/86400</f>
        <v>0</v>
      </c>
      <c r="N229" s="645"/>
      <c r="O229" s="683"/>
      <c r="P229" s="679">
        <f>(M227+(N227*10))/86400</f>
        <v>0</v>
      </c>
      <c r="Q229" s="680">
        <f>Q227/86400</f>
        <v>0</v>
      </c>
      <c r="R229" s="665"/>
      <c r="S229" s="663"/>
      <c r="T229" s="667"/>
      <c r="U229" s="669"/>
    </row>
    <row r="230" spans="1:21" ht="21" customHeight="1" x14ac:dyDescent="0.35">
      <c r="A230" s="687"/>
      <c r="B230" s="688"/>
      <c r="C230" s="690"/>
      <c r="D230" s="244">
        <v>4</v>
      </c>
      <c r="E230" s="322">
        <f>'INSCRIPTIONS COLLEGES'!E201</f>
        <v>0</v>
      </c>
      <c r="F230" s="313" t="e">
        <f>IF(E230="","",VLOOKUP(E230,'Listing import 29.10.24'!$A$2:$J$7000,2,FALSE))</f>
        <v>#N/A</v>
      </c>
      <c r="G230" s="197" t="e">
        <f>IF(E230="","",VLOOKUP(E230,'Listing import 29.10.24'!$A$2:$J$7000,3,FALSE))</f>
        <v>#N/A</v>
      </c>
      <c r="H230" s="245" t="e">
        <f>IF(E230="","",VLOOKUP(E230,'Listing import 29.10.24'!$A$2:$J$7000,4,FALSE))</f>
        <v>#N/A</v>
      </c>
      <c r="I230" s="691"/>
      <c r="J230" s="163"/>
      <c r="K230" s="642"/>
      <c r="L230" s="692"/>
      <c r="M230" s="678"/>
      <c r="N230" s="645"/>
      <c r="O230" s="683"/>
      <c r="P230" s="679"/>
      <c r="Q230" s="680"/>
      <c r="R230" s="665"/>
      <c r="S230" s="663"/>
      <c r="T230" s="667"/>
      <c r="U230" s="669"/>
    </row>
    <row r="231" spans="1:21" ht="21" customHeight="1" x14ac:dyDescent="0.35">
      <c r="A231" s="687"/>
      <c r="B231" s="688"/>
      <c r="C231" s="690"/>
      <c r="D231" s="244">
        <v>5</v>
      </c>
      <c r="E231" s="322">
        <f>'INSCRIPTIONS COLLEGES'!E202</f>
        <v>0</v>
      </c>
      <c r="F231" s="313" t="e">
        <f>IF(E231="","",VLOOKUP(E231,'Listing import 29.10.24'!$A$2:$J$7000,2,FALSE))</f>
        <v>#N/A</v>
      </c>
      <c r="G231" s="197" t="e">
        <f>IF(E231="","",VLOOKUP(E231,'Listing import 29.10.24'!$A$2:$J$7000,3,FALSE))</f>
        <v>#N/A</v>
      </c>
      <c r="H231" s="245" t="e">
        <f>IF(E231="","",VLOOKUP(E231,'Listing import 29.10.24'!$A$2:$J$7000,4,FALSE))</f>
        <v>#N/A</v>
      </c>
      <c r="I231" s="691"/>
      <c r="J231" s="163"/>
      <c r="K231" s="642"/>
      <c r="L231" s="692"/>
      <c r="M231" s="678"/>
      <c r="N231" s="645"/>
      <c r="O231" s="683"/>
      <c r="P231" s="679"/>
      <c r="Q231" s="680"/>
      <c r="R231" s="665"/>
      <c r="S231" s="663"/>
      <c r="T231" s="667"/>
      <c r="U231" s="669"/>
    </row>
    <row r="232" spans="1:21" ht="22.5" customHeight="1" x14ac:dyDescent="0.7">
      <c r="A232" s="687"/>
      <c r="B232" s="688"/>
      <c r="C232" s="273"/>
      <c r="D232" s="219"/>
      <c r="E232" s="219"/>
      <c r="F232" s="311"/>
      <c r="G232" s="219"/>
      <c r="H232" s="220"/>
      <c r="I232" s="221"/>
      <c r="J232" s="31"/>
      <c r="K232" s="642"/>
      <c r="L232" s="274"/>
      <c r="M232" s="274"/>
      <c r="N232" s="165"/>
      <c r="O232" s="683"/>
      <c r="P232" s="219"/>
      <c r="Q232" s="680"/>
      <c r="R232" s="276"/>
      <c r="S232" s="219"/>
      <c r="T232" s="667"/>
      <c r="U232" s="669"/>
    </row>
    <row r="233" spans="1:21" ht="21" customHeight="1" x14ac:dyDescent="0.35">
      <c r="A233" s="687"/>
      <c r="B233" s="688"/>
      <c r="C233" s="689" t="s">
        <v>81</v>
      </c>
      <c r="D233" s="244">
        <v>1</v>
      </c>
      <c r="E233" s="322">
        <f>'INSCRIPTIONS COLLEGES'!E204</f>
        <v>0</v>
      </c>
      <c r="F233" s="313" t="e">
        <f>IF(E233="","",VLOOKUP(E233,'Listing import 29.10.24'!$A$2:$J$7000,2,FALSE))</f>
        <v>#N/A</v>
      </c>
      <c r="G233" s="197" t="e">
        <f>IF(E233="","",VLOOKUP(E233,'Listing import 29.10.24'!$A$2:$J$7000,3,FALSE))</f>
        <v>#N/A</v>
      </c>
      <c r="H233" s="245" t="e">
        <f>IF(E233="","",VLOOKUP(E233,'Listing import 29.10.24'!$A$2:$J$7000,4,FALSE))</f>
        <v>#N/A</v>
      </c>
      <c r="I233" s="691"/>
      <c r="J233" s="163"/>
      <c r="K233" s="642"/>
      <c r="L233" s="692">
        <f>SUM(J233:J237)</f>
        <v>0</v>
      </c>
      <c r="M233" s="681">
        <f>SUM(HOUR($K227)*60*60,MINUTE($K227)*60,SECOND($K227))-(L233*3)</f>
        <v>0</v>
      </c>
      <c r="N233" s="645"/>
      <c r="O233" s="683"/>
      <c r="P233" s="685">
        <f>M233+(10*N233)</f>
        <v>0</v>
      </c>
      <c r="Q233" s="680"/>
      <c r="R233" s="660">
        <f>P233</f>
        <v>0</v>
      </c>
      <c r="S233" s="662">
        <f>RANK(R233,$AC$47:$AC$62,1)+COUNTIF(AC$47:AC$62,R233)-1</f>
        <v>16</v>
      </c>
      <c r="T233" s="667"/>
      <c r="U233" s="669"/>
    </row>
    <row r="234" spans="1:21" ht="21" customHeight="1" x14ac:dyDescent="0.35">
      <c r="A234" s="687"/>
      <c r="B234" s="688"/>
      <c r="C234" s="689"/>
      <c r="D234" s="244">
        <v>2</v>
      </c>
      <c r="E234" s="322">
        <f>'INSCRIPTIONS COLLEGES'!E205</f>
        <v>0</v>
      </c>
      <c r="F234" s="313" t="e">
        <f>IF(E234="","",VLOOKUP(E234,'Listing import 29.10.24'!$A$2:$J$7000,2,FALSE))</f>
        <v>#N/A</v>
      </c>
      <c r="G234" s="197" t="e">
        <f>IF(E234="","",VLOOKUP(E234,'Listing import 29.10.24'!$A$2:$J$7000,3,FALSE))</f>
        <v>#N/A</v>
      </c>
      <c r="H234" s="245" t="e">
        <f>IF(E234="","",VLOOKUP(E234,'Listing import 29.10.24'!$A$2:$J$7000,4,FALSE))</f>
        <v>#N/A</v>
      </c>
      <c r="I234" s="691"/>
      <c r="J234" s="163"/>
      <c r="K234" s="642"/>
      <c r="L234" s="692"/>
      <c r="M234" s="681"/>
      <c r="N234" s="645"/>
      <c r="O234" s="683"/>
      <c r="P234" s="685"/>
      <c r="Q234" s="680"/>
      <c r="R234" s="661"/>
      <c r="S234" s="663"/>
      <c r="T234" s="667"/>
      <c r="U234" s="669"/>
    </row>
    <row r="235" spans="1:21" ht="21" customHeight="1" x14ac:dyDescent="0.35">
      <c r="A235" s="687"/>
      <c r="B235" s="688"/>
      <c r="C235" s="690"/>
      <c r="D235" s="244">
        <v>3</v>
      </c>
      <c r="E235" s="322">
        <f>'INSCRIPTIONS COLLEGES'!E206</f>
        <v>0</v>
      </c>
      <c r="F235" s="313" t="e">
        <f>IF(E235="","",VLOOKUP(E235,'Listing import 29.10.24'!$A$2:$J$7000,2,FALSE))</f>
        <v>#N/A</v>
      </c>
      <c r="G235" s="197" t="e">
        <f>IF(E235="","",VLOOKUP(E235,'Listing import 29.10.24'!$A$2:$J$7000,3,FALSE))</f>
        <v>#N/A</v>
      </c>
      <c r="H235" s="245" t="e">
        <f>IF(E235="","",VLOOKUP(E235,'Listing import 29.10.24'!$A$2:$J$7000,4,FALSE))</f>
        <v>#N/A</v>
      </c>
      <c r="I235" s="691"/>
      <c r="J235" s="163"/>
      <c r="K235" s="642"/>
      <c r="L235" s="692"/>
      <c r="M235" s="678">
        <f>M233/86400</f>
        <v>0</v>
      </c>
      <c r="N235" s="645"/>
      <c r="O235" s="683"/>
      <c r="P235" s="686">
        <f>(M233+N233)/86400</f>
        <v>0</v>
      </c>
      <c r="Q235" s="680"/>
      <c r="R235" s="661"/>
      <c r="S235" s="663"/>
      <c r="T235" s="667"/>
      <c r="U235" s="669"/>
    </row>
    <row r="236" spans="1:21" ht="21" customHeight="1" x14ac:dyDescent="0.35">
      <c r="A236" s="687"/>
      <c r="B236" s="688"/>
      <c r="C236" s="690"/>
      <c r="D236" s="244">
        <v>4</v>
      </c>
      <c r="E236" s="322">
        <f>'INSCRIPTIONS COLLEGES'!E207</f>
        <v>0</v>
      </c>
      <c r="F236" s="313" t="e">
        <f>IF(E236="","",VLOOKUP(E236,'Listing import 29.10.24'!$A$2:$J$7000,2,FALSE))</f>
        <v>#N/A</v>
      </c>
      <c r="G236" s="197" t="e">
        <f>IF(E236="","",VLOOKUP(E236,'Listing import 29.10.24'!$A$2:$J$7000,3,FALSE))</f>
        <v>#N/A</v>
      </c>
      <c r="H236" s="245" t="e">
        <f>IF(E236="","",VLOOKUP(E236,'Listing import 29.10.24'!$A$2:$J$7000,4,FALSE))</f>
        <v>#N/A</v>
      </c>
      <c r="I236" s="691"/>
      <c r="J236" s="163"/>
      <c r="K236" s="642"/>
      <c r="L236" s="692"/>
      <c r="M236" s="678"/>
      <c r="N236" s="645"/>
      <c r="O236" s="683"/>
      <c r="P236" s="686"/>
      <c r="Q236" s="680"/>
      <c r="R236" s="661"/>
      <c r="S236" s="663"/>
      <c r="T236" s="667"/>
      <c r="U236" s="669"/>
    </row>
    <row r="237" spans="1:21" ht="21" customHeight="1" x14ac:dyDescent="0.35">
      <c r="A237" s="687"/>
      <c r="B237" s="688"/>
      <c r="C237" s="690"/>
      <c r="D237" s="244">
        <v>5</v>
      </c>
      <c r="E237" s="322">
        <f>'INSCRIPTIONS COLLEGES'!E208</f>
        <v>0</v>
      </c>
      <c r="F237" s="313" t="e">
        <f>IF(E237="","",VLOOKUP(E237,'Listing import 29.10.24'!$A$2:$J$7000,2,FALSE))</f>
        <v>#N/A</v>
      </c>
      <c r="G237" s="197" t="e">
        <f>IF(E237="","",VLOOKUP(E237,'Listing import 29.10.24'!$A$2:$J$7000,3,FALSE))</f>
        <v>#N/A</v>
      </c>
      <c r="H237" s="245" t="e">
        <f>IF(E237="","",VLOOKUP(E237,'Listing import 29.10.24'!$A$2:$J$7000,4,FALSE))</f>
        <v>#N/A</v>
      </c>
      <c r="I237" s="691"/>
      <c r="J237" s="163"/>
      <c r="K237" s="642"/>
      <c r="L237" s="692"/>
      <c r="M237" s="678"/>
      <c r="N237" s="645"/>
      <c r="O237" s="684"/>
      <c r="P237" s="686"/>
      <c r="Q237" s="680"/>
      <c r="R237" s="661"/>
      <c r="S237" s="663"/>
      <c r="T237" s="667"/>
      <c r="U237" s="669"/>
    </row>
  </sheetData>
  <mergeCells count="460">
    <mergeCell ref="AA23:AB24"/>
    <mergeCell ref="AD23:AE24"/>
    <mergeCell ref="U227:U237"/>
    <mergeCell ref="M229:M231"/>
    <mergeCell ref="P229:P231"/>
    <mergeCell ref="Q229:Q237"/>
    <mergeCell ref="C233:C237"/>
    <mergeCell ref="I233:I237"/>
    <mergeCell ref="L233:L237"/>
    <mergeCell ref="M233:M234"/>
    <mergeCell ref="N233:N237"/>
    <mergeCell ref="P233:P234"/>
    <mergeCell ref="O227:O237"/>
    <mergeCell ref="P227:P228"/>
    <mergeCell ref="Q227:Q228"/>
    <mergeCell ref="R227:R231"/>
    <mergeCell ref="S227:S231"/>
    <mergeCell ref="T227:T237"/>
    <mergeCell ref="R233:R237"/>
    <mergeCell ref="S233:S237"/>
    <mergeCell ref="P235:P237"/>
    <mergeCell ref="U212:U222"/>
    <mergeCell ref="P214:P216"/>
    <mergeCell ref="Q214:Q222"/>
    <mergeCell ref="A211:A222"/>
    <mergeCell ref="B212:B222"/>
    <mergeCell ref="C212:C216"/>
    <mergeCell ref="I212:I216"/>
    <mergeCell ref="K212:K222"/>
    <mergeCell ref="L212:L216"/>
    <mergeCell ref="M212:M213"/>
    <mergeCell ref="N212:N216"/>
    <mergeCell ref="A226:A237"/>
    <mergeCell ref="B227:B237"/>
    <mergeCell ref="C227:C231"/>
    <mergeCell ref="I227:I231"/>
    <mergeCell ref="K227:K237"/>
    <mergeCell ref="L227:L231"/>
    <mergeCell ref="M227:M228"/>
    <mergeCell ref="N227:N231"/>
    <mergeCell ref="M235:M237"/>
    <mergeCell ref="M214:M216"/>
    <mergeCell ref="C218:C222"/>
    <mergeCell ref="I218:I222"/>
    <mergeCell ref="L218:L222"/>
    <mergeCell ref="M218:M219"/>
    <mergeCell ref="N218:N222"/>
    <mergeCell ref="M220:M222"/>
    <mergeCell ref="P218:P219"/>
    <mergeCell ref="O212:O222"/>
    <mergeCell ref="P212:P213"/>
    <mergeCell ref="Q212:Q213"/>
    <mergeCell ref="R212:R216"/>
    <mergeCell ref="S212:S216"/>
    <mergeCell ref="T212:T222"/>
    <mergeCell ref="R218:R222"/>
    <mergeCell ref="S218:S222"/>
    <mergeCell ref="P220:P222"/>
    <mergeCell ref="U197:U207"/>
    <mergeCell ref="M199:M201"/>
    <mergeCell ref="P199:P201"/>
    <mergeCell ref="Q199:Q207"/>
    <mergeCell ref="C203:C207"/>
    <mergeCell ref="I203:I207"/>
    <mergeCell ref="L203:L207"/>
    <mergeCell ref="M203:M204"/>
    <mergeCell ref="N203:N207"/>
    <mergeCell ref="P203:P204"/>
    <mergeCell ref="O197:O207"/>
    <mergeCell ref="P197:P198"/>
    <mergeCell ref="Q197:Q198"/>
    <mergeCell ref="R197:R201"/>
    <mergeCell ref="S197:S201"/>
    <mergeCell ref="T197:T207"/>
    <mergeCell ref="R203:R207"/>
    <mergeCell ref="S203:S207"/>
    <mergeCell ref="M205:M207"/>
    <mergeCell ref="P205:P207"/>
    <mergeCell ref="A196:A207"/>
    <mergeCell ref="B197:B207"/>
    <mergeCell ref="C197:C201"/>
    <mergeCell ref="I197:I201"/>
    <mergeCell ref="K197:K207"/>
    <mergeCell ref="L197:L201"/>
    <mergeCell ref="M197:M198"/>
    <mergeCell ref="N197:N201"/>
    <mergeCell ref="A181:A192"/>
    <mergeCell ref="B182:B192"/>
    <mergeCell ref="C182:C186"/>
    <mergeCell ref="I182:I186"/>
    <mergeCell ref="K182:K192"/>
    <mergeCell ref="L182:L186"/>
    <mergeCell ref="M182:M183"/>
    <mergeCell ref="N182:N186"/>
    <mergeCell ref="U182:U192"/>
    <mergeCell ref="M184:M186"/>
    <mergeCell ref="P184:P186"/>
    <mergeCell ref="Q184:Q192"/>
    <mergeCell ref="C188:C192"/>
    <mergeCell ref="I188:I192"/>
    <mergeCell ref="L188:L192"/>
    <mergeCell ref="M188:M189"/>
    <mergeCell ref="N188:N192"/>
    <mergeCell ref="P188:P189"/>
    <mergeCell ref="O182:O192"/>
    <mergeCell ref="P182:P183"/>
    <mergeCell ref="Q182:Q183"/>
    <mergeCell ref="R182:R186"/>
    <mergeCell ref="S182:S186"/>
    <mergeCell ref="T182:T192"/>
    <mergeCell ref="R188:R192"/>
    <mergeCell ref="S188:S192"/>
    <mergeCell ref="M190:M192"/>
    <mergeCell ref="P190:P192"/>
    <mergeCell ref="U167:U177"/>
    <mergeCell ref="M169:M171"/>
    <mergeCell ref="P169:P171"/>
    <mergeCell ref="Q169:Q177"/>
    <mergeCell ref="C173:C177"/>
    <mergeCell ref="I173:I177"/>
    <mergeCell ref="L173:L177"/>
    <mergeCell ref="M173:M174"/>
    <mergeCell ref="N173:N177"/>
    <mergeCell ref="P173:P174"/>
    <mergeCell ref="O167:O177"/>
    <mergeCell ref="P167:P168"/>
    <mergeCell ref="Q167:Q168"/>
    <mergeCell ref="R167:R171"/>
    <mergeCell ref="S167:S171"/>
    <mergeCell ref="T167:T177"/>
    <mergeCell ref="R173:R177"/>
    <mergeCell ref="S173:S177"/>
    <mergeCell ref="M175:M177"/>
    <mergeCell ref="P175:P177"/>
    <mergeCell ref="A166:A177"/>
    <mergeCell ref="B167:B177"/>
    <mergeCell ref="C167:C171"/>
    <mergeCell ref="I167:I171"/>
    <mergeCell ref="K167:K177"/>
    <mergeCell ref="L167:L171"/>
    <mergeCell ref="M167:M168"/>
    <mergeCell ref="N167:N171"/>
    <mergeCell ref="A151:A162"/>
    <mergeCell ref="B152:B162"/>
    <mergeCell ref="C152:C156"/>
    <mergeCell ref="I152:I156"/>
    <mergeCell ref="K152:K162"/>
    <mergeCell ref="L152:L156"/>
    <mergeCell ref="M152:M153"/>
    <mergeCell ref="N152:N156"/>
    <mergeCell ref="U152:U162"/>
    <mergeCell ref="M154:M156"/>
    <mergeCell ref="P154:P156"/>
    <mergeCell ref="Q154:Q162"/>
    <mergeCell ref="C158:C162"/>
    <mergeCell ref="I158:I162"/>
    <mergeCell ref="L158:L162"/>
    <mergeCell ref="M158:M159"/>
    <mergeCell ref="N158:N162"/>
    <mergeCell ref="P158:P159"/>
    <mergeCell ref="O152:O162"/>
    <mergeCell ref="P152:P153"/>
    <mergeCell ref="Q152:Q153"/>
    <mergeCell ref="R152:R156"/>
    <mergeCell ref="S152:S156"/>
    <mergeCell ref="T152:T162"/>
    <mergeCell ref="R158:R162"/>
    <mergeCell ref="S158:S162"/>
    <mergeCell ref="M160:M162"/>
    <mergeCell ref="P160:P162"/>
    <mergeCell ref="U137:U147"/>
    <mergeCell ref="M139:M141"/>
    <mergeCell ref="P139:P141"/>
    <mergeCell ref="Q139:Q147"/>
    <mergeCell ref="C143:C147"/>
    <mergeCell ref="I143:I147"/>
    <mergeCell ref="L143:L147"/>
    <mergeCell ref="M143:M144"/>
    <mergeCell ref="N143:N147"/>
    <mergeCell ref="P143:P144"/>
    <mergeCell ref="O137:O147"/>
    <mergeCell ref="P137:P138"/>
    <mergeCell ref="Q137:Q138"/>
    <mergeCell ref="R137:R141"/>
    <mergeCell ref="S137:S141"/>
    <mergeCell ref="T137:T147"/>
    <mergeCell ref="R143:R147"/>
    <mergeCell ref="S143:S147"/>
    <mergeCell ref="M145:M147"/>
    <mergeCell ref="P145:P147"/>
    <mergeCell ref="A136:A147"/>
    <mergeCell ref="B137:B147"/>
    <mergeCell ref="C137:C141"/>
    <mergeCell ref="I137:I141"/>
    <mergeCell ref="K137:K147"/>
    <mergeCell ref="L137:L141"/>
    <mergeCell ref="M137:M138"/>
    <mergeCell ref="N137:N141"/>
    <mergeCell ref="A121:A132"/>
    <mergeCell ref="B122:B132"/>
    <mergeCell ref="C122:C126"/>
    <mergeCell ref="I122:I126"/>
    <mergeCell ref="K122:K132"/>
    <mergeCell ref="L122:L126"/>
    <mergeCell ref="M122:M123"/>
    <mergeCell ref="N122:N126"/>
    <mergeCell ref="U122:U132"/>
    <mergeCell ref="M124:M126"/>
    <mergeCell ref="P124:P126"/>
    <mergeCell ref="Q124:Q132"/>
    <mergeCell ref="C128:C132"/>
    <mergeCell ref="I128:I132"/>
    <mergeCell ref="L128:L132"/>
    <mergeCell ref="M128:M129"/>
    <mergeCell ref="N128:N132"/>
    <mergeCell ref="P128:P129"/>
    <mergeCell ref="O122:O132"/>
    <mergeCell ref="P122:P123"/>
    <mergeCell ref="Q122:Q123"/>
    <mergeCell ref="R122:R126"/>
    <mergeCell ref="S122:S126"/>
    <mergeCell ref="T122:T132"/>
    <mergeCell ref="R128:R132"/>
    <mergeCell ref="S128:S132"/>
    <mergeCell ref="M130:M132"/>
    <mergeCell ref="P130:P132"/>
    <mergeCell ref="U107:U117"/>
    <mergeCell ref="M109:M111"/>
    <mergeCell ref="P109:P111"/>
    <mergeCell ref="Q109:Q117"/>
    <mergeCell ref="C113:C117"/>
    <mergeCell ref="I113:I117"/>
    <mergeCell ref="L113:L117"/>
    <mergeCell ref="M113:M114"/>
    <mergeCell ref="N113:N117"/>
    <mergeCell ref="P113:P114"/>
    <mergeCell ref="O107:O117"/>
    <mergeCell ref="P107:P108"/>
    <mergeCell ref="Q107:Q108"/>
    <mergeCell ref="R107:R111"/>
    <mergeCell ref="S107:S111"/>
    <mergeCell ref="T107:T117"/>
    <mergeCell ref="R113:R117"/>
    <mergeCell ref="S113:S117"/>
    <mergeCell ref="M115:M117"/>
    <mergeCell ref="P115:P117"/>
    <mergeCell ref="A106:A117"/>
    <mergeCell ref="B107:B117"/>
    <mergeCell ref="C107:C111"/>
    <mergeCell ref="I107:I111"/>
    <mergeCell ref="K107:K117"/>
    <mergeCell ref="L107:L111"/>
    <mergeCell ref="M107:M108"/>
    <mergeCell ref="N107:N111"/>
    <mergeCell ref="A91:A102"/>
    <mergeCell ref="B92:B102"/>
    <mergeCell ref="C92:C96"/>
    <mergeCell ref="I92:I96"/>
    <mergeCell ref="K92:K102"/>
    <mergeCell ref="L92:L96"/>
    <mergeCell ref="M92:M93"/>
    <mergeCell ref="N92:N96"/>
    <mergeCell ref="U92:U102"/>
    <mergeCell ref="M94:M96"/>
    <mergeCell ref="P94:P96"/>
    <mergeCell ref="Q94:Q102"/>
    <mergeCell ref="C98:C102"/>
    <mergeCell ref="I98:I102"/>
    <mergeCell ref="L98:L102"/>
    <mergeCell ref="M98:M99"/>
    <mergeCell ref="N98:N102"/>
    <mergeCell ref="P98:P99"/>
    <mergeCell ref="O92:O102"/>
    <mergeCell ref="P92:P93"/>
    <mergeCell ref="Q92:Q93"/>
    <mergeCell ref="R92:R96"/>
    <mergeCell ref="S92:S96"/>
    <mergeCell ref="T92:T102"/>
    <mergeCell ref="R98:R102"/>
    <mergeCell ref="S98:S102"/>
    <mergeCell ref="M100:M102"/>
    <mergeCell ref="P100:P102"/>
    <mergeCell ref="T77:T87"/>
    <mergeCell ref="U77:U87"/>
    <mergeCell ref="M79:M81"/>
    <mergeCell ref="P79:P81"/>
    <mergeCell ref="Q79:Q87"/>
    <mergeCell ref="C83:C87"/>
    <mergeCell ref="I83:I87"/>
    <mergeCell ref="L83:L87"/>
    <mergeCell ref="M83:M84"/>
    <mergeCell ref="N83:N87"/>
    <mergeCell ref="N77:N81"/>
    <mergeCell ref="O77:O87"/>
    <mergeCell ref="P77:P78"/>
    <mergeCell ref="Q77:Q78"/>
    <mergeCell ref="R77:R81"/>
    <mergeCell ref="S77:S81"/>
    <mergeCell ref="P83:P84"/>
    <mergeCell ref="R83:R87"/>
    <mergeCell ref="S83:S87"/>
    <mergeCell ref="M85:M87"/>
    <mergeCell ref="P85:P87"/>
    <mergeCell ref="A76:A87"/>
    <mergeCell ref="B77:B87"/>
    <mergeCell ref="C77:C81"/>
    <mergeCell ref="I77:I81"/>
    <mergeCell ref="K77:K87"/>
    <mergeCell ref="L77:L81"/>
    <mergeCell ref="M77:M78"/>
    <mergeCell ref="A61:A72"/>
    <mergeCell ref="B62:B72"/>
    <mergeCell ref="C62:C66"/>
    <mergeCell ref="I62:I66"/>
    <mergeCell ref="K62:K72"/>
    <mergeCell ref="L62:L66"/>
    <mergeCell ref="C68:C72"/>
    <mergeCell ref="I68:I72"/>
    <mergeCell ref="L68:L72"/>
    <mergeCell ref="T62:T72"/>
    <mergeCell ref="U62:U72"/>
    <mergeCell ref="M64:M66"/>
    <mergeCell ref="P64:P66"/>
    <mergeCell ref="Q64:Q72"/>
    <mergeCell ref="M68:M69"/>
    <mergeCell ref="N68:N72"/>
    <mergeCell ref="P68:P69"/>
    <mergeCell ref="R68:R72"/>
    <mergeCell ref="M62:M63"/>
    <mergeCell ref="N62:N66"/>
    <mergeCell ref="O62:O72"/>
    <mergeCell ref="P62:P63"/>
    <mergeCell ref="Q62:Q63"/>
    <mergeCell ref="R62:R66"/>
    <mergeCell ref="S68:S72"/>
    <mergeCell ref="M70:M72"/>
    <mergeCell ref="P70:P72"/>
    <mergeCell ref="I53:I57"/>
    <mergeCell ref="L53:L57"/>
    <mergeCell ref="M53:M54"/>
    <mergeCell ref="N53:N57"/>
    <mergeCell ref="P53:P54"/>
    <mergeCell ref="M55:M57"/>
    <mergeCell ref="P55:P57"/>
    <mergeCell ref="S47:S51"/>
    <mergeCell ref="S62:S66"/>
    <mergeCell ref="X44:AF44"/>
    <mergeCell ref="A46:A57"/>
    <mergeCell ref="X46:Z46"/>
    <mergeCell ref="AA46:AC46"/>
    <mergeCell ref="AD46:AF46"/>
    <mergeCell ref="B47:B57"/>
    <mergeCell ref="C47:C51"/>
    <mergeCell ref="I47:I51"/>
    <mergeCell ref="K47:K57"/>
    <mergeCell ref="L47:L51"/>
    <mergeCell ref="T47:T57"/>
    <mergeCell ref="U47:U57"/>
    <mergeCell ref="M49:M51"/>
    <mergeCell ref="P49:P51"/>
    <mergeCell ref="Q49:Q57"/>
    <mergeCell ref="R53:R57"/>
    <mergeCell ref="S53:S57"/>
    <mergeCell ref="M47:M48"/>
    <mergeCell ref="N47:N51"/>
    <mergeCell ref="O47:O57"/>
    <mergeCell ref="P47:P48"/>
    <mergeCell ref="Q47:Q48"/>
    <mergeCell ref="R47:R51"/>
    <mergeCell ref="C53:C57"/>
    <mergeCell ref="M25:M27"/>
    <mergeCell ref="P25:P27"/>
    <mergeCell ref="A31:A42"/>
    <mergeCell ref="B32:B42"/>
    <mergeCell ref="C32:C36"/>
    <mergeCell ref="I32:I36"/>
    <mergeCell ref="K32:K42"/>
    <mergeCell ref="L32:L36"/>
    <mergeCell ref="A16:A27"/>
    <mergeCell ref="B17:B27"/>
    <mergeCell ref="K17:K27"/>
    <mergeCell ref="L17:L21"/>
    <mergeCell ref="C23:C27"/>
    <mergeCell ref="I23:I27"/>
    <mergeCell ref="L23:L27"/>
    <mergeCell ref="M23:M24"/>
    <mergeCell ref="N23:N27"/>
    <mergeCell ref="P23:P24"/>
    <mergeCell ref="C17:C21"/>
    <mergeCell ref="I17:I21"/>
    <mergeCell ref="P32:P33"/>
    <mergeCell ref="C38:C42"/>
    <mergeCell ref="I38:I42"/>
    <mergeCell ref="L38:L42"/>
    <mergeCell ref="T32:T42"/>
    <mergeCell ref="U32:U42"/>
    <mergeCell ref="M34:M36"/>
    <mergeCell ref="P34:P36"/>
    <mergeCell ref="Q34:Q42"/>
    <mergeCell ref="R38:R42"/>
    <mergeCell ref="S38:S42"/>
    <mergeCell ref="M32:M33"/>
    <mergeCell ref="N32:N36"/>
    <mergeCell ref="O32:O42"/>
    <mergeCell ref="Q32:Q33"/>
    <mergeCell ref="R32:R36"/>
    <mergeCell ref="M38:M39"/>
    <mergeCell ref="N38:N42"/>
    <mergeCell ref="P38:P39"/>
    <mergeCell ref="M40:M42"/>
    <mergeCell ref="P40:P42"/>
    <mergeCell ref="S32:S36"/>
    <mergeCell ref="X23:Y24"/>
    <mergeCell ref="I8:I12"/>
    <mergeCell ref="L8:L12"/>
    <mergeCell ref="M8:M9"/>
    <mergeCell ref="N8:N12"/>
    <mergeCell ref="P8:P9"/>
    <mergeCell ref="M10:M12"/>
    <mergeCell ref="P10:P12"/>
    <mergeCell ref="X2:Y3"/>
    <mergeCell ref="X21:AE21"/>
    <mergeCell ref="S17:S21"/>
    <mergeCell ref="R23:R27"/>
    <mergeCell ref="S23:S27"/>
    <mergeCell ref="T17:T27"/>
    <mergeCell ref="U17:U27"/>
    <mergeCell ref="M19:M21"/>
    <mergeCell ref="P19:P21"/>
    <mergeCell ref="Q19:Q27"/>
    <mergeCell ref="M17:M18"/>
    <mergeCell ref="N17:N21"/>
    <mergeCell ref="O17:O27"/>
    <mergeCell ref="P17:P18"/>
    <mergeCell ref="Q17:Q18"/>
    <mergeCell ref="R17:R21"/>
    <mergeCell ref="X1:AE1"/>
    <mergeCell ref="A2:A12"/>
    <mergeCell ref="B2:B12"/>
    <mergeCell ref="C2:C6"/>
    <mergeCell ref="I2:I6"/>
    <mergeCell ref="K2:K12"/>
    <mergeCell ref="L2:L6"/>
    <mergeCell ref="M2:M3"/>
    <mergeCell ref="N2:N6"/>
    <mergeCell ref="O2:O12"/>
    <mergeCell ref="AA2:AB3"/>
    <mergeCell ref="AD2:AE3"/>
    <mergeCell ref="M4:M6"/>
    <mergeCell ref="P4:P6"/>
    <mergeCell ref="Q4:Q12"/>
    <mergeCell ref="R8:R12"/>
    <mergeCell ref="S8:S12"/>
    <mergeCell ref="P2:P3"/>
    <mergeCell ref="Q2:Q3"/>
    <mergeCell ref="R2:R6"/>
    <mergeCell ref="S2:S6"/>
    <mergeCell ref="T2:T12"/>
    <mergeCell ref="U2:U12"/>
    <mergeCell ref="C8:C12"/>
  </mergeCells>
  <conditionalFormatting sqref="X25:X40">
    <cfRule type="duplicateValues" dxfId="1" priority="2"/>
  </conditionalFormatting>
  <conditionalFormatting sqref="Z47:Z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V399"/>
  <sheetViews>
    <sheetView zoomScale="30" zoomScaleNormal="30" workbookViewId="0">
      <pane xSplit="2" ySplit="1" topLeftCell="C341" activePane="bottomRight" state="frozen"/>
      <selection pane="topRight" activeCell="C1" sqref="C1"/>
      <selection pane="bottomLeft" activeCell="A2" sqref="A2"/>
      <selection pane="bottomRight" activeCell="U376" sqref="U376:X399"/>
    </sheetView>
  </sheetViews>
  <sheetFormatPr baseColWidth="10" defaultColWidth="11.42578125" defaultRowHeight="31.5" x14ac:dyDescent="0.5"/>
  <cols>
    <col min="1" max="1" width="13.5703125" style="186" customWidth="1"/>
    <col min="2" max="2" width="16.140625" style="207" customWidth="1"/>
    <col min="3" max="4" width="22.5703125" style="186" customWidth="1"/>
    <col min="5" max="5" width="22.5703125" style="321" customWidth="1"/>
    <col min="6" max="6" width="22.5703125" style="314" customWidth="1"/>
    <col min="7" max="7" width="22.5703125" style="186" customWidth="1"/>
    <col min="8" max="8" width="17.7109375" style="186" customWidth="1"/>
    <col min="9" max="9" width="13.42578125" style="186" customWidth="1"/>
    <col min="10" max="10" width="28.85546875" style="27" customWidth="1"/>
    <col min="11" max="11" width="20.5703125" style="186" customWidth="1"/>
    <col min="12" max="12" width="20.5703125" style="27" customWidth="1"/>
    <col min="13" max="13" width="9.85546875" style="239" customWidth="1"/>
    <col min="14" max="14" width="27.42578125" style="27" customWidth="1"/>
    <col min="15" max="15" width="11.5703125" style="186" customWidth="1"/>
    <col min="16" max="16" width="22.140625" style="159" customWidth="1"/>
    <col min="17" max="17" width="12" style="240" customWidth="1"/>
    <col min="18" max="18" width="20.5703125" style="159" customWidth="1"/>
    <col min="19" max="19" width="9.85546875" style="186" customWidth="1"/>
    <col min="20" max="20" width="21.5703125" style="241" customWidth="1"/>
    <col min="21" max="21" width="20.5703125" style="241" customWidth="1"/>
    <col min="22" max="22" width="20.85546875" style="241" customWidth="1"/>
    <col min="23" max="23" width="23.5703125" style="186" customWidth="1"/>
    <col min="24" max="24" width="26.5703125" style="186" customWidth="1"/>
    <col min="25" max="25" width="29.5703125" style="186" customWidth="1"/>
    <col min="26" max="26" width="43.140625" style="186" customWidth="1"/>
    <col min="27" max="27" width="9.5703125" style="205" customWidth="1"/>
    <col min="28" max="28" width="29" style="206" customWidth="1"/>
    <col min="29" max="29" width="12.5703125" style="207" customWidth="1"/>
    <col min="30" max="30" width="9.5703125" style="205" customWidth="1"/>
    <col min="31" max="31" width="29" style="206" customWidth="1"/>
    <col min="32" max="32" width="12.5703125" style="208" customWidth="1"/>
    <col min="33" max="33" width="9.5703125" style="205" customWidth="1"/>
    <col min="34" max="34" width="29" style="209" customWidth="1"/>
    <col min="35" max="35" width="12.5703125" style="194" customWidth="1"/>
    <col min="36" max="36" width="9.5703125" style="205" customWidth="1"/>
    <col min="37" max="37" width="29" style="209" customWidth="1"/>
    <col min="38" max="38" width="12.5703125" style="194" customWidth="1"/>
    <col min="39" max="39" width="9.5703125" style="205" customWidth="1"/>
    <col min="40" max="40" width="29" style="209" customWidth="1"/>
    <col min="41" max="41" width="12.5703125" style="194" customWidth="1"/>
    <col min="42" max="42" width="9.5703125" style="205" customWidth="1"/>
    <col min="43" max="43" width="29" style="209" customWidth="1"/>
    <col min="44" max="44" width="12.5703125" style="194" customWidth="1"/>
    <col min="45" max="47" width="14.28515625" style="195" customWidth="1"/>
    <col min="48" max="48" width="18.5703125" style="195" customWidth="1"/>
    <col min="49" max="16384" width="11.42578125" style="186"/>
  </cols>
  <sheetData>
    <row r="1" spans="1:43" ht="149.25" customHeight="1" x14ac:dyDescent="0.5">
      <c r="B1" s="187" t="s">
        <v>56</v>
      </c>
      <c r="C1" s="187" t="s">
        <v>57</v>
      </c>
      <c r="D1" s="187" t="s">
        <v>58</v>
      </c>
      <c r="E1" s="46" t="s">
        <v>59</v>
      </c>
      <c r="F1" s="309" t="s">
        <v>60</v>
      </c>
      <c r="G1" s="187" t="s">
        <v>61</v>
      </c>
      <c r="H1" s="187" t="s">
        <v>62</v>
      </c>
      <c r="I1" s="188" t="s">
        <v>63</v>
      </c>
      <c r="J1" s="57" t="s">
        <v>84</v>
      </c>
      <c r="K1" s="234" t="s">
        <v>33</v>
      </c>
      <c r="L1" s="57" t="s">
        <v>85</v>
      </c>
      <c r="M1" s="189" t="s">
        <v>33</v>
      </c>
      <c r="N1" s="57" t="s">
        <v>86</v>
      </c>
      <c r="O1" s="189" t="s">
        <v>33</v>
      </c>
      <c r="P1" s="57" t="s">
        <v>87</v>
      </c>
      <c r="Q1" s="189" t="s">
        <v>33</v>
      </c>
      <c r="R1" s="57" t="s">
        <v>88</v>
      </c>
      <c r="S1" s="189" t="s">
        <v>33</v>
      </c>
      <c r="T1" s="190" t="s">
        <v>89</v>
      </c>
      <c r="U1" s="191" t="s">
        <v>72</v>
      </c>
      <c r="V1" s="191" t="s">
        <v>73</v>
      </c>
      <c r="W1" s="192" t="s">
        <v>90</v>
      </c>
      <c r="X1" s="192" t="s">
        <v>91</v>
      </c>
      <c r="Y1" s="192" t="s">
        <v>92</v>
      </c>
      <c r="Z1" s="193"/>
      <c r="AA1" s="634" t="s">
        <v>76</v>
      </c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6"/>
    </row>
    <row r="2" spans="1:43" ht="24.95" customHeight="1" x14ac:dyDescent="0.5">
      <c r="A2" s="687">
        <v>1</v>
      </c>
      <c r="B2" s="733" t="str">
        <f>IF(E2="","",VLOOKUP(E2,'Listing import 29.10.24'!$A$2:$J$7000,8,FALSE))</f>
        <v>CLG.KAMERE</v>
      </c>
      <c r="C2" s="736" t="s">
        <v>93</v>
      </c>
      <c r="D2" s="196">
        <v>1</v>
      </c>
      <c r="E2" s="124">
        <f>'INSCRIPTIONS COLLEGES'!E3</f>
        <v>24248155</v>
      </c>
      <c r="F2" s="310" t="str">
        <f>IF(E2="","",VLOOKUP(E2,'Listing import 29.10.24'!$A$2:$J$7000,2,FALSE))</f>
        <v>CAROINE</v>
      </c>
      <c r="G2" s="196" t="str">
        <f>IF(E2="","",VLOOKUP(E2,'Listing import 29.10.24'!$A$2:$J$7000,3,FALSE))</f>
        <v>Yolande</v>
      </c>
      <c r="H2" s="198" t="str">
        <f>IF(E2="","",VLOOKUP(E2,'Listing import 29.10.24'!$A$2:$J$7000,4,FALSE))</f>
        <v>BF</v>
      </c>
      <c r="I2" s="742"/>
      <c r="J2" s="741"/>
      <c r="K2" s="738" t="str">
        <f>IF(ISBLANK(J2),"",VLOOKUP(1/J2,'BAREME ATHLE'!$AH$6:$BE$56,24))</f>
        <v/>
      </c>
      <c r="L2" s="149"/>
      <c r="M2" s="199" t="str">
        <f>IF(ISBLANK(L2),"",VLOOKUP(1/L2,'BAREME ATHLE'!$J$6:$BE$56,48))</f>
        <v/>
      </c>
      <c r="N2" s="150"/>
      <c r="O2" s="199" t="str">
        <f>IF(ISBLANK(N2),"",VLOOKUP(1/N2,'BAREME ATHLE'!$V$6:$BE$56,36))</f>
        <v/>
      </c>
      <c r="P2" s="151"/>
      <c r="Q2" s="200" t="str">
        <f>IF(ISBLANK(P2),"",VLOOKUP(P2,'BAREME ATHLE'!$AS$6:$BE$56,13))</f>
        <v/>
      </c>
      <c r="R2" s="152"/>
      <c r="S2" s="199" t="str">
        <f>IF(ISBLANK(R2),"",VLOOKUP(R2,'BAREME ATHLE'!$AY$6:$BE$56,7))</f>
        <v/>
      </c>
      <c r="T2" s="201">
        <f>IF(SUM(M2,O2,Q2,S2)&lt;&gt;0,SUM(M2,O2,Q2,S2),0)</f>
        <v>0</v>
      </c>
      <c r="U2" s="719">
        <f>SUM(T2:T6)</f>
        <v>0</v>
      </c>
      <c r="V2" s="708">
        <f>IF(ISERROR(RANK(U2,$AC$47:$AC$62)),"",RANK(U2,$AC$47:$AC$62))</f>
        <v>1</v>
      </c>
      <c r="W2" s="706">
        <f>IF(ISERROR(U2+U8),"",U2+U8)</f>
        <v>0</v>
      </c>
      <c r="X2" s="706">
        <f>IF(ISERROR(RANK(W2,$AI$47:$AI$62)),"",RANK(W2,$AI$47:$AI$62))</f>
        <v>1</v>
      </c>
      <c r="Y2" s="749"/>
      <c r="AA2" s="752" t="s">
        <v>78</v>
      </c>
      <c r="AB2" s="752"/>
      <c r="AC2" s="202"/>
      <c r="AD2" s="753" t="s">
        <v>79</v>
      </c>
      <c r="AE2" s="753"/>
      <c r="AF2" s="203"/>
      <c r="AG2" s="754" t="s">
        <v>94</v>
      </c>
      <c r="AH2" s="754"/>
      <c r="AI2" s="204"/>
      <c r="AJ2" s="755" t="s">
        <v>95</v>
      </c>
      <c r="AK2" s="755"/>
      <c r="AL2" s="204"/>
      <c r="AM2" s="756" t="s">
        <v>80</v>
      </c>
      <c r="AN2" s="756"/>
      <c r="AO2" s="204"/>
      <c r="AP2" s="757" t="s">
        <v>96</v>
      </c>
      <c r="AQ2" s="757"/>
    </row>
    <row r="3" spans="1:43" ht="24.95" customHeight="1" x14ac:dyDescent="0.5">
      <c r="A3" s="729"/>
      <c r="B3" s="734"/>
      <c r="C3" s="737"/>
      <c r="D3" s="196">
        <v>2</v>
      </c>
      <c r="E3" s="124">
        <f>'INSCRIPTIONS COLLEGES'!E4</f>
        <v>24248186</v>
      </c>
      <c r="F3" s="310" t="str">
        <f>IF(E3="","",VLOOKUP(E3,'Listing import 29.10.24'!$A$2:$J$7000,2,FALSE))</f>
        <v>CASSIER</v>
      </c>
      <c r="G3" s="196" t="str">
        <f>IF(E3="","",VLOOKUP(E3,'Listing import 29.10.24'!$A$2:$J$7000,3,FALSE))</f>
        <v>Enrick</v>
      </c>
      <c r="H3" s="198" t="str">
        <f>IF(E3="","",VLOOKUP(E3,'Listing import 29.10.24'!$A$2:$J$7000,4,FALSE))</f>
        <v>BF</v>
      </c>
      <c r="I3" s="743"/>
      <c r="J3" s="741"/>
      <c r="K3" s="739"/>
      <c r="L3" s="149"/>
      <c r="M3" s="199" t="str">
        <f>IF(ISBLANK(L3),"",VLOOKUP(1/L3,'BAREME ATHLE'!$J$6:$BE$56,48))</f>
        <v/>
      </c>
      <c r="N3" s="150"/>
      <c r="O3" s="199" t="str">
        <f>IF(ISBLANK(N3),"",VLOOKUP(1/N3,'BAREME ATHLE'!$V$6:$BE$56,36))</f>
        <v/>
      </c>
      <c r="P3" s="151"/>
      <c r="Q3" s="200" t="str">
        <f>IF(ISBLANK(P3),"",VLOOKUP(P3,'BAREME ATHLE'!$AS$6:$BE$56,13))</f>
        <v/>
      </c>
      <c r="R3" s="153"/>
      <c r="S3" s="199" t="str">
        <f>IF(ISBLANK(R3),"",VLOOKUP(R3,'BAREME ATHLE'!$AY$6:$BE$56,7))</f>
        <v/>
      </c>
      <c r="T3" s="201">
        <f>IF(SUM(M3,O3,Q3,S3)&lt;&gt;0,SUM(M3,O3,Q3,S3),0)</f>
        <v>0</v>
      </c>
      <c r="U3" s="720"/>
      <c r="V3" s="709"/>
      <c r="W3" s="707"/>
      <c r="X3" s="706"/>
      <c r="Y3" s="750"/>
    </row>
    <row r="4" spans="1:43" ht="24.95" customHeight="1" x14ac:dyDescent="0.5">
      <c r="A4" s="729"/>
      <c r="B4" s="734"/>
      <c r="C4" s="737"/>
      <c r="D4" s="196">
        <v>3</v>
      </c>
      <c r="E4" s="124">
        <f>'INSCRIPTIONS COLLEGES'!E5</f>
        <v>24249090</v>
      </c>
      <c r="F4" s="310" t="str">
        <f>IF(E4="","",VLOOKUP(E4,'Listing import 29.10.24'!$A$2:$J$7000,2,FALSE))</f>
        <v>Lavigne</v>
      </c>
      <c r="G4" s="196" t="str">
        <f>IF(E4="","",VLOOKUP(E4,'Listing import 29.10.24'!$A$2:$J$7000,3,FALSE))</f>
        <v>Lana</v>
      </c>
      <c r="H4" s="198" t="str">
        <f>IF(E4="","",VLOOKUP(E4,'Listing import 29.10.24'!$A$2:$J$7000,4,FALSE))</f>
        <v>BF</v>
      </c>
      <c r="I4" s="743"/>
      <c r="J4" s="741"/>
      <c r="K4" s="739"/>
      <c r="L4" s="149"/>
      <c r="M4" s="199" t="str">
        <f>IF(ISBLANK(L4),"",VLOOKUP(1/L4,'BAREME ATHLE'!$J$6:$BE$56,48))</f>
        <v/>
      </c>
      <c r="N4" s="150"/>
      <c r="O4" s="199" t="str">
        <f>IF(ISBLANK(N4),"",VLOOKUP(1/N4,'BAREME ATHLE'!$V$6:$BE$56,36))</f>
        <v/>
      </c>
      <c r="P4" s="151"/>
      <c r="Q4" s="200" t="str">
        <f>IF(ISBLANK(P4),"",VLOOKUP(P4,'BAREME ATHLE'!$AS$6:$BE$56,13))</f>
        <v/>
      </c>
      <c r="R4" s="152"/>
      <c r="S4" s="199" t="str">
        <f>IF(ISBLANK(R4),"",VLOOKUP(R4,'BAREME ATHLE'!$AY$6:$BE$56,7))</f>
        <v/>
      </c>
      <c r="T4" s="201">
        <f>IF(SUM(M4,O4,Q4,S4)&lt;&gt;0,SUM(M4,O4,Q4,S4),0)</f>
        <v>0</v>
      </c>
      <c r="U4" s="720"/>
      <c r="V4" s="709"/>
      <c r="W4" s="707"/>
      <c r="X4" s="706"/>
      <c r="Y4" s="750"/>
      <c r="AA4" s="210">
        <v>1</v>
      </c>
      <c r="AB4" s="215" t="str">
        <f t="shared" ref="AB4:AB19" si="0">IF(ISERROR(VLOOKUP(AA4,AA$25:AB$40,2,FALSE)),"",VLOOKUP(AA4,AA$25:AB$40,2,FALSE))</f>
        <v>CLG.KAMERE</v>
      </c>
      <c r="AC4" s="212"/>
      <c r="AD4" s="213">
        <v>1</v>
      </c>
      <c r="AE4" s="211" t="str">
        <f>IF(ISERROR(VLOOKUP(AD4,AD$25:AE$40,2,FALSE)),"",VLOOKUP(AD4,AD$25:AE$40,2,FALSE))</f>
        <v>CLG.KAMERE</v>
      </c>
      <c r="AG4" s="213">
        <v>1</v>
      </c>
      <c r="AH4" s="211" t="str">
        <f>IF(ISERROR(VLOOKUP(AG4,AG$25:AH$40,2,FALSE)),"",VLOOKUP(AG4,AG$25:AH$40,2,FALSE))</f>
        <v>CLG.KAMERE</v>
      </c>
      <c r="AJ4" s="213">
        <v>1</v>
      </c>
      <c r="AK4" s="211" t="str">
        <f>IF(ISERROR(VLOOKUP(AJ4,AJ$25:AK$40,2,FALSE)),"",VLOOKUP(AJ4,AJ$25:AK$40,2,FALSE))</f>
        <v>CLG.KAMERE</v>
      </c>
      <c r="AM4" s="213">
        <v>1</v>
      </c>
      <c r="AN4" s="211" t="str">
        <f>IF(ISERROR(VLOOKUP(AM4,AM$25:AN$40,2,FALSE)),"",VLOOKUP(AM4,AM$25:AN$40,2,FALSE))</f>
        <v>CLG.KAMERE</v>
      </c>
      <c r="AP4" s="213">
        <v>1</v>
      </c>
      <c r="AQ4" s="211" t="str">
        <f>IF(ISERROR(VLOOKUP(AP4,AP$25:AQ$40,2,FALSE)),"",VLOOKUP(AP4,AP$25:AQ$40,2,FALSE))</f>
        <v>CLG.KAMERE</v>
      </c>
    </row>
    <row r="5" spans="1:43" ht="24.95" customHeight="1" x14ac:dyDescent="0.5">
      <c r="A5" s="729"/>
      <c r="B5" s="734"/>
      <c r="C5" s="737"/>
      <c r="D5" s="196">
        <v>4</v>
      </c>
      <c r="E5" s="124">
        <f>'INSCRIPTIONS COLLEGES'!E6</f>
        <v>24248150</v>
      </c>
      <c r="F5" s="310" t="str">
        <f>IF(E5="","",VLOOKUP(E5,'Listing import 29.10.24'!$A$2:$J$7000,2,FALSE))</f>
        <v>UHINIMA</v>
      </c>
      <c r="G5" s="196" t="str">
        <f>IF(E5="","",VLOOKUP(E5,'Listing import 29.10.24'!$A$2:$J$7000,3,FALSE))</f>
        <v>Katalia</v>
      </c>
      <c r="H5" s="198" t="str">
        <f>IF(E5="","",VLOOKUP(E5,'Listing import 29.10.24'!$A$2:$J$7000,4,FALSE))</f>
        <v>BF</v>
      </c>
      <c r="I5" s="743"/>
      <c r="J5" s="741"/>
      <c r="K5" s="739"/>
      <c r="L5" s="149"/>
      <c r="M5" s="199" t="str">
        <f>IF(ISBLANK(L5),"",VLOOKUP(1/L5,'BAREME ATHLE'!$J$6:$BE$56,48))</f>
        <v/>
      </c>
      <c r="N5" s="150"/>
      <c r="O5" s="199" t="str">
        <f>IF(ISBLANK(N5),"",VLOOKUP(1/N5,'BAREME ATHLE'!$V$6:$BE$56,36))</f>
        <v/>
      </c>
      <c r="P5" s="151"/>
      <c r="Q5" s="200" t="str">
        <f>IF(ISBLANK(P5),"",VLOOKUP(P5,'BAREME ATHLE'!$AS$6:$BE$56,13))</f>
        <v/>
      </c>
      <c r="R5" s="152"/>
      <c r="S5" s="199" t="str">
        <f>IF(ISBLANK(R5),"",VLOOKUP(R5,'BAREME ATHLE'!$AY$6:$BE$56,7))</f>
        <v/>
      </c>
      <c r="T5" s="201">
        <f>IF(SUM(M5,O5,Q5,S5)&lt;&gt;0,SUM(M5,O5,Q5,S5),0)</f>
        <v>0</v>
      </c>
      <c r="U5" s="720"/>
      <c r="V5" s="709"/>
      <c r="W5" s="707"/>
      <c r="X5" s="706"/>
      <c r="Y5" s="750"/>
      <c r="AA5" s="214">
        <v>2</v>
      </c>
      <c r="AB5" s="215" t="str">
        <f t="shared" si="0"/>
        <v/>
      </c>
      <c r="AC5" s="216"/>
      <c r="AD5" s="217">
        <v>2</v>
      </c>
      <c r="AE5" s="215" t="str">
        <f t="shared" ref="AE5:AE19" si="1">IF(ISERROR(VLOOKUP(AD5,AD$25:AE$40,2,FALSE)),"",VLOOKUP(AD5,AD$25:AE$40,2,FALSE))</f>
        <v/>
      </c>
      <c r="AG5" s="217">
        <v>2</v>
      </c>
      <c r="AH5" s="215" t="str">
        <f t="shared" ref="AH5:AH19" si="2">IF(ISERROR(VLOOKUP(AG5,AG$25:AH$40,2,FALSE)),"",VLOOKUP(AG5,AG$25:AH$40,2,FALSE))</f>
        <v/>
      </c>
      <c r="AJ5" s="217">
        <v>2</v>
      </c>
      <c r="AK5" s="215" t="str">
        <f t="shared" ref="AK5:AK19" si="3">IF(ISERROR(VLOOKUP(AJ5,AJ$25:AK$40,2,FALSE)),"",VLOOKUP(AJ5,AJ$25:AK$40,2,FALSE))</f>
        <v/>
      </c>
      <c r="AM5" s="217">
        <v>2</v>
      </c>
      <c r="AN5" s="215" t="str">
        <f t="shared" ref="AN5:AN19" si="4">IF(ISERROR(VLOOKUP(AM5,AM$25:AN$40,2,FALSE)),"",VLOOKUP(AM5,AM$25:AN$40,2,FALSE))</f>
        <v/>
      </c>
      <c r="AP5" s="217">
        <v>2</v>
      </c>
      <c r="AQ5" s="215" t="str">
        <f t="shared" ref="AQ5:AQ19" si="5">IF(ISERROR(VLOOKUP(AP5,AP$25:AQ$40,2,FALSE)),"",VLOOKUP(AP5,AP$25:AQ$40,2,FALSE))</f>
        <v/>
      </c>
    </row>
    <row r="6" spans="1:43" ht="24.95" customHeight="1" x14ac:dyDescent="0.5">
      <c r="A6" s="729"/>
      <c r="B6" s="734"/>
      <c r="C6" s="737"/>
      <c r="D6" s="196">
        <v>5</v>
      </c>
      <c r="E6" s="124">
        <f>'INSCRIPTIONS COLLEGES'!E7</f>
        <v>24248341</v>
      </c>
      <c r="F6" s="310" t="str">
        <f>IF(E6="","",VLOOKUP(E6,'Listing import 29.10.24'!$A$2:$J$7000,2,FALSE))</f>
        <v>WEA</v>
      </c>
      <c r="G6" s="196" t="str">
        <f>IF(E6="","",VLOOKUP(E6,'Listing import 29.10.24'!$A$2:$J$7000,3,FALSE))</f>
        <v>Serra</v>
      </c>
      <c r="H6" s="198" t="str">
        <f>IF(E6="","",VLOOKUP(E6,'Listing import 29.10.24'!$A$2:$J$7000,4,FALSE))</f>
        <v>BF</v>
      </c>
      <c r="I6" s="743"/>
      <c r="J6" s="741"/>
      <c r="K6" s="739"/>
      <c r="L6" s="149"/>
      <c r="M6" s="199" t="str">
        <f>IF(ISBLANK(L6),"",VLOOKUP(1/L6,'BAREME ATHLE'!$J$6:$BE$56,48))</f>
        <v/>
      </c>
      <c r="N6" s="150"/>
      <c r="O6" s="199" t="str">
        <f>IF(ISBLANK(N6),"",VLOOKUP(1/N6,'BAREME ATHLE'!$V$6:$BE$56,36))</f>
        <v/>
      </c>
      <c r="P6" s="151"/>
      <c r="Q6" s="200" t="str">
        <f>IF(ISBLANK(P6),"",VLOOKUP(P6,'BAREME ATHLE'!$AS$6:$BE$56,13))</f>
        <v/>
      </c>
      <c r="R6" s="152"/>
      <c r="S6" s="199" t="str">
        <f>IF(ISBLANK(R6),"",VLOOKUP(R6,'BAREME ATHLE'!$AY$6:$BE$56,7))</f>
        <v/>
      </c>
      <c r="T6" s="201">
        <f>IF(SUM(M6,O6,Q6,S6)&lt;&gt;0,SUM(M6,O6,Q6,S6),0)</f>
        <v>0</v>
      </c>
      <c r="U6" s="721"/>
      <c r="V6" s="709"/>
      <c r="W6" s="707"/>
      <c r="X6" s="706"/>
      <c r="Y6" s="750"/>
      <c r="AA6" s="214">
        <v>3</v>
      </c>
      <c r="AB6" s="215" t="str">
        <f t="shared" si="0"/>
        <v/>
      </c>
      <c r="AC6" s="216"/>
      <c r="AD6" s="217">
        <v>3</v>
      </c>
      <c r="AE6" s="215" t="str">
        <f t="shared" si="1"/>
        <v/>
      </c>
      <c r="AG6" s="217">
        <v>3</v>
      </c>
      <c r="AH6" s="215" t="str">
        <f t="shared" si="2"/>
        <v/>
      </c>
      <c r="AJ6" s="217">
        <v>3</v>
      </c>
      <c r="AK6" s="215" t="str">
        <f t="shared" si="3"/>
        <v/>
      </c>
      <c r="AM6" s="217">
        <v>3</v>
      </c>
      <c r="AN6" s="215" t="str">
        <f t="shared" si="4"/>
        <v/>
      </c>
      <c r="AP6" s="217">
        <v>3</v>
      </c>
      <c r="AQ6" s="215" t="str">
        <f t="shared" si="5"/>
        <v/>
      </c>
    </row>
    <row r="7" spans="1:43" ht="24.95" customHeight="1" x14ac:dyDescent="0.5">
      <c r="A7" s="729"/>
      <c r="B7" s="734"/>
      <c r="C7" s="218"/>
      <c r="D7" s="219"/>
      <c r="E7" s="219"/>
      <c r="F7" s="311"/>
      <c r="G7" s="219"/>
      <c r="H7" s="220"/>
      <c r="I7" s="743"/>
      <c r="J7" s="741"/>
      <c r="K7" s="739"/>
      <c r="L7" s="155"/>
      <c r="M7" s="222"/>
      <c r="N7" s="156"/>
      <c r="O7" s="223"/>
      <c r="P7" s="139"/>
      <c r="Q7" s="223"/>
      <c r="R7" s="139"/>
      <c r="S7" s="223"/>
      <c r="T7" s="224"/>
      <c r="U7" s="225"/>
      <c r="V7" s="226"/>
      <c r="W7" s="707"/>
      <c r="X7" s="706"/>
      <c r="Y7" s="750"/>
      <c r="AA7" s="227">
        <v>4</v>
      </c>
      <c r="AB7" s="228" t="str">
        <f t="shared" si="0"/>
        <v/>
      </c>
      <c r="AC7" s="216"/>
      <c r="AD7" s="229">
        <v>4</v>
      </c>
      <c r="AE7" s="228" t="str">
        <f t="shared" si="1"/>
        <v/>
      </c>
      <c r="AF7" s="230"/>
      <c r="AG7" s="229">
        <v>4</v>
      </c>
      <c r="AH7" s="228" t="str">
        <f t="shared" si="2"/>
        <v/>
      </c>
      <c r="AI7" s="231"/>
      <c r="AJ7" s="229">
        <v>4</v>
      </c>
      <c r="AK7" s="228" t="str">
        <f t="shared" si="3"/>
        <v/>
      </c>
      <c r="AL7" s="231"/>
      <c r="AM7" s="229">
        <v>4</v>
      </c>
      <c r="AN7" s="228" t="str">
        <f t="shared" si="4"/>
        <v/>
      </c>
      <c r="AP7" s="229">
        <v>4</v>
      </c>
      <c r="AQ7" s="228" t="str">
        <f t="shared" si="5"/>
        <v/>
      </c>
    </row>
    <row r="8" spans="1:43" ht="24.95" customHeight="1" x14ac:dyDescent="0.5">
      <c r="A8" s="729"/>
      <c r="B8" s="734"/>
      <c r="C8" s="736" t="s">
        <v>97</v>
      </c>
      <c r="D8" s="196">
        <v>1</v>
      </c>
      <c r="E8" s="124">
        <f>'INSCRIPTIONS COLLEGES'!E9</f>
        <v>24248782</v>
      </c>
      <c r="F8" s="310" t="str">
        <f>IF(E8="","",VLOOKUP(E8,'Listing import 29.10.24'!$A$2:$J$7000,2,FALSE))</f>
        <v>HAEWEGENE</v>
      </c>
      <c r="G8" s="196" t="str">
        <f>IF(E8="","",VLOOKUP(E8,'Listing import 29.10.24'!$A$2:$J$7000,3,FALSE))</f>
        <v>Landa</v>
      </c>
      <c r="H8" s="198" t="str">
        <f>IF(E8="","",VLOOKUP(E8,'Listing import 29.10.24'!$A$2:$J$7000,4,FALSE))</f>
        <v>BG</v>
      </c>
      <c r="I8" s="743"/>
      <c r="J8" s="741"/>
      <c r="K8" s="739"/>
      <c r="L8" s="149"/>
      <c r="M8" s="199" t="str">
        <f>IF(ISBLANK(L8),"",VLOOKUP(1/L8,'BAREME ATHLE'!$L$6:$BE$56,46))</f>
        <v/>
      </c>
      <c r="N8" s="150"/>
      <c r="O8" s="199" t="str">
        <f>IF(ISBLANK(N8),"",VLOOKUP(1/N8,'BAREME ATHLE'!$X$6:$BE$56,34))</f>
        <v/>
      </c>
      <c r="P8" s="157"/>
      <c r="Q8" s="199" t="str">
        <f>IF(ISBLANK(P8),"",VLOOKUP(P8,'BAREME ATHLE'!$AT$6:$BE$56,12))</f>
        <v/>
      </c>
      <c r="R8" s="152"/>
      <c r="S8" s="199" t="str">
        <f>IF(ISBLANK(R8),"",VLOOKUP(R8,'BAREME ATHLE'!$AY$6:$BE$56,7))</f>
        <v/>
      </c>
      <c r="T8" s="233">
        <f>IF(SUM(M8,O8,Q8,S8)&lt;&gt;0,SUM(M8,O8,Q8,S8),0)</f>
        <v>0</v>
      </c>
      <c r="U8" s="713">
        <f>SUM(T8:T12)</f>
        <v>0</v>
      </c>
      <c r="V8" s="710">
        <f>IF(ISERROR(RANK(U8,$AF$47:$AF$62)),"",RANK(U8,$AF$47:$AF$62))</f>
        <v>1</v>
      </c>
      <c r="W8" s="707"/>
      <c r="X8" s="706"/>
      <c r="Y8" s="750"/>
      <c r="AA8" s="227">
        <v>5</v>
      </c>
      <c r="AB8" s="228" t="str">
        <f t="shared" si="0"/>
        <v/>
      </c>
      <c r="AC8" s="216"/>
      <c r="AD8" s="229">
        <v>5</v>
      </c>
      <c r="AE8" s="228" t="str">
        <f t="shared" si="1"/>
        <v/>
      </c>
      <c r="AF8" s="230"/>
      <c r="AG8" s="229">
        <v>5</v>
      </c>
      <c r="AH8" s="228" t="str">
        <f t="shared" si="2"/>
        <v/>
      </c>
      <c r="AI8" s="231"/>
      <c r="AJ8" s="229">
        <v>5</v>
      </c>
      <c r="AK8" s="228" t="str">
        <f t="shared" si="3"/>
        <v/>
      </c>
      <c r="AL8" s="231"/>
      <c r="AM8" s="229">
        <v>5</v>
      </c>
      <c r="AN8" s="228" t="str">
        <f t="shared" si="4"/>
        <v/>
      </c>
      <c r="AO8" s="231"/>
      <c r="AP8" s="229">
        <v>5</v>
      </c>
      <c r="AQ8" s="228" t="str">
        <f t="shared" si="5"/>
        <v/>
      </c>
    </row>
    <row r="9" spans="1:43" ht="24.95" customHeight="1" x14ac:dyDescent="0.5">
      <c r="A9" s="729"/>
      <c r="B9" s="734"/>
      <c r="C9" s="737"/>
      <c r="D9" s="196">
        <v>2</v>
      </c>
      <c r="E9" s="124">
        <f>'INSCRIPTIONS COLLEGES'!E10</f>
        <v>24248144</v>
      </c>
      <c r="F9" s="310" t="str">
        <f>IF(E9="","",VLOOKUP(E9,'Listing import 29.10.24'!$A$2:$J$7000,2,FALSE))</f>
        <v>HNAMANO</v>
      </c>
      <c r="G9" s="196" t="str">
        <f>IF(E9="","",VLOOKUP(E9,'Listing import 29.10.24'!$A$2:$J$7000,3,FALSE))</f>
        <v>Timaley</v>
      </c>
      <c r="H9" s="198" t="str">
        <f>IF(E9="","",VLOOKUP(E9,'Listing import 29.10.24'!$A$2:$J$7000,4,FALSE))</f>
        <v>BG</v>
      </c>
      <c r="I9" s="743"/>
      <c r="J9" s="741"/>
      <c r="K9" s="739"/>
      <c r="L9" s="149"/>
      <c r="M9" s="199" t="str">
        <f>IF(ISBLANK(L9),"",VLOOKUP(1/L9,'BAREME ATHLE'!$L$6:$BE$56,46))</f>
        <v/>
      </c>
      <c r="N9" s="150"/>
      <c r="O9" s="199" t="str">
        <f>IF(ISBLANK(N9),"",VLOOKUP(1/N9,'BAREME ATHLE'!$X$6:$BE$56,34))</f>
        <v/>
      </c>
      <c r="P9" s="157"/>
      <c r="Q9" s="199" t="str">
        <f>IF(ISBLANK(P9),"",VLOOKUP(P9,'BAREME ATHLE'!$AT$6:$BE$56,12))</f>
        <v/>
      </c>
      <c r="R9" s="152"/>
      <c r="S9" s="199" t="str">
        <f>IF(ISBLANK(R9),"",VLOOKUP(R9,'BAREME ATHLE'!$AY$6:$BE$56,7))</f>
        <v/>
      </c>
      <c r="T9" s="233">
        <f>IF(SUM(M9,O9,Q9,S9)&lt;&gt;0,SUM(M9,O9,Q9,S9),0)</f>
        <v>0</v>
      </c>
      <c r="U9" s="714"/>
      <c r="V9" s="711"/>
      <c r="W9" s="707"/>
      <c r="X9" s="706"/>
      <c r="Y9" s="750"/>
      <c r="AA9" s="227">
        <v>6</v>
      </c>
      <c r="AB9" s="228" t="str">
        <f t="shared" si="0"/>
        <v/>
      </c>
      <c r="AC9" s="216"/>
      <c r="AD9" s="229">
        <v>6</v>
      </c>
      <c r="AE9" s="228" t="str">
        <f t="shared" si="1"/>
        <v/>
      </c>
      <c r="AF9" s="230"/>
      <c r="AG9" s="229">
        <v>6</v>
      </c>
      <c r="AH9" s="228" t="str">
        <f t="shared" si="2"/>
        <v/>
      </c>
      <c r="AI9" s="231"/>
      <c r="AJ9" s="229">
        <v>6</v>
      </c>
      <c r="AK9" s="228" t="str">
        <f t="shared" si="3"/>
        <v/>
      </c>
      <c r="AL9" s="231"/>
      <c r="AM9" s="229">
        <v>6</v>
      </c>
      <c r="AN9" s="228" t="str">
        <f t="shared" si="4"/>
        <v/>
      </c>
      <c r="AO9" s="231"/>
      <c r="AP9" s="229">
        <v>6</v>
      </c>
      <c r="AQ9" s="228" t="str">
        <f t="shared" si="5"/>
        <v/>
      </c>
    </row>
    <row r="10" spans="1:43" ht="24.95" customHeight="1" x14ac:dyDescent="0.5">
      <c r="A10" s="729"/>
      <c r="B10" s="734"/>
      <c r="C10" s="737"/>
      <c r="D10" s="196">
        <v>3</v>
      </c>
      <c r="E10" s="124">
        <f>'INSCRIPTIONS COLLEGES'!E11</f>
        <v>24248339</v>
      </c>
      <c r="F10" s="310" t="str">
        <f>IF(E10="","",VLOOKUP(E10,'Listing import 29.10.24'!$A$2:$J$7000,2,FALSE))</f>
        <v>HNASSIL</v>
      </c>
      <c r="G10" s="196" t="str">
        <f>IF(E10="","",VLOOKUP(E10,'Listing import 29.10.24'!$A$2:$J$7000,3,FALSE))</f>
        <v>Nene</v>
      </c>
      <c r="H10" s="198" t="str">
        <f>IF(E10="","",VLOOKUP(E10,'Listing import 29.10.24'!$A$2:$J$7000,4,FALSE))</f>
        <v>BG</v>
      </c>
      <c r="I10" s="743"/>
      <c r="J10" s="741"/>
      <c r="K10" s="739"/>
      <c r="L10" s="149"/>
      <c r="M10" s="199" t="str">
        <f>IF(ISBLANK(L10),"",VLOOKUP(1/L10,'BAREME ATHLE'!$L$6:$BE$56,46))</f>
        <v/>
      </c>
      <c r="N10" s="150"/>
      <c r="O10" s="199" t="str">
        <f>IF(ISBLANK(N10),"",VLOOKUP(1/N10,'BAREME ATHLE'!$X$6:$BE$56,34))</f>
        <v/>
      </c>
      <c r="P10" s="157"/>
      <c r="Q10" s="199" t="str">
        <f>IF(ISBLANK(P10),"",VLOOKUP(P10,'BAREME ATHLE'!$AT$6:$BE$56,12))</f>
        <v/>
      </c>
      <c r="R10" s="152"/>
      <c r="S10" s="199" t="str">
        <f>IF(ISBLANK(R10),"",VLOOKUP(R10,'BAREME ATHLE'!$AY$6:$BE$56,7))</f>
        <v/>
      </c>
      <c r="T10" s="233">
        <f>IF(SUM(M10,O10,Q10,S10)&lt;&gt;0,SUM(M10,O10,Q10,S10),0)</f>
        <v>0</v>
      </c>
      <c r="U10" s="714"/>
      <c r="V10" s="711"/>
      <c r="W10" s="707"/>
      <c r="X10" s="706"/>
      <c r="Y10" s="750"/>
      <c r="AA10" s="227">
        <v>7</v>
      </c>
      <c r="AB10" s="228" t="str">
        <f t="shared" si="0"/>
        <v/>
      </c>
      <c r="AC10" s="216"/>
      <c r="AD10" s="229">
        <v>7</v>
      </c>
      <c r="AE10" s="228" t="str">
        <f t="shared" si="1"/>
        <v/>
      </c>
      <c r="AF10" s="230"/>
      <c r="AG10" s="229">
        <v>7</v>
      </c>
      <c r="AH10" s="228" t="str">
        <f t="shared" si="2"/>
        <v/>
      </c>
      <c r="AI10" s="231"/>
      <c r="AJ10" s="229">
        <v>7</v>
      </c>
      <c r="AK10" s="228" t="str">
        <f t="shared" si="3"/>
        <v/>
      </c>
      <c r="AL10" s="231"/>
      <c r="AM10" s="229">
        <v>7</v>
      </c>
      <c r="AN10" s="228" t="str">
        <f t="shared" si="4"/>
        <v/>
      </c>
      <c r="AO10" s="231"/>
      <c r="AP10" s="229">
        <v>7</v>
      </c>
      <c r="AQ10" s="228" t="str">
        <f t="shared" si="5"/>
        <v/>
      </c>
    </row>
    <row r="11" spans="1:43" ht="24.95" customHeight="1" x14ac:dyDescent="0.5">
      <c r="A11" s="729"/>
      <c r="B11" s="734"/>
      <c r="C11" s="737"/>
      <c r="D11" s="196">
        <v>4</v>
      </c>
      <c r="E11" s="124">
        <f>'INSCRIPTIONS COLLEGES'!E12</f>
        <v>24233705</v>
      </c>
      <c r="F11" s="310" t="str">
        <f>IF(E11="","",VLOOKUP(E11,'Listing import 29.10.24'!$A$2:$J$7000,2,FALSE))</f>
        <v>SOULARD</v>
      </c>
      <c r="G11" s="196" t="str">
        <f>IF(E11="","",VLOOKUP(E11,'Listing import 29.10.24'!$A$2:$J$7000,3,FALSE))</f>
        <v>MARCELIN</v>
      </c>
      <c r="H11" s="198" t="str">
        <f>IF(E11="","",VLOOKUP(E11,'Listing import 29.10.24'!$A$2:$J$7000,4,FALSE))</f>
        <v>BG</v>
      </c>
      <c r="I11" s="743"/>
      <c r="J11" s="741"/>
      <c r="K11" s="739"/>
      <c r="L11" s="149"/>
      <c r="M11" s="199" t="str">
        <f>IF(ISBLANK(L11),"",VLOOKUP(1/L11,'BAREME ATHLE'!$L$6:$BE$56,46))</f>
        <v/>
      </c>
      <c r="N11" s="150"/>
      <c r="O11" s="199" t="str">
        <f>IF(ISBLANK(N11),"",VLOOKUP(1/N11,'BAREME ATHLE'!$X$6:$BE$56,34))</f>
        <v/>
      </c>
      <c r="P11" s="157"/>
      <c r="Q11" s="199" t="str">
        <f>IF(ISBLANK(P11),"",VLOOKUP(P11,'BAREME ATHLE'!$AT$6:$BE$56,12))</f>
        <v/>
      </c>
      <c r="R11" s="152"/>
      <c r="S11" s="199" t="str">
        <f>IF(ISBLANK(R11),"",VLOOKUP(R11,'BAREME ATHLE'!$AY$6:$BE$56,7))</f>
        <v/>
      </c>
      <c r="T11" s="233">
        <f>IF(SUM(M11,O11,Q11,S11)&lt;&gt;0,SUM(M11,O11,Q11,S11),0)</f>
        <v>0</v>
      </c>
      <c r="U11" s="714"/>
      <c r="V11" s="711"/>
      <c r="W11" s="707"/>
      <c r="X11" s="706"/>
      <c r="Y11" s="750"/>
      <c r="AA11" s="227">
        <v>8</v>
      </c>
      <c r="AB11" s="228" t="str">
        <f t="shared" si="0"/>
        <v/>
      </c>
      <c r="AC11" s="216"/>
      <c r="AD11" s="229">
        <v>8</v>
      </c>
      <c r="AE11" s="228" t="str">
        <f t="shared" si="1"/>
        <v/>
      </c>
      <c r="AF11" s="230"/>
      <c r="AG11" s="229">
        <v>8</v>
      </c>
      <c r="AH11" s="228" t="str">
        <f t="shared" si="2"/>
        <v/>
      </c>
      <c r="AI11" s="231"/>
      <c r="AJ11" s="229">
        <v>8</v>
      </c>
      <c r="AK11" s="228" t="str">
        <f t="shared" si="3"/>
        <v/>
      </c>
      <c r="AL11" s="231"/>
      <c r="AM11" s="229">
        <v>8</v>
      </c>
      <c r="AN11" s="228" t="str">
        <f t="shared" si="4"/>
        <v/>
      </c>
      <c r="AO11" s="231"/>
      <c r="AP11" s="229">
        <v>8</v>
      </c>
      <c r="AQ11" s="228" t="str">
        <f t="shared" si="5"/>
        <v/>
      </c>
    </row>
    <row r="12" spans="1:43" ht="24.95" customHeight="1" x14ac:dyDescent="0.5">
      <c r="A12" s="729"/>
      <c r="B12" s="734"/>
      <c r="C12" s="737"/>
      <c r="D12" s="196">
        <v>5</v>
      </c>
      <c r="E12" s="124">
        <f>'INSCRIPTIONS COLLEGES'!E13</f>
        <v>24248145</v>
      </c>
      <c r="F12" s="310" t="str">
        <f>IF(E12="","",VLOOKUP(E12,'Listing import 29.10.24'!$A$2:$J$7000,2,FALSE))</f>
        <v>BRAY</v>
      </c>
      <c r="G12" s="196" t="str">
        <f>IF(E12="","",VLOOKUP(E12,'Listing import 29.10.24'!$A$2:$J$7000,3,FALSE))</f>
        <v>Leeroy</v>
      </c>
      <c r="H12" s="198" t="str">
        <f>IF(E12="","",VLOOKUP(E12,'Listing import 29.10.24'!$A$2:$J$7000,4,FALSE))</f>
        <v>BG</v>
      </c>
      <c r="I12" s="744"/>
      <c r="J12" s="741"/>
      <c r="K12" s="740"/>
      <c r="L12" s="149"/>
      <c r="M12" s="199" t="str">
        <f>IF(ISBLANK(L12),"",VLOOKUP(1/L12,'BAREME ATHLE'!$L$6:$BE$56,46))</f>
        <v/>
      </c>
      <c r="N12" s="150"/>
      <c r="O12" s="199" t="str">
        <f>IF(ISBLANK(N12),"",VLOOKUP(1/N12,'BAREME ATHLE'!$X$6:$BE$56,34))</f>
        <v/>
      </c>
      <c r="P12" s="157"/>
      <c r="Q12" s="199" t="str">
        <f>IF(ISBLANK(P12),"",VLOOKUP(P12,'BAREME ATHLE'!$AT$6:$BE$56,12))</f>
        <v/>
      </c>
      <c r="R12" s="152"/>
      <c r="S12" s="199" t="str">
        <f>IF(ISBLANK(R12),"",VLOOKUP(R12,'BAREME ATHLE'!$AY$6:$BE$56,7))</f>
        <v/>
      </c>
      <c r="T12" s="233">
        <f>IF(SUM(M12,O12,Q12,S12)&lt;&gt;0,SUM(M12,O12,Q12,S12),0)</f>
        <v>0</v>
      </c>
      <c r="U12" s="715"/>
      <c r="V12" s="711"/>
      <c r="W12" s="707"/>
      <c r="X12" s="706"/>
      <c r="Y12" s="750"/>
      <c r="AA12" s="227">
        <v>9</v>
      </c>
      <c r="AB12" s="228" t="str">
        <f t="shared" si="0"/>
        <v/>
      </c>
      <c r="AC12" s="216"/>
      <c r="AD12" s="229">
        <v>9</v>
      </c>
      <c r="AE12" s="228" t="str">
        <f t="shared" si="1"/>
        <v/>
      </c>
      <c r="AF12" s="230"/>
      <c r="AG12" s="229">
        <v>9</v>
      </c>
      <c r="AH12" s="228" t="str">
        <f t="shared" si="2"/>
        <v/>
      </c>
      <c r="AI12" s="231"/>
      <c r="AJ12" s="229">
        <v>9</v>
      </c>
      <c r="AK12" s="228" t="str">
        <f t="shared" si="3"/>
        <v/>
      </c>
      <c r="AL12" s="231"/>
      <c r="AM12" s="229">
        <v>9</v>
      </c>
      <c r="AN12" s="228" t="str">
        <f t="shared" si="4"/>
        <v/>
      </c>
      <c r="AO12" s="231"/>
      <c r="AP12" s="229">
        <v>9</v>
      </c>
      <c r="AQ12" s="228" t="str">
        <f t="shared" si="5"/>
        <v/>
      </c>
    </row>
    <row r="13" spans="1:43" ht="80.099999999999994" customHeight="1" x14ac:dyDescent="0.5">
      <c r="A13" s="729"/>
      <c r="B13" s="734"/>
      <c r="C13" s="187" t="s">
        <v>57</v>
      </c>
      <c r="D13" s="187" t="s">
        <v>58</v>
      </c>
      <c r="E13" s="46" t="s">
        <v>59</v>
      </c>
      <c r="F13" s="309" t="s">
        <v>60</v>
      </c>
      <c r="G13" s="187" t="s">
        <v>61</v>
      </c>
      <c r="H13" s="187" t="s">
        <v>62</v>
      </c>
      <c r="I13" s="188" t="s">
        <v>63</v>
      </c>
      <c r="J13" s="57" t="s">
        <v>98</v>
      </c>
      <c r="K13" s="188" t="s">
        <v>33</v>
      </c>
      <c r="L13" s="57" t="s">
        <v>99</v>
      </c>
      <c r="M13" s="189" t="s">
        <v>33</v>
      </c>
      <c r="N13" s="57" t="s">
        <v>100</v>
      </c>
      <c r="O13" s="234" t="s">
        <v>33</v>
      </c>
      <c r="P13" s="57" t="s">
        <v>101</v>
      </c>
      <c r="Q13" s="189" t="s">
        <v>33</v>
      </c>
      <c r="R13" s="57" t="s">
        <v>102</v>
      </c>
      <c r="S13" s="189" t="s">
        <v>33</v>
      </c>
      <c r="T13" s="190" t="s">
        <v>89</v>
      </c>
      <c r="U13" s="191" t="s">
        <v>72</v>
      </c>
      <c r="V13" s="192" t="s">
        <v>73</v>
      </c>
      <c r="W13" s="192" t="s">
        <v>103</v>
      </c>
      <c r="X13" s="192" t="s">
        <v>104</v>
      </c>
      <c r="Y13" s="751"/>
      <c r="AA13" s="227">
        <v>10</v>
      </c>
      <c r="AB13" s="228" t="str">
        <f t="shared" si="0"/>
        <v/>
      </c>
      <c r="AC13" s="216"/>
      <c r="AD13" s="229">
        <v>10</v>
      </c>
      <c r="AE13" s="228" t="str">
        <f t="shared" si="1"/>
        <v/>
      </c>
      <c r="AF13" s="230"/>
      <c r="AG13" s="229">
        <v>10</v>
      </c>
      <c r="AH13" s="228" t="str">
        <f t="shared" si="2"/>
        <v/>
      </c>
      <c r="AI13" s="231"/>
      <c r="AJ13" s="229">
        <v>10</v>
      </c>
      <c r="AK13" s="228" t="str">
        <f t="shared" si="3"/>
        <v/>
      </c>
      <c r="AL13" s="231"/>
      <c r="AM13" s="229">
        <v>10</v>
      </c>
      <c r="AN13" s="228" t="str">
        <f t="shared" si="4"/>
        <v/>
      </c>
      <c r="AO13" s="231"/>
      <c r="AP13" s="229">
        <v>10</v>
      </c>
      <c r="AQ13" s="228" t="str">
        <f t="shared" si="5"/>
        <v/>
      </c>
    </row>
    <row r="14" spans="1:43" ht="24.95" customHeight="1" x14ac:dyDescent="0.5">
      <c r="A14" s="729"/>
      <c r="B14" s="734"/>
      <c r="C14" s="736" t="s">
        <v>105</v>
      </c>
      <c r="D14" s="196">
        <v>1</v>
      </c>
      <c r="E14" s="124"/>
      <c r="F14" s="310" t="str">
        <f>IF(E14="","",VLOOKUP(E14,'Listing import 29.10.24'!$A$2:$J$7000,2,FALSE))</f>
        <v/>
      </c>
      <c r="G14" s="196" t="str">
        <f>IF(E14="","",VLOOKUP(E14,'Listing import 29.10.24'!$A$2:$J$7000,3,FALSE))</f>
        <v/>
      </c>
      <c r="H14" s="198" t="str">
        <f>IF(E14="","",VLOOKUP(E14,'Listing import 29.10.24'!$A$2:$J$7000,4,FALSE))</f>
        <v/>
      </c>
      <c r="I14" s="745"/>
      <c r="J14" s="722"/>
      <c r="K14" s="738" t="str">
        <f>IF(ISBLANK(J14),"",VLOOKUP(1/J14,'BAREME ATHLE'!$AL$6:$BE$56,20))</f>
        <v/>
      </c>
      <c r="L14" s="149"/>
      <c r="M14" s="199" t="str">
        <f>IF(ISBLANK(L14),"",VLOOKUP(1/L14,'BAREME ATHLE'!$N$6:$BE$56,44))</f>
        <v/>
      </c>
      <c r="N14" s="150"/>
      <c r="O14" s="199" t="str">
        <f>IF(ISBLANK(N14),"",VLOOKUP(1/N14,'BAREME ATHLE'!$Z$6:$BE$56,32))</f>
        <v/>
      </c>
      <c r="P14" s="157"/>
      <c r="Q14" s="199" t="str">
        <f>IF(ISBLANK(P14),"",VLOOKUP(P14,'BAREME ATHLE'!$AU$6:$BE$56,11))</f>
        <v/>
      </c>
      <c r="R14" s="152"/>
      <c r="S14" s="199" t="str">
        <f>IF(ISBLANK(R14),"",VLOOKUP(R14,'BAREME ATHLE'!$AY$6:$BE$56,7))</f>
        <v/>
      </c>
      <c r="T14" s="201">
        <f>IF(SUM(M14,O14,Q14,S14)&lt;&gt;0,SUM(M14,O14,Q14,S14),0)</f>
        <v>0</v>
      </c>
      <c r="U14" s="719">
        <f>SUM(T14:T18)</f>
        <v>0</v>
      </c>
      <c r="V14" s="708">
        <f>IF(ISERROR(RANK(U14,$AL$47:$AL$62)),"",RANK(U14,$AL$47:$AL$62))</f>
        <v>1</v>
      </c>
      <c r="W14" s="706">
        <f>IF(ISERROR(U14+U20),"",U14+U20)</f>
        <v>0</v>
      </c>
      <c r="X14" s="706">
        <f>IF(ISERROR(RANK(W14,$AR$47:$AR$62)),"",RANK(W14,$AR$47:$AR$62))</f>
        <v>1</v>
      </c>
      <c r="Y14" s="751"/>
      <c r="AA14" s="227">
        <v>11</v>
      </c>
      <c r="AB14" s="228" t="str">
        <f t="shared" si="0"/>
        <v/>
      </c>
      <c r="AC14" s="216"/>
      <c r="AD14" s="229">
        <v>11</v>
      </c>
      <c r="AE14" s="228" t="str">
        <f t="shared" si="1"/>
        <v/>
      </c>
      <c r="AF14" s="230"/>
      <c r="AG14" s="229">
        <v>11</v>
      </c>
      <c r="AH14" s="228" t="str">
        <f t="shared" si="2"/>
        <v/>
      </c>
      <c r="AI14" s="231"/>
      <c r="AJ14" s="229">
        <v>11</v>
      </c>
      <c r="AK14" s="228" t="str">
        <f t="shared" si="3"/>
        <v/>
      </c>
      <c r="AL14" s="231"/>
      <c r="AM14" s="229">
        <v>11</v>
      </c>
      <c r="AN14" s="228" t="str">
        <f t="shared" si="4"/>
        <v/>
      </c>
      <c r="AO14" s="231"/>
      <c r="AP14" s="229">
        <v>11</v>
      </c>
      <c r="AQ14" s="228" t="str">
        <f t="shared" si="5"/>
        <v/>
      </c>
    </row>
    <row r="15" spans="1:43" ht="24.95" customHeight="1" x14ac:dyDescent="0.5">
      <c r="A15" s="729"/>
      <c r="B15" s="734"/>
      <c r="C15" s="736"/>
      <c r="D15" s="196">
        <v>2</v>
      </c>
      <c r="E15" s="124"/>
      <c r="F15" s="310" t="str">
        <f>IF(E15="","",VLOOKUP(E15,'Listing import 29.10.24'!$A$2:$J$7000,2,FALSE))</f>
        <v/>
      </c>
      <c r="G15" s="196" t="str">
        <f>IF(E15="","",VLOOKUP(E15,'Listing import 29.10.24'!$A$2:$J$7000,3,FALSE))</f>
        <v/>
      </c>
      <c r="H15" s="198" t="str">
        <f>IF(E15="","",VLOOKUP(E15,'Listing import 29.10.24'!$A$2:$J$7000,4,FALSE))</f>
        <v/>
      </c>
      <c r="I15" s="746"/>
      <c r="J15" s="723"/>
      <c r="K15" s="739"/>
      <c r="L15" s="149"/>
      <c r="M15" s="199" t="str">
        <f>IF(ISBLANK(L15),"",VLOOKUP(1/L15,'BAREME ATHLE'!$N$6:$BE$56,44))</f>
        <v/>
      </c>
      <c r="N15" s="150"/>
      <c r="O15" s="199" t="str">
        <f>IF(ISBLANK(N15),"",VLOOKUP(1/N15,'BAREME ATHLE'!$Z$6:$BE$56,32))</f>
        <v/>
      </c>
      <c r="P15" s="157"/>
      <c r="Q15" s="199" t="str">
        <f>IF(ISBLANK(P15),"",VLOOKUP(P15,'BAREME ATHLE'!$AU$6:$BE$56,11))</f>
        <v/>
      </c>
      <c r="R15" s="152"/>
      <c r="S15" s="199" t="str">
        <f>IF(ISBLANK(R15),"",VLOOKUP(R15,'BAREME ATHLE'!$AY$6:$BE$56,7))</f>
        <v/>
      </c>
      <c r="T15" s="201">
        <f>IF(SUM(M15,O15,Q15,S15)&lt;&gt;0,SUM(M15,O15,Q15,S15),0)</f>
        <v>0</v>
      </c>
      <c r="U15" s="720"/>
      <c r="V15" s="709"/>
      <c r="W15" s="707"/>
      <c r="X15" s="706"/>
      <c r="Y15" s="751"/>
      <c r="AA15" s="227">
        <v>12</v>
      </c>
      <c r="AB15" s="228" t="str">
        <f t="shared" si="0"/>
        <v/>
      </c>
      <c r="AC15" s="216"/>
      <c r="AD15" s="229">
        <v>12</v>
      </c>
      <c r="AE15" s="228" t="str">
        <f t="shared" si="1"/>
        <v/>
      </c>
      <c r="AF15" s="230"/>
      <c r="AG15" s="229">
        <v>12</v>
      </c>
      <c r="AH15" s="228" t="str">
        <f t="shared" si="2"/>
        <v/>
      </c>
      <c r="AI15" s="231"/>
      <c r="AJ15" s="229">
        <v>12</v>
      </c>
      <c r="AK15" s="228" t="str">
        <f t="shared" si="3"/>
        <v/>
      </c>
      <c r="AL15" s="231"/>
      <c r="AM15" s="229">
        <v>12</v>
      </c>
      <c r="AN15" s="228" t="str">
        <f t="shared" si="4"/>
        <v/>
      </c>
      <c r="AO15" s="231"/>
      <c r="AP15" s="229">
        <v>12</v>
      </c>
      <c r="AQ15" s="228" t="str">
        <f t="shared" si="5"/>
        <v/>
      </c>
    </row>
    <row r="16" spans="1:43" ht="24.95" customHeight="1" x14ac:dyDescent="0.5">
      <c r="A16" s="729"/>
      <c r="B16" s="734"/>
      <c r="C16" s="737"/>
      <c r="D16" s="196">
        <v>3</v>
      </c>
      <c r="E16" s="124"/>
      <c r="F16" s="310" t="str">
        <f>IF(E16="","",VLOOKUP(E16,'Listing import 29.10.24'!$A$2:$J$7000,2,FALSE))</f>
        <v/>
      </c>
      <c r="G16" s="196" t="str">
        <f>IF(E16="","",VLOOKUP(E16,'Listing import 29.10.24'!$A$2:$J$7000,3,FALSE))</f>
        <v/>
      </c>
      <c r="H16" s="198" t="str">
        <f>IF(E16="","",VLOOKUP(E16,'Listing import 29.10.24'!$A$2:$J$7000,4,FALSE))</f>
        <v/>
      </c>
      <c r="I16" s="746"/>
      <c r="J16" s="723"/>
      <c r="K16" s="739"/>
      <c r="L16" s="149"/>
      <c r="M16" s="199" t="str">
        <f>IF(ISBLANK(L16),"",VLOOKUP(1/L16,'BAREME ATHLE'!$N$6:$BE$56,44))</f>
        <v/>
      </c>
      <c r="N16" s="150"/>
      <c r="O16" s="199" t="str">
        <f>IF(ISBLANK(N16),"",VLOOKUP(1/N16,'BAREME ATHLE'!$Z$6:$BE$56,32))</f>
        <v/>
      </c>
      <c r="P16" s="157"/>
      <c r="Q16" s="199" t="str">
        <f>IF(ISBLANK(P16),"",VLOOKUP(P16,'BAREME ATHLE'!$AU$6:$BE$56,11))</f>
        <v/>
      </c>
      <c r="R16" s="152"/>
      <c r="S16" s="199" t="str">
        <f>IF(ISBLANK(R16),"",VLOOKUP(R16,'BAREME ATHLE'!$AY$6:$BE$56,7))</f>
        <v/>
      </c>
      <c r="T16" s="201">
        <f>IF(SUM(M16,O16,Q16,S16)&lt;&gt;0,SUM(M16,O16,Q16,S16),0)</f>
        <v>0</v>
      </c>
      <c r="U16" s="720"/>
      <c r="V16" s="709"/>
      <c r="W16" s="707"/>
      <c r="X16" s="706"/>
      <c r="Y16" s="751"/>
      <c r="AA16" s="227">
        <v>13</v>
      </c>
      <c r="AB16" s="228" t="str">
        <f t="shared" si="0"/>
        <v/>
      </c>
      <c r="AC16" s="216"/>
      <c r="AD16" s="229">
        <v>13</v>
      </c>
      <c r="AE16" s="228" t="str">
        <f t="shared" si="1"/>
        <v/>
      </c>
      <c r="AF16" s="230"/>
      <c r="AG16" s="229">
        <v>13</v>
      </c>
      <c r="AH16" s="228" t="str">
        <f t="shared" si="2"/>
        <v/>
      </c>
      <c r="AI16" s="231"/>
      <c r="AJ16" s="229">
        <v>13</v>
      </c>
      <c r="AK16" s="228" t="str">
        <f t="shared" si="3"/>
        <v/>
      </c>
      <c r="AL16" s="231"/>
      <c r="AM16" s="229">
        <v>13</v>
      </c>
      <c r="AN16" s="228" t="str">
        <f t="shared" si="4"/>
        <v/>
      </c>
      <c r="AO16" s="231"/>
      <c r="AP16" s="229">
        <v>13</v>
      </c>
      <c r="AQ16" s="228" t="str">
        <f t="shared" si="5"/>
        <v/>
      </c>
    </row>
    <row r="17" spans="1:48" ht="24.95" customHeight="1" x14ac:dyDescent="0.5">
      <c r="A17" s="729"/>
      <c r="B17" s="734"/>
      <c r="C17" s="737"/>
      <c r="D17" s="196">
        <v>4</v>
      </c>
      <c r="E17" s="124"/>
      <c r="F17" s="310" t="str">
        <f>IF(E17="","",VLOOKUP(E17,'Listing import 29.10.24'!$A$2:$J$7000,2,FALSE))</f>
        <v/>
      </c>
      <c r="G17" s="196" t="str">
        <f>IF(E17="","",VLOOKUP(E17,'Listing import 29.10.24'!$A$2:$J$7000,3,FALSE))</f>
        <v/>
      </c>
      <c r="H17" s="198" t="str">
        <f>IF(E17="","",VLOOKUP(E17,'Listing import 29.10.24'!$A$2:$J$7000,4,FALSE))</f>
        <v/>
      </c>
      <c r="I17" s="746"/>
      <c r="J17" s="723"/>
      <c r="K17" s="739"/>
      <c r="L17" s="149"/>
      <c r="M17" s="199" t="str">
        <f>IF(ISBLANK(L17),"",VLOOKUP(1/L17,'BAREME ATHLE'!$N$6:$BE$56,44))</f>
        <v/>
      </c>
      <c r="N17" s="150"/>
      <c r="O17" s="199" t="str">
        <f>IF(ISBLANK(N17),"",VLOOKUP(1/N17,'BAREME ATHLE'!$Z$6:$BE$56,32))</f>
        <v/>
      </c>
      <c r="P17" s="157"/>
      <c r="Q17" s="199" t="str">
        <f>IF(ISBLANK(P17),"",VLOOKUP(P17,'BAREME ATHLE'!$AU$6:$BE$56,11))</f>
        <v/>
      </c>
      <c r="R17" s="152"/>
      <c r="S17" s="199" t="str">
        <f>IF(ISBLANK(R17),"",VLOOKUP(R17,'BAREME ATHLE'!$AY$6:$BE$56,7))</f>
        <v/>
      </c>
      <c r="T17" s="201">
        <f>IF(SUM(M17,O17,Q17,S17)&lt;&gt;0,SUM(M17,O17,Q17,S17),0)</f>
        <v>0</v>
      </c>
      <c r="U17" s="720"/>
      <c r="V17" s="709"/>
      <c r="W17" s="707"/>
      <c r="X17" s="706"/>
      <c r="Y17" s="751"/>
      <c r="AA17" s="227">
        <v>14</v>
      </c>
      <c r="AB17" s="228" t="str">
        <f t="shared" si="0"/>
        <v/>
      </c>
      <c r="AC17" s="216"/>
      <c r="AD17" s="229">
        <v>14</v>
      </c>
      <c r="AE17" s="228" t="str">
        <f t="shared" si="1"/>
        <v/>
      </c>
      <c r="AF17" s="230"/>
      <c r="AG17" s="229">
        <v>14</v>
      </c>
      <c r="AH17" s="228" t="str">
        <f t="shared" si="2"/>
        <v/>
      </c>
      <c r="AI17" s="231"/>
      <c r="AJ17" s="229">
        <v>14</v>
      </c>
      <c r="AK17" s="228" t="str">
        <f t="shared" si="3"/>
        <v/>
      </c>
      <c r="AL17" s="231"/>
      <c r="AM17" s="229">
        <v>14</v>
      </c>
      <c r="AN17" s="228" t="str">
        <f t="shared" si="4"/>
        <v/>
      </c>
      <c r="AO17" s="231"/>
      <c r="AP17" s="229">
        <v>14</v>
      </c>
      <c r="AQ17" s="228" t="str">
        <f t="shared" si="5"/>
        <v/>
      </c>
    </row>
    <row r="18" spans="1:48" ht="24.95" customHeight="1" x14ac:dyDescent="0.5">
      <c r="A18" s="729"/>
      <c r="B18" s="734"/>
      <c r="C18" s="737"/>
      <c r="D18" s="196">
        <v>5</v>
      </c>
      <c r="E18" s="124"/>
      <c r="F18" s="310" t="str">
        <f>IF(E18="","",VLOOKUP(E18,'Listing import 29.10.24'!$A$2:$J$7000,2,FALSE))</f>
        <v/>
      </c>
      <c r="G18" s="196" t="str">
        <f>IF(E18="","",VLOOKUP(E18,'Listing import 29.10.24'!$A$2:$J$7000,3,FALSE))</f>
        <v/>
      </c>
      <c r="H18" s="198" t="str">
        <f>IF(E18="","",VLOOKUP(E18,'Listing import 29.10.24'!$A$2:$J$7000,4,FALSE))</f>
        <v/>
      </c>
      <c r="I18" s="746"/>
      <c r="J18" s="723"/>
      <c r="K18" s="740"/>
      <c r="L18" s="149"/>
      <c r="M18" s="199" t="str">
        <f>IF(ISBLANK(L18),"",VLOOKUP(1/L18,'BAREME ATHLE'!$N$6:$BE$56,44))</f>
        <v/>
      </c>
      <c r="N18" s="150"/>
      <c r="O18" s="199" t="str">
        <f>IF(ISBLANK(N18),"",VLOOKUP(1/N18,'BAREME ATHLE'!$Z$6:$BE$56,32))</f>
        <v/>
      </c>
      <c r="P18" s="157"/>
      <c r="Q18" s="199" t="str">
        <f>IF(ISBLANK(P18),"",VLOOKUP(P18,'BAREME ATHLE'!$AU$6:$BE$56,11))</f>
        <v/>
      </c>
      <c r="R18" s="152"/>
      <c r="S18" s="199" t="str">
        <f>IF(ISBLANK(R18),"",VLOOKUP(R18,'BAREME ATHLE'!$AY$6:$BE$56,7))</f>
        <v/>
      </c>
      <c r="T18" s="201">
        <f>IF(SUM(M18,O18,Q18,S18)&lt;&gt;0,SUM(M18,O18,Q18,S18),0)</f>
        <v>0</v>
      </c>
      <c r="U18" s="721"/>
      <c r="V18" s="709"/>
      <c r="W18" s="707"/>
      <c r="X18" s="706"/>
      <c r="Y18" s="751"/>
      <c r="AA18" s="227">
        <v>15</v>
      </c>
      <c r="AB18" s="228" t="str">
        <f t="shared" si="0"/>
        <v/>
      </c>
      <c r="AC18" s="216"/>
      <c r="AD18" s="229">
        <v>15</v>
      </c>
      <c r="AE18" s="228" t="str">
        <f t="shared" si="1"/>
        <v/>
      </c>
      <c r="AF18" s="230"/>
      <c r="AG18" s="229">
        <v>15</v>
      </c>
      <c r="AH18" s="228" t="str">
        <f t="shared" si="2"/>
        <v/>
      </c>
      <c r="AI18" s="231"/>
      <c r="AJ18" s="229">
        <v>15</v>
      </c>
      <c r="AK18" s="228" t="str">
        <f t="shared" si="3"/>
        <v/>
      </c>
      <c r="AL18" s="231"/>
      <c r="AM18" s="229">
        <v>15</v>
      </c>
      <c r="AN18" s="228" t="str">
        <f t="shared" si="4"/>
        <v/>
      </c>
      <c r="AO18" s="231"/>
      <c r="AP18" s="229">
        <v>15</v>
      </c>
      <c r="AQ18" s="228" t="str">
        <f t="shared" si="5"/>
        <v/>
      </c>
    </row>
    <row r="19" spans="1:48" ht="24.95" customHeight="1" x14ac:dyDescent="0.5">
      <c r="A19" s="729"/>
      <c r="B19" s="734"/>
      <c r="C19" s="218"/>
      <c r="D19" s="219"/>
      <c r="E19" s="32"/>
      <c r="F19" s="311"/>
      <c r="G19" s="219"/>
      <c r="H19" s="220"/>
      <c r="I19" s="746"/>
      <c r="J19" s="723"/>
      <c r="K19" s="221"/>
      <c r="L19" s="155"/>
      <c r="M19" s="223"/>
      <c r="N19" s="156"/>
      <c r="O19" s="223"/>
      <c r="P19" s="139"/>
      <c r="Q19" s="223"/>
      <c r="R19" s="139"/>
      <c r="S19" s="223"/>
      <c r="T19" s="224"/>
      <c r="U19" s="225"/>
      <c r="V19" s="226"/>
      <c r="W19" s="707"/>
      <c r="X19" s="706"/>
      <c r="Y19" s="751"/>
      <c r="AA19" s="227">
        <v>16</v>
      </c>
      <c r="AB19" s="228" t="str">
        <f t="shared" si="0"/>
        <v/>
      </c>
      <c r="AC19" s="216"/>
      <c r="AD19" s="229">
        <v>16</v>
      </c>
      <c r="AE19" s="228" t="str">
        <f t="shared" si="1"/>
        <v/>
      </c>
      <c r="AF19" s="230"/>
      <c r="AG19" s="229">
        <v>16</v>
      </c>
      <c r="AH19" s="228" t="str">
        <f t="shared" si="2"/>
        <v/>
      </c>
      <c r="AI19" s="231"/>
      <c r="AJ19" s="229">
        <v>16</v>
      </c>
      <c r="AK19" s="228" t="str">
        <f t="shared" si="3"/>
        <v/>
      </c>
      <c r="AL19" s="231"/>
      <c r="AM19" s="229">
        <v>16</v>
      </c>
      <c r="AN19" s="228" t="str">
        <f t="shared" si="4"/>
        <v/>
      </c>
      <c r="AO19" s="231"/>
      <c r="AP19" s="229">
        <v>16</v>
      </c>
      <c r="AQ19" s="228" t="str">
        <f t="shared" si="5"/>
        <v/>
      </c>
    </row>
    <row r="20" spans="1:48" ht="24.95" customHeight="1" x14ac:dyDescent="0.25">
      <c r="A20" s="729"/>
      <c r="B20" s="734"/>
      <c r="C20" s="736" t="s">
        <v>106</v>
      </c>
      <c r="D20" s="196">
        <v>1</v>
      </c>
      <c r="E20" s="124"/>
      <c r="F20" s="310" t="str">
        <f>IF(E20="","",VLOOKUP(E20,'Listing import 29.10.24'!$A$2:$J$7000,2,FALSE))</f>
        <v/>
      </c>
      <c r="G20" s="196" t="str">
        <f>IF(E20="","",VLOOKUP(E20,'Listing import 29.10.24'!$A$2:$J$7000,3,FALSE))</f>
        <v/>
      </c>
      <c r="H20" s="198" t="str">
        <f>IF(E20="","",VLOOKUP(E20,'Listing import 29.10.24'!$A$2:$J$7000,4,FALSE))</f>
        <v/>
      </c>
      <c r="I20" s="746"/>
      <c r="J20" s="723"/>
      <c r="K20" s="738" t="str">
        <f>IF(ISBLANK(J20),"",VLOOKUP(1/J20,'BAREME ATHLE'!$AN$6:$BE$56,18))</f>
        <v/>
      </c>
      <c r="L20" s="149"/>
      <c r="M20" s="199" t="str">
        <f>IF(ISBLANK(L20),"",VLOOKUP(1/L20,'BAREME ATHLE'!$P$6:$BE$56,42))</f>
        <v/>
      </c>
      <c r="N20" s="150"/>
      <c r="O20" s="199" t="str">
        <f>IF(ISBLANK(N20),"",VLOOKUP(1/N20,'BAREME ATHLE'!$AB$6:$BE$56,30))</f>
        <v/>
      </c>
      <c r="P20" s="157"/>
      <c r="Q20" s="199" t="str">
        <f>IF(ISBLANK(P20),"",VLOOKUP(P20,'BAREME ATHLE'!$AV$6:$BE$56,10))</f>
        <v/>
      </c>
      <c r="R20" s="152"/>
      <c r="S20" s="199" t="str">
        <f>IF(ISBLANK(R20),"",VLOOKUP(R20,'BAREME ATHLE'!$AY$6:$BE$56,7))</f>
        <v/>
      </c>
      <c r="T20" s="233">
        <f t="shared" ref="T20:T23" si="6">IF(SUM(M20,O20,Q20,S20)&lt;&gt;0,SUM(M20,O20,Q20,S20),0)</f>
        <v>0</v>
      </c>
      <c r="U20" s="713">
        <f>SUM(T20:T24)</f>
        <v>0</v>
      </c>
      <c r="V20" s="710">
        <f>IF(ISERROR(RANK(U20,$AO$47:$AO$62)),"",RANK(U20,$AO$47:$AO$62))</f>
        <v>1</v>
      </c>
      <c r="W20" s="707"/>
      <c r="X20" s="706"/>
      <c r="Y20" s="751"/>
      <c r="AS20" s="186"/>
      <c r="AT20" s="186"/>
      <c r="AU20" s="186"/>
      <c r="AV20" s="186"/>
    </row>
    <row r="21" spans="1:48" ht="24.95" customHeight="1" x14ac:dyDescent="0.25">
      <c r="A21" s="729"/>
      <c r="B21" s="734"/>
      <c r="C21" s="736"/>
      <c r="D21" s="196">
        <v>2</v>
      </c>
      <c r="E21" s="124"/>
      <c r="F21" s="310" t="str">
        <f>IF(E21="","",VLOOKUP(E21,'Listing import 29.10.24'!$A$2:$J$7000,2,FALSE))</f>
        <v/>
      </c>
      <c r="G21" s="196" t="str">
        <f>IF(E21="","",VLOOKUP(E21,'Listing import 29.10.24'!$A$2:$J$7000,3,FALSE))</f>
        <v/>
      </c>
      <c r="H21" s="198" t="str">
        <f>IF(E21="","",VLOOKUP(E21,'Listing import 29.10.24'!$A$2:$J$7000,4,FALSE))</f>
        <v/>
      </c>
      <c r="I21" s="746"/>
      <c r="J21" s="723"/>
      <c r="K21" s="739"/>
      <c r="L21" s="149"/>
      <c r="M21" s="199" t="str">
        <f>IF(ISBLANK(L21),"",VLOOKUP(1/L21,'BAREME ATHLE'!$P$6:$BE$56,42))</f>
        <v/>
      </c>
      <c r="N21" s="150"/>
      <c r="O21" s="199" t="str">
        <f>IF(ISBLANK(N21),"",VLOOKUP(1/N21,'BAREME ATHLE'!$AB$6:$BE$56,30))</f>
        <v/>
      </c>
      <c r="P21" s="157"/>
      <c r="Q21" s="199" t="str">
        <f>IF(ISBLANK(P21),"",VLOOKUP(P21,'BAREME ATHLE'!$AV$6:$BE$56,10))</f>
        <v/>
      </c>
      <c r="R21" s="152"/>
      <c r="S21" s="199" t="str">
        <f>IF(ISBLANK(R21),"",VLOOKUP(R21,'BAREME ATHLE'!$AY$6:$BE$56,7))</f>
        <v/>
      </c>
      <c r="T21" s="233">
        <f t="shared" si="6"/>
        <v>0</v>
      </c>
      <c r="U21" s="714"/>
      <c r="V21" s="711"/>
      <c r="W21" s="707"/>
      <c r="X21" s="706"/>
      <c r="Y21" s="751"/>
      <c r="AA21" s="675" t="s">
        <v>50</v>
      </c>
      <c r="AB21" s="676"/>
      <c r="AC21" s="676"/>
      <c r="AD21" s="676"/>
      <c r="AE21" s="676"/>
      <c r="AF21" s="676"/>
      <c r="AG21" s="676"/>
      <c r="AH21" s="676"/>
      <c r="AI21" s="676"/>
      <c r="AJ21" s="676"/>
      <c r="AK21" s="676"/>
      <c r="AL21" s="676"/>
      <c r="AM21" s="676"/>
      <c r="AN21" s="676"/>
      <c r="AO21" s="676"/>
      <c r="AP21" s="676"/>
      <c r="AQ21" s="677"/>
      <c r="AS21" s="186"/>
      <c r="AT21" s="186"/>
      <c r="AU21" s="186"/>
      <c r="AV21" s="186"/>
    </row>
    <row r="22" spans="1:48" ht="24.95" customHeight="1" x14ac:dyDescent="0.5">
      <c r="A22" s="729"/>
      <c r="B22" s="734"/>
      <c r="C22" s="737"/>
      <c r="D22" s="196">
        <v>3</v>
      </c>
      <c r="E22" s="124"/>
      <c r="F22" s="310" t="str">
        <f>IF(E22="","",VLOOKUP(E22,'Listing import 29.10.24'!$A$2:$J$7000,2,FALSE))</f>
        <v/>
      </c>
      <c r="G22" s="196" t="str">
        <f>IF(E22="","",VLOOKUP(E22,'Listing import 29.10.24'!$A$2:$J$7000,3,FALSE))</f>
        <v/>
      </c>
      <c r="H22" s="198" t="str">
        <f>IF(E22="","",VLOOKUP(E22,'Listing import 29.10.24'!$A$2:$J$7000,4,FALSE))</f>
        <v/>
      </c>
      <c r="I22" s="746"/>
      <c r="J22" s="723"/>
      <c r="K22" s="739"/>
      <c r="L22" s="149"/>
      <c r="M22" s="199" t="str">
        <f>IF(ISBLANK(L22),"",VLOOKUP(1/L22,'BAREME ATHLE'!$P$6:$BE$56,42))</f>
        <v/>
      </c>
      <c r="N22" s="150"/>
      <c r="O22" s="199" t="str">
        <f>IF(ISBLANK(N22),"",VLOOKUP(1/N22,'BAREME ATHLE'!$AB$6:$BE$56,30))</f>
        <v/>
      </c>
      <c r="P22" s="157"/>
      <c r="Q22" s="199" t="str">
        <f>IF(ISBLANK(P22),"",VLOOKUP(P22,'BAREME ATHLE'!$AV$6:$BE$56,10))</f>
        <v/>
      </c>
      <c r="R22" s="152"/>
      <c r="S22" s="199" t="str">
        <f>IF(ISBLANK(R22),"",VLOOKUP(R22,'BAREME ATHLE'!$AY$6:$BE$56,7))</f>
        <v/>
      </c>
      <c r="T22" s="233">
        <f t="shared" si="6"/>
        <v>0</v>
      </c>
      <c r="U22" s="714"/>
      <c r="V22" s="711"/>
      <c r="W22" s="707"/>
      <c r="X22" s="706"/>
      <c r="Y22" s="751"/>
    </row>
    <row r="23" spans="1:48" ht="24.95" customHeight="1" x14ac:dyDescent="0.5">
      <c r="A23" s="729"/>
      <c r="B23" s="734"/>
      <c r="C23" s="737"/>
      <c r="D23" s="196">
        <v>4</v>
      </c>
      <c r="E23" s="124"/>
      <c r="F23" s="310" t="str">
        <f>IF(E23="","",VLOOKUP(E23,'Listing import 29.10.24'!$A$2:$J$7000,2,FALSE))</f>
        <v/>
      </c>
      <c r="G23" s="196" t="str">
        <f>IF(E23="","",VLOOKUP(E23,'Listing import 29.10.24'!$A$2:$J$7000,3,FALSE))</f>
        <v/>
      </c>
      <c r="H23" s="198" t="str">
        <f>IF(E23="","",VLOOKUP(E23,'Listing import 29.10.24'!$A$2:$J$7000,4,FALSE))</f>
        <v/>
      </c>
      <c r="I23" s="746"/>
      <c r="J23" s="723"/>
      <c r="K23" s="739"/>
      <c r="L23" s="149"/>
      <c r="M23" s="199" t="str">
        <f>IF(ISBLANK(L23),"",VLOOKUP(1/L23,'BAREME ATHLE'!$P$6:$BE$56,42))</f>
        <v/>
      </c>
      <c r="N23" s="150"/>
      <c r="O23" s="199" t="str">
        <f>IF(ISBLANK(N23),"",VLOOKUP(1/N23,'BAREME ATHLE'!$AB$6:$BE$56,30))</f>
        <v/>
      </c>
      <c r="P23" s="157"/>
      <c r="Q23" s="199" t="str">
        <f>IF(ISBLANK(P23),"",VLOOKUP(P23,'BAREME ATHLE'!$AV$6:$BE$56,10))</f>
        <v/>
      </c>
      <c r="R23" s="152"/>
      <c r="S23" s="199" t="str">
        <f>IF(ISBLANK(R23),"",VLOOKUP(R23,'BAREME ATHLE'!$AY$6:$BE$56,7))</f>
        <v/>
      </c>
      <c r="T23" s="233">
        <f t="shared" si="6"/>
        <v>0</v>
      </c>
      <c r="U23" s="714"/>
      <c r="V23" s="711"/>
      <c r="W23" s="707"/>
      <c r="X23" s="706"/>
      <c r="Y23" s="751"/>
      <c r="AA23" s="748" t="s">
        <v>78</v>
      </c>
      <c r="AB23" s="748"/>
      <c r="AD23" s="748" t="s">
        <v>79</v>
      </c>
      <c r="AE23" s="748"/>
      <c r="AG23" s="748" t="s">
        <v>94</v>
      </c>
      <c r="AH23" s="748"/>
      <c r="AJ23" s="748" t="s">
        <v>95</v>
      </c>
      <c r="AK23" s="748"/>
      <c r="AM23" s="767" t="s">
        <v>80</v>
      </c>
      <c r="AN23" s="767"/>
      <c r="AP23" s="768" t="s">
        <v>96</v>
      </c>
      <c r="AQ23" s="768"/>
    </row>
    <row r="24" spans="1:48" ht="24.95" customHeight="1" x14ac:dyDescent="0.5">
      <c r="A24" s="729"/>
      <c r="B24" s="735"/>
      <c r="C24" s="737"/>
      <c r="D24" s="196">
        <v>5</v>
      </c>
      <c r="E24" s="124"/>
      <c r="F24" s="310" t="str">
        <f>IF(E24="","",VLOOKUP(E24,'Listing import 29.10.24'!$A$2:$J$7000,2,FALSE))</f>
        <v/>
      </c>
      <c r="G24" s="196" t="str">
        <f>IF(E24="","",VLOOKUP(E24,'Listing import 29.10.24'!$A$2:$J$7000,3,FALSE))</f>
        <v/>
      </c>
      <c r="H24" s="198" t="str">
        <f>IF(E24="","",VLOOKUP(E24,'Listing import 29.10.24'!$A$2:$J$7000,4,FALSE))</f>
        <v/>
      </c>
      <c r="I24" s="747"/>
      <c r="J24" s="724"/>
      <c r="K24" s="740"/>
      <c r="L24" s="149"/>
      <c r="M24" s="199" t="str">
        <f>IF(ISBLANK(L24),"",VLOOKUP(1/L24,'BAREME ATHLE'!$P$6:$BE$56,42))</f>
        <v/>
      </c>
      <c r="N24" s="150"/>
      <c r="O24" s="199" t="str">
        <f>IF(ISBLANK(N24),"",VLOOKUP(1/N24,'BAREME ATHLE'!$AB$6:$BE$56,30))</f>
        <v/>
      </c>
      <c r="P24" s="157"/>
      <c r="Q24" s="199" t="str">
        <f>IF(ISBLANK(P24),"",VLOOKUP(P24,'BAREME ATHLE'!$AV$6:$BE$56,10))</f>
        <v/>
      </c>
      <c r="R24" s="152"/>
      <c r="S24" s="199" t="str">
        <f>IF(ISBLANK(R24),"",VLOOKUP(R24,'BAREME ATHLE'!$AY$6:$BE$56,7))</f>
        <v/>
      </c>
      <c r="T24" s="233">
        <f>IF(SUM(M24,O24,Q24,S24)&lt;&gt;0,SUM(M24,O24,Q24,S24),0)</f>
        <v>0</v>
      </c>
      <c r="U24" s="715"/>
      <c r="V24" s="711"/>
      <c r="W24" s="707"/>
      <c r="X24" s="706"/>
      <c r="Y24" s="751"/>
      <c r="AA24" s="235" t="s">
        <v>107</v>
      </c>
      <c r="AD24" s="235" t="s">
        <v>107</v>
      </c>
      <c r="AG24" s="235" t="s">
        <v>107</v>
      </c>
      <c r="AJ24" s="235" t="s">
        <v>107</v>
      </c>
      <c r="AM24" s="235" t="s">
        <v>107</v>
      </c>
      <c r="AP24" s="235" t="s">
        <v>107</v>
      </c>
    </row>
    <row r="25" spans="1:48" ht="20.100000000000001" customHeight="1" x14ac:dyDescent="0.5">
      <c r="B25" s="236"/>
      <c r="C25" s="237"/>
      <c r="D25" s="237"/>
      <c r="E25" s="319"/>
      <c r="F25" s="312"/>
      <c r="G25" s="237"/>
      <c r="H25" s="237"/>
      <c r="J25" s="158">
        <f>SUM(HOUR(J2+J14)*60*60,MINUTE(J2+J14)*60,SECOND(J2+J14))</f>
        <v>0</v>
      </c>
      <c r="K25" s="238"/>
      <c r="AA25" s="242">
        <f>V2</f>
        <v>1</v>
      </c>
      <c r="AB25" s="228" t="str">
        <f>AB47</f>
        <v>CLG.KAMERE</v>
      </c>
      <c r="AD25" s="243">
        <f>V8</f>
        <v>1</v>
      </c>
      <c r="AE25" s="228" t="str">
        <f>AB47</f>
        <v>CLG.KAMERE</v>
      </c>
      <c r="AG25" s="243">
        <f>V14</f>
        <v>1</v>
      </c>
      <c r="AH25" s="228" t="str">
        <f>AB47</f>
        <v>CLG.KAMERE</v>
      </c>
      <c r="AJ25" s="243">
        <f>V20</f>
        <v>1</v>
      </c>
      <c r="AK25" s="228" t="str">
        <f>AB47</f>
        <v>CLG.KAMERE</v>
      </c>
      <c r="AM25" s="242">
        <f>X2</f>
        <v>1</v>
      </c>
      <c r="AN25" s="228" t="str">
        <f>AB47</f>
        <v>CLG.KAMERE</v>
      </c>
      <c r="AP25" s="243">
        <f>X14</f>
        <v>1</v>
      </c>
      <c r="AQ25" s="228" t="str">
        <f>AB47</f>
        <v>CLG.KAMERE</v>
      </c>
    </row>
    <row r="26" spans="1:48" ht="80.099999999999994" customHeight="1" x14ac:dyDescent="0.5">
      <c r="B26" s="187" t="s">
        <v>56</v>
      </c>
      <c r="C26" s="187" t="s">
        <v>57</v>
      </c>
      <c r="D26" s="187" t="s">
        <v>58</v>
      </c>
      <c r="E26" s="46" t="s">
        <v>59</v>
      </c>
      <c r="F26" s="309" t="s">
        <v>60</v>
      </c>
      <c r="G26" s="187" t="s">
        <v>61</v>
      </c>
      <c r="H26" s="187" t="s">
        <v>62</v>
      </c>
      <c r="I26" s="188" t="s">
        <v>63</v>
      </c>
      <c r="J26" s="57" t="s">
        <v>98</v>
      </c>
      <c r="K26" s="188" t="s">
        <v>33</v>
      </c>
      <c r="L26" s="57" t="s">
        <v>108</v>
      </c>
      <c r="M26" s="189" t="s">
        <v>33</v>
      </c>
      <c r="N26" s="57" t="s">
        <v>100</v>
      </c>
      <c r="O26" s="189" t="s">
        <v>33</v>
      </c>
      <c r="P26" s="57" t="s">
        <v>101</v>
      </c>
      <c r="Q26" s="189" t="s">
        <v>33</v>
      </c>
      <c r="R26" s="57" t="s">
        <v>102</v>
      </c>
      <c r="S26" s="189" t="s">
        <v>33</v>
      </c>
      <c r="T26" s="190" t="s">
        <v>89</v>
      </c>
      <c r="U26" s="191" t="s">
        <v>72</v>
      </c>
      <c r="V26" s="191" t="s">
        <v>73</v>
      </c>
      <c r="W26" s="192" t="s">
        <v>90</v>
      </c>
      <c r="X26" s="192" t="s">
        <v>91</v>
      </c>
      <c r="Y26" s="192" t="s">
        <v>92</v>
      </c>
      <c r="AA26" s="242">
        <f>V27</f>
        <v>1</v>
      </c>
      <c r="AB26" s="228" t="str">
        <f>AB48</f>
        <v>CLG.PLUM</v>
      </c>
      <c r="AD26" s="243">
        <f>V33</f>
        <v>1</v>
      </c>
      <c r="AE26" s="228" t="str">
        <f t="shared" ref="AE26:AE40" si="7">AB48</f>
        <v>CLG.PLUM</v>
      </c>
      <c r="AG26" s="243">
        <f>V39</f>
        <v>1</v>
      </c>
      <c r="AH26" s="228" t="str">
        <f t="shared" ref="AH26:AH40" si="8">AB48</f>
        <v>CLG.PLUM</v>
      </c>
      <c r="AJ26" s="243">
        <f>V45</f>
        <v>1</v>
      </c>
      <c r="AK26" s="228" t="str">
        <f t="shared" ref="AK26:AK39" si="9">AB48</f>
        <v>CLG.PLUM</v>
      </c>
      <c r="AM26" s="242">
        <f>X27</f>
        <v>1</v>
      </c>
      <c r="AN26" s="228" t="str">
        <f t="shared" ref="AN26:AN40" si="10">AB48</f>
        <v>CLG.PLUM</v>
      </c>
      <c r="AP26" s="243">
        <f>X39</f>
        <v>1</v>
      </c>
      <c r="AQ26" s="228" t="str">
        <f t="shared" ref="AQ26:AQ40" si="11">AB48</f>
        <v>CLG.PLUM</v>
      </c>
    </row>
    <row r="27" spans="1:48" ht="25.5" customHeight="1" x14ac:dyDescent="0.5">
      <c r="A27" s="687">
        <v>2</v>
      </c>
      <c r="B27" s="730" t="str">
        <f>IF(E27="","",VLOOKUP(E27,'Listing import 29.10.24'!$A$2:$J$7000,8,FALSE))</f>
        <v>CLG.PLUM</v>
      </c>
      <c r="C27" s="716" t="s">
        <v>93</v>
      </c>
      <c r="D27" s="244">
        <v>1</v>
      </c>
      <c r="E27" s="185">
        <f>'INSCRIPTIONS COLLEGES'!E16</f>
        <v>24245691</v>
      </c>
      <c r="F27" s="313" t="str">
        <f>IF(E27="","",VLOOKUP(E27,'Listing import 29.10.24'!$A$2:$J$7000,2,FALSE))</f>
        <v>Poareu</v>
      </c>
      <c r="G27" s="197" t="str">
        <f>IF(E27="","",VLOOKUP(E27,'Listing import 29.10.24'!$A$2:$J$7000,3,FALSE))</f>
        <v>Leylana</v>
      </c>
      <c r="H27" s="245" t="str">
        <f>IF(E27="","",VLOOKUP(E27,'Listing import 29.10.24'!$A$2:$J$7000,4,FALSE))</f>
        <v>BF</v>
      </c>
      <c r="I27" s="712"/>
      <c r="J27" s="722"/>
      <c r="K27" s="725" t="str">
        <f>IF(ISBLANK(J27),"",VLOOKUP(1/J27,'BAREME ATHLE'!$AH$6:$BE$56,24))</f>
        <v/>
      </c>
      <c r="L27" s="149"/>
      <c r="M27" s="246" t="str">
        <f>IF(ISBLANK(L27),"",VLOOKUP(1/L27,'BAREME ATHLE'!$J$6:$BE$56,48))</f>
        <v/>
      </c>
      <c r="N27" s="150"/>
      <c r="O27" s="246" t="str">
        <f>IF(ISBLANK(N27),"",VLOOKUP(1/N27,'BAREME ATHLE'!$V$6:$BE$56,36))</f>
        <v/>
      </c>
      <c r="P27" s="151"/>
      <c r="Q27" s="247" t="str">
        <f>IF(ISBLANK(P27),"",VLOOKUP(P27,'BAREME ATHLE'!$AS$6:$BE$56,13))</f>
        <v/>
      </c>
      <c r="R27" s="152"/>
      <c r="S27" s="246" t="str">
        <f>IF(ISBLANK(R27),"",VLOOKUP(R27,'BAREME ATHLE'!$AY$6:$BE$56,7))</f>
        <v/>
      </c>
      <c r="T27" s="201">
        <f>IF(SUM(M27,O27,Q27,S27)&lt;&gt;0,SUM(M27,O27,Q27,S27),0)</f>
        <v>0</v>
      </c>
      <c r="U27" s="719">
        <f>SUM(T27:T31)</f>
        <v>0</v>
      </c>
      <c r="V27" s="708">
        <f>IF(ISERROR(RANK(U27,$AC$47:$AC$62)),"",RANK(U27,$AC$47:$AC$62))</f>
        <v>1</v>
      </c>
      <c r="W27" s="706">
        <f>IF(ISERROR(U27+U33),"",U27+U33)</f>
        <v>0</v>
      </c>
      <c r="X27" s="706">
        <f>IF(ISERROR(RANK(W27,$AI$47:$AI$62)),"",RANK(W27,$AI$47:$AI$62))</f>
        <v>1</v>
      </c>
      <c r="Y27" s="702"/>
      <c r="AA27" s="242">
        <f>V52</f>
        <v>1</v>
      </c>
      <c r="AB27" s="228" t="str">
        <f>AB49</f>
        <v>CLG.YATE</v>
      </c>
      <c r="AD27" s="243">
        <f>V58</f>
        <v>1</v>
      </c>
      <c r="AE27" s="228" t="str">
        <f t="shared" si="7"/>
        <v>CLG.YATE</v>
      </c>
      <c r="AG27" s="243">
        <f>V64</f>
        <v>1</v>
      </c>
      <c r="AH27" s="228" t="str">
        <f>AB49</f>
        <v>CLG.YATE</v>
      </c>
      <c r="AJ27" s="243">
        <f>V70</f>
        <v>1</v>
      </c>
      <c r="AK27" s="228" t="str">
        <f t="shared" si="9"/>
        <v>CLG.YATE</v>
      </c>
      <c r="AM27" s="242">
        <f>X52</f>
        <v>1</v>
      </c>
      <c r="AN27" s="228" t="str">
        <f t="shared" si="10"/>
        <v>CLG.YATE</v>
      </c>
      <c r="AP27" s="243">
        <f>X64</f>
        <v>1</v>
      </c>
      <c r="AQ27" s="228" t="str">
        <f t="shared" si="11"/>
        <v>CLG.YATE</v>
      </c>
    </row>
    <row r="28" spans="1:48" ht="25.5" customHeight="1" x14ac:dyDescent="0.5">
      <c r="A28" s="729"/>
      <c r="B28" s="731"/>
      <c r="C28" s="717"/>
      <c r="D28" s="244">
        <v>2</v>
      </c>
      <c r="E28" s="185">
        <f>'INSCRIPTIONS COLLEGES'!E17</f>
        <v>24245731</v>
      </c>
      <c r="F28" s="313" t="str">
        <f>IF(E28="","",VLOOKUP(E28,'Listing import 29.10.24'!$A$2:$J$7000,2,FALSE))</f>
        <v>DEVIN</v>
      </c>
      <c r="G28" s="197" t="str">
        <f>IF(E28="","",VLOOKUP(E28,'Listing import 29.10.24'!$A$2:$J$7000,3,FALSE))</f>
        <v>Thyfène</v>
      </c>
      <c r="H28" s="245" t="str">
        <f>IF(E28="","",VLOOKUP(E28,'Listing import 29.10.24'!$A$2:$J$7000,4,FALSE))</f>
        <v>BF</v>
      </c>
      <c r="I28" s="712"/>
      <c r="J28" s="723"/>
      <c r="K28" s="726"/>
      <c r="L28" s="149"/>
      <c r="M28" s="246" t="str">
        <f>IF(ISBLANK(L28),"",VLOOKUP(1/L28,'BAREME ATHLE'!$J$6:$BE$56,48))</f>
        <v/>
      </c>
      <c r="N28" s="150"/>
      <c r="O28" s="246" t="str">
        <f>IF(ISBLANK(N28),"",VLOOKUP(1/N28,'BAREME ATHLE'!$V$6:$BE$56,36))</f>
        <v/>
      </c>
      <c r="P28" s="151"/>
      <c r="Q28" s="247" t="str">
        <f>IF(ISBLANK(P28),"",VLOOKUP(P28,'BAREME ATHLE'!$AS$6:$BE$56,13))</f>
        <v/>
      </c>
      <c r="R28" s="153"/>
      <c r="S28" s="246" t="str">
        <f>IF(ISBLANK(R28),"",VLOOKUP(R28,'BAREME ATHLE'!$AY$6:$BE$56,7))</f>
        <v/>
      </c>
      <c r="T28" s="201">
        <f>IF(SUM(M28,O28,Q28,S28)&lt;&gt;0,SUM(M28,O28,Q28,S28),0)</f>
        <v>0</v>
      </c>
      <c r="U28" s="720"/>
      <c r="V28" s="709"/>
      <c r="W28" s="707"/>
      <c r="X28" s="706"/>
      <c r="Y28" s="703"/>
      <c r="AA28" s="242">
        <f>V77</f>
        <v>1</v>
      </c>
      <c r="AB28" s="228" t="e">
        <f t="shared" ref="AB28:AB40" si="12">AB50</f>
        <v>#N/A</v>
      </c>
      <c r="AD28" s="243">
        <f>V83</f>
        <v>1</v>
      </c>
      <c r="AE28" s="228" t="e">
        <f t="shared" si="7"/>
        <v>#N/A</v>
      </c>
      <c r="AG28" s="243">
        <f>V89</f>
        <v>1</v>
      </c>
      <c r="AH28" s="228" t="e">
        <f t="shared" si="8"/>
        <v>#N/A</v>
      </c>
      <c r="AJ28" s="243">
        <f>V95</f>
        <v>1</v>
      </c>
      <c r="AK28" s="228" t="e">
        <f t="shared" si="9"/>
        <v>#N/A</v>
      </c>
      <c r="AM28" s="242">
        <f>X77</f>
        <v>1</v>
      </c>
      <c r="AN28" s="228" t="e">
        <f t="shared" si="10"/>
        <v>#N/A</v>
      </c>
      <c r="AP28" s="243">
        <f>X89</f>
        <v>1</v>
      </c>
      <c r="AQ28" s="228" t="e">
        <f t="shared" si="11"/>
        <v>#N/A</v>
      </c>
    </row>
    <row r="29" spans="1:48" ht="25.5" customHeight="1" x14ac:dyDescent="0.5">
      <c r="A29" s="729"/>
      <c r="B29" s="731"/>
      <c r="C29" s="717"/>
      <c r="D29" s="244">
        <v>3</v>
      </c>
      <c r="E29" s="185">
        <f>'INSCRIPTIONS COLLEGES'!E18</f>
        <v>24233636</v>
      </c>
      <c r="F29" s="313" t="str">
        <f>IF(E29="","",VLOOKUP(E29,'Listing import 29.10.24'!$A$2:$J$7000,2,FALSE))</f>
        <v>BERTRAND-MALLA</v>
      </c>
      <c r="G29" s="197" t="str">
        <f>IF(E29="","",VLOOKUP(E29,'Listing import 29.10.24'!$A$2:$J$7000,3,FALSE))</f>
        <v>Abéna</v>
      </c>
      <c r="H29" s="245" t="str">
        <f>IF(E29="","",VLOOKUP(E29,'Listing import 29.10.24'!$A$2:$J$7000,4,FALSE))</f>
        <v>BF</v>
      </c>
      <c r="I29" s="712"/>
      <c r="J29" s="723"/>
      <c r="K29" s="726"/>
      <c r="L29" s="149"/>
      <c r="M29" s="246" t="str">
        <f>IF(ISBLANK(L29),"",VLOOKUP(1/L29,'BAREME ATHLE'!$J$6:$BE$56,48))</f>
        <v/>
      </c>
      <c r="N29" s="150"/>
      <c r="O29" s="246" t="str">
        <f>IF(ISBLANK(N29),"",VLOOKUP(1/N29,'BAREME ATHLE'!$V$6:$BE$56,36))</f>
        <v/>
      </c>
      <c r="P29" s="151"/>
      <c r="Q29" s="247" t="str">
        <f>IF(ISBLANK(P29),"",VLOOKUP(P29,'BAREME ATHLE'!$AS$6:$BE$56,13))</f>
        <v/>
      </c>
      <c r="R29" s="152"/>
      <c r="S29" s="246" t="str">
        <f>IF(ISBLANK(R29),"",VLOOKUP(R29,'BAREME ATHLE'!$AY$6:$BE$56,7))</f>
        <v/>
      </c>
      <c r="T29" s="201">
        <f>IF(SUM(M29,O29,Q29,S29)&lt;&gt;0,SUM(M29,O29,Q29,S29),0)</f>
        <v>0</v>
      </c>
      <c r="U29" s="720"/>
      <c r="V29" s="709"/>
      <c r="W29" s="707"/>
      <c r="X29" s="706"/>
      <c r="Y29" s="703"/>
      <c r="AA29" s="242">
        <f>V102</f>
        <v>1</v>
      </c>
      <c r="AB29" s="228" t="str">
        <f t="shared" si="12"/>
        <v>CLG.BOULARI</v>
      </c>
      <c r="AD29" s="243">
        <f>V108</f>
        <v>1</v>
      </c>
      <c r="AE29" s="228" t="str">
        <f t="shared" si="7"/>
        <v>CLG.BOULARI</v>
      </c>
      <c r="AG29" s="243">
        <f>V114</f>
        <v>1</v>
      </c>
      <c r="AH29" s="228" t="str">
        <f t="shared" si="8"/>
        <v>CLG.BOULARI</v>
      </c>
      <c r="AJ29" s="243">
        <f>V120</f>
        <v>1</v>
      </c>
      <c r="AK29" s="228" t="str">
        <f t="shared" si="9"/>
        <v>CLG.BOULARI</v>
      </c>
      <c r="AM29" s="242">
        <f>X102</f>
        <v>1</v>
      </c>
      <c r="AN29" s="228" t="str">
        <f t="shared" si="10"/>
        <v>CLG.BOULARI</v>
      </c>
      <c r="AP29" s="243">
        <f>X114</f>
        <v>1</v>
      </c>
      <c r="AQ29" s="228" t="str">
        <f t="shared" si="11"/>
        <v>CLG.BOULARI</v>
      </c>
    </row>
    <row r="30" spans="1:48" ht="25.5" customHeight="1" x14ac:dyDescent="0.5">
      <c r="A30" s="729"/>
      <c r="B30" s="731"/>
      <c r="C30" s="717"/>
      <c r="D30" s="244">
        <v>4</v>
      </c>
      <c r="E30" s="185">
        <f>'INSCRIPTIONS COLLEGES'!E19</f>
        <v>24237514</v>
      </c>
      <c r="F30" s="313" t="str">
        <f>IF(E30="","",VLOOKUP(E30,'Listing import 29.10.24'!$A$2:$J$7000,2,FALSE))</f>
        <v>MALARDE</v>
      </c>
      <c r="G30" s="197" t="str">
        <f>IF(E30="","",VLOOKUP(E30,'Listing import 29.10.24'!$A$2:$J$7000,3,FALSE))</f>
        <v>EDEN</v>
      </c>
      <c r="H30" s="245" t="str">
        <f>IF(E30="","",VLOOKUP(E30,'Listing import 29.10.24'!$A$2:$J$7000,4,FALSE))</f>
        <v>BF</v>
      </c>
      <c r="I30" s="712"/>
      <c r="J30" s="723"/>
      <c r="K30" s="726"/>
      <c r="L30" s="149"/>
      <c r="M30" s="246" t="str">
        <f>IF(ISBLANK(L30),"",VLOOKUP(1/L30,'BAREME ATHLE'!$J$6:$BE$56,48))</f>
        <v/>
      </c>
      <c r="N30" s="150"/>
      <c r="O30" s="246" t="str">
        <f>IF(ISBLANK(N30),"",VLOOKUP(1/N30,'BAREME ATHLE'!$V$6:$BE$56,36))</f>
        <v/>
      </c>
      <c r="P30" s="151"/>
      <c r="Q30" s="247" t="str">
        <f>IF(ISBLANK(P30),"",VLOOKUP(P30,'BAREME ATHLE'!$AS$6:$BE$56,13))</f>
        <v/>
      </c>
      <c r="R30" s="152"/>
      <c r="S30" s="246" t="str">
        <f>IF(ISBLANK(R30),"",VLOOKUP(R30,'BAREME ATHLE'!$AY$6:$BE$56,7))</f>
        <v/>
      </c>
      <c r="T30" s="201">
        <f>IF(SUM(M30,O30,Q30,S30)&lt;&gt;0,SUM(M30,O30,Q30,S30),0)</f>
        <v>0</v>
      </c>
      <c r="U30" s="720"/>
      <c r="V30" s="709"/>
      <c r="W30" s="707"/>
      <c r="X30" s="706"/>
      <c r="Y30" s="703"/>
      <c r="AA30" s="242">
        <f>V127</f>
        <v>1</v>
      </c>
      <c r="AB30" s="228" t="str">
        <f t="shared" si="12"/>
        <v>CLG.LA FOA</v>
      </c>
      <c r="AD30" s="243">
        <f>V133</f>
        <v>1</v>
      </c>
      <c r="AE30" s="228" t="str">
        <f t="shared" si="7"/>
        <v>CLG.LA FOA</v>
      </c>
      <c r="AG30" s="243">
        <f>V139</f>
        <v>1</v>
      </c>
      <c r="AH30" s="228" t="str">
        <f t="shared" si="8"/>
        <v>CLG.LA FOA</v>
      </c>
      <c r="AJ30" s="243">
        <f>V145</f>
        <v>1</v>
      </c>
      <c r="AK30" s="228" t="str">
        <f t="shared" si="9"/>
        <v>CLG.LA FOA</v>
      </c>
      <c r="AM30" s="242">
        <f>X127</f>
        <v>1</v>
      </c>
      <c r="AN30" s="228" t="str">
        <f t="shared" si="10"/>
        <v>CLG.LA FOA</v>
      </c>
      <c r="AP30" s="243">
        <f>X139</f>
        <v>1</v>
      </c>
      <c r="AQ30" s="228" t="str">
        <f t="shared" si="11"/>
        <v>CLG.LA FOA</v>
      </c>
    </row>
    <row r="31" spans="1:48" ht="25.5" customHeight="1" x14ac:dyDescent="0.5">
      <c r="A31" s="729"/>
      <c r="B31" s="731"/>
      <c r="C31" s="717"/>
      <c r="D31" s="244">
        <v>5</v>
      </c>
      <c r="E31" s="185">
        <f>'INSCRIPTIONS COLLEGES'!E20</f>
        <v>24237512</v>
      </c>
      <c r="F31" s="313" t="str">
        <f>IF(E31="","",VLOOKUP(E31,'Listing import 29.10.24'!$A$2:$J$7000,2,FALSE))</f>
        <v>MANIULUA</v>
      </c>
      <c r="G31" s="197" t="str">
        <f>IF(E31="","",VLOOKUP(E31,'Listing import 29.10.24'!$A$2:$J$7000,3,FALSE))</f>
        <v>Indira</v>
      </c>
      <c r="H31" s="245" t="str">
        <f>IF(E31="","",VLOOKUP(E31,'Listing import 29.10.24'!$A$2:$J$7000,4,FALSE))</f>
        <v>BF</v>
      </c>
      <c r="I31" s="712"/>
      <c r="J31" s="724"/>
      <c r="K31" s="727"/>
      <c r="L31" s="149"/>
      <c r="M31" s="246" t="str">
        <f>IF(ISBLANK(L31),"",VLOOKUP(1/L31,'BAREME ATHLE'!$J$6:$BE$56,48))</f>
        <v/>
      </c>
      <c r="N31" s="150"/>
      <c r="O31" s="246" t="str">
        <f>IF(ISBLANK(N31),"",VLOOKUP(1/N31,'BAREME ATHLE'!$V$6:$BE$56,36))</f>
        <v/>
      </c>
      <c r="P31" s="151"/>
      <c r="Q31" s="247" t="str">
        <f>IF(ISBLANK(P31),"",VLOOKUP(P31,'BAREME ATHLE'!$AS$6:$BE$56,13))</f>
        <v/>
      </c>
      <c r="R31" s="152"/>
      <c r="S31" s="246" t="str">
        <f>IF(ISBLANK(R31),"",VLOOKUP(R31,'BAREME ATHLE'!$AY$6:$BE$56,7))</f>
        <v/>
      </c>
      <c r="T31" s="201">
        <f>IF(SUM(M31,O31,Q31,S31)&lt;&gt;0,SUM(M31,O31,Q31,S31),0)</f>
        <v>0</v>
      </c>
      <c r="U31" s="721"/>
      <c r="V31" s="709"/>
      <c r="W31" s="707"/>
      <c r="X31" s="706"/>
      <c r="Y31" s="703"/>
      <c r="AA31" s="242">
        <f>V152</f>
        <v>1</v>
      </c>
      <c r="AB31" s="228" t="str">
        <f t="shared" si="12"/>
        <v>CLG.St JOSEPH DE CLUNY</v>
      </c>
      <c r="AD31" s="243">
        <f>V158</f>
        <v>1</v>
      </c>
      <c r="AE31" s="228" t="str">
        <f t="shared" si="7"/>
        <v>CLG.St JOSEPH DE CLUNY</v>
      </c>
      <c r="AG31" s="243">
        <f>V164</f>
        <v>1</v>
      </c>
      <c r="AH31" s="228" t="str">
        <f t="shared" si="8"/>
        <v>CLG.St JOSEPH DE CLUNY</v>
      </c>
      <c r="AJ31" s="243">
        <f>V170</f>
        <v>1</v>
      </c>
      <c r="AK31" s="228" t="str">
        <f t="shared" si="9"/>
        <v>CLG.St JOSEPH DE CLUNY</v>
      </c>
      <c r="AM31" s="242">
        <f>X152</f>
        <v>1</v>
      </c>
      <c r="AN31" s="228" t="str">
        <f t="shared" si="10"/>
        <v>CLG.St JOSEPH DE CLUNY</v>
      </c>
      <c r="AP31" s="243">
        <f>X164</f>
        <v>1</v>
      </c>
      <c r="AQ31" s="228" t="str">
        <f t="shared" si="11"/>
        <v>CLG.St JOSEPH DE CLUNY</v>
      </c>
    </row>
    <row r="32" spans="1:48" ht="25.5" customHeight="1" x14ac:dyDescent="0.5">
      <c r="A32" s="729"/>
      <c r="B32" s="731"/>
      <c r="C32" s="218"/>
      <c r="D32" s="219"/>
      <c r="E32" s="219"/>
      <c r="F32" s="311"/>
      <c r="G32" s="219"/>
      <c r="H32" s="220"/>
      <c r="I32" s="221"/>
      <c r="J32" s="154"/>
      <c r="K32" s="221"/>
      <c r="L32" s="155"/>
      <c r="M32" s="222"/>
      <c r="N32" s="156"/>
      <c r="O32" s="223"/>
      <c r="P32" s="139"/>
      <c r="Q32" s="223"/>
      <c r="R32" s="139"/>
      <c r="S32" s="223"/>
      <c r="T32" s="224"/>
      <c r="U32" s="225"/>
      <c r="V32" s="226"/>
      <c r="W32" s="707"/>
      <c r="X32" s="706"/>
      <c r="Y32" s="703"/>
      <c r="AA32" s="242">
        <f>V177</f>
        <v>1</v>
      </c>
      <c r="AB32" s="228" t="e">
        <f t="shared" si="12"/>
        <v>#N/A</v>
      </c>
      <c r="AD32" s="243">
        <f>V183</f>
        <v>1</v>
      </c>
      <c r="AE32" s="228" t="e">
        <f t="shared" si="7"/>
        <v>#N/A</v>
      </c>
      <c r="AG32" s="243">
        <f>V189</f>
        <v>1</v>
      </c>
      <c r="AH32" s="228" t="e">
        <f t="shared" si="8"/>
        <v>#N/A</v>
      </c>
      <c r="AJ32" s="243">
        <f>V195</f>
        <v>1</v>
      </c>
      <c r="AK32" s="228" t="e">
        <f t="shared" si="9"/>
        <v>#N/A</v>
      </c>
      <c r="AM32" s="242">
        <f>X177</f>
        <v>1</v>
      </c>
      <c r="AN32" s="228" t="e">
        <f t="shared" si="10"/>
        <v>#N/A</v>
      </c>
      <c r="AP32" s="243">
        <f>X189</f>
        <v>1</v>
      </c>
      <c r="AQ32" s="228" t="e">
        <f t="shared" si="11"/>
        <v>#N/A</v>
      </c>
    </row>
    <row r="33" spans="1:44" ht="25.5" customHeight="1" x14ac:dyDescent="0.5">
      <c r="A33" s="729"/>
      <c r="B33" s="731"/>
      <c r="C33" s="716" t="s">
        <v>97</v>
      </c>
      <c r="D33" s="244">
        <v>1</v>
      </c>
      <c r="E33" s="185">
        <f>'INSCRIPTIONS COLLEGES'!E22</f>
        <v>24236534</v>
      </c>
      <c r="F33" s="313" t="str">
        <f>IF(E33="","",VLOOKUP(E33,'Listing import 29.10.24'!$A$2:$J$7000,2,FALSE))</f>
        <v>MOLEANA</v>
      </c>
      <c r="G33" s="197" t="str">
        <f>IF(E33="","",VLOOKUP(E33,'Listing import 29.10.24'!$A$2:$J$7000,3,FALSE))</f>
        <v>Joshua</v>
      </c>
      <c r="H33" s="245" t="str">
        <f>IF(E33="","",VLOOKUP(E33,'Listing import 29.10.24'!$A$2:$J$7000,4,FALSE))</f>
        <v>BG</v>
      </c>
      <c r="I33" s="712"/>
      <c r="J33" s="722"/>
      <c r="K33" s="725" t="str">
        <f>IF(ISBLANK(J33),"",VLOOKUP(1/J33,'BAREME ATHLE'!$AJ$6:$BE$56,22))</f>
        <v/>
      </c>
      <c r="L33" s="149"/>
      <c r="M33" s="246" t="str">
        <f>IF(ISBLANK(L33),"",VLOOKUP(1/L33,'BAREME ATHLE'!$L$6:$BE$56,46))</f>
        <v/>
      </c>
      <c r="N33" s="150"/>
      <c r="O33" s="246" t="str">
        <f>IF(ISBLANK(N33),"",VLOOKUP(1/N33,'BAREME ATHLE'!$X$6:$BE$56,34))</f>
        <v/>
      </c>
      <c r="P33" s="157"/>
      <c r="Q33" s="246" t="str">
        <f>IF(ISBLANK(P33),"",VLOOKUP(P33,'BAREME ATHLE'!$AT$6:$BE$56,12))</f>
        <v/>
      </c>
      <c r="R33" s="152"/>
      <c r="S33" s="246" t="str">
        <f>IF(ISBLANK(R33),"",VLOOKUP(R33,'BAREME ATHLE'!$AY$6:$BE$56,7))</f>
        <v/>
      </c>
      <c r="T33" s="233">
        <f>IF(SUM(M33,O33,Q33,S33)&lt;&gt;0,SUM(M33,O33,Q33,S33),0)</f>
        <v>0</v>
      </c>
      <c r="U33" s="713">
        <f>SUM(T33:T37)</f>
        <v>0</v>
      </c>
      <c r="V33" s="710">
        <f>IF(ISERROR(RANK(U33,$AF$47:$AF$62)),"",RANK(U33,$AF$47:$AF$62))</f>
        <v>1</v>
      </c>
      <c r="W33" s="707"/>
      <c r="X33" s="706"/>
      <c r="Y33" s="703"/>
      <c r="AA33" s="242">
        <f>V202</f>
        <v>1</v>
      </c>
      <c r="AB33" s="228" t="str">
        <f t="shared" si="12"/>
        <v>CLG.HAVILA</v>
      </c>
      <c r="AD33" s="243">
        <f>V208</f>
        <v>1</v>
      </c>
      <c r="AE33" s="228" t="str">
        <f t="shared" si="7"/>
        <v>CLG.HAVILA</v>
      </c>
      <c r="AG33" s="243">
        <f>V214</f>
        <v>1</v>
      </c>
      <c r="AH33" s="228" t="str">
        <f t="shared" si="8"/>
        <v>CLG.HAVILA</v>
      </c>
      <c r="AJ33" s="243">
        <f>V220</f>
        <v>1</v>
      </c>
      <c r="AK33" s="228" t="str">
        <f t="shared" si="9"/>
        <v>CLG.HAVILA</v>
      </c>
      <c r="AM33" s="242">
        <f>X202</f>
        <v>1</v>
      </c>
      <c r="AN33" s="228" t="str">
        <f t="shared" si="10"/>
        <v>CLG.HAVILA</v>
      </c>
      <c r="AP33" s="243">
        <f>X214</f>
        <v>1</v>
      </c>
      <c r="AQ33" s="228" t="str">
        <f t="shared" si="11"/>
        <v>CLG.HAVILA</v>
      </c>
    </row>
    <row r="34" spans="1:44" ht="25.5" customHeight="1" x14ac:dyDescent="0.5">
      <c r="A34" s="729"/>
      <c r="B34" s="731"/>
      <c r="C34" s="717"/>
      <c r="D34" s="244">
        <v>2</v>
      </c>
      <c r="E34" s="185">
        <f>'INSCRIPTIONS COLLEGES'!E23</f>
        <v>24245735</v>
      </c>
      <c r="F34" s="313" t="str">
        <f>IF(E34="","",VLOOKUP(E34,'Listing import 29.10.24'!$A$2:$J$7000,2,FALSE))</f>
        <v>LE ROUX SANDES</v>
      </c>
      <c r="G34" s="197" t="str">
        <f>IF(E34="","",VLOOKUP(E34,'Listing import 29.10.24'!$A$2:$J$7000,3,FALSE))</f>
        <v>Joao</v>
      </c>
      <c r="H34" s="245" t="str">
        <f>IF(E34="","",VLOOKUP(E34,'Listing import 29.10.24'!$A$2:$J$7000,4,FALSE))</f>
        <v>BG</v>
      </c>
      <c r="I34" s="712"/>
      <c r="J34" s="723"/>
      <c r="K34" s="726"/>
      <c r="L34" s="149"/>
      <c r="M34" s="246" t="str">
        <f>IF(ISBLANK(L34),"",VLOOKUP(1/L34,'BAREME ATHLE'!$L$6:$BE$56,46))</f>
        <v/>
      </c>
      <c r="N34" s="150"/>
      <c r="O34" s="246" t="str">
        <f>IF(ISBLANK(N34),"",VLOOKUP(1/N34,'BAREME ATHLE'!$X$6:$BE$56,34))</f>
        <v/>
      </c>
      <c r="P34" s="157"/>
      <c r="Q34" s="246" t="str">
        <f>IF(ISBLANK(P34),"",VLOOKUP(P34,'BAREME ATHLE'!$AT$6:$BE$56,12))</f>
        <v/>
      </c>
      <c r="R34" s="152"/>
      <c r="S34" s="246" t="str">
        <f>IF(ISBLANK(R34),"",VLOOKUP(R34,'BAREME ATHLE'!$AY$6:$BE$56,7))</f>
        <v/>
      </c>
      <c r="T34" s="233">
        <f>IF(SUM(M34,O34,Q34,S34)&lt;&gt;0,SUM(M34,O34,Q34,S34),0)</f>
        <v>0</v>
      </c>
      <c r="U34" s="714"/>
      <c r="V34" s="711"/>
      <c r="W34" s="707"/>
      <c r="X34" s="706"/>
      <c r="Y34" s="703"/>
      <c r="AA34" s="242">
        <f>V227</f>
        <v>1</v>
      </c>
      <c r="AB34" s="228" t="str">
        <f t="shared" si="12"/>
        <v>CLG.TAREMEN</v>
      </c>
      <c r="AD34" s="243">
        <f>V233</f>
        <v>1</v>
      </c>
      <c r="AE34" s="228" t="str">
        <f t="shared" si="7"/>
        <v>CLG.TAREMEN</v>
      </c>
      <c r="AG34" s="243">
        <f>V239</f>
        <v>1</v>
      </c>
      <c r="AH34" s="228" t="str">
        <f t="shared" si="8"/>
        <v>CLG.TAREMEN</v>
      </c>
      <c r="AJ34" s="243">
        <f>V245</f>
        <v>1</v>
      </c>
      <c r="AK34" s="228" t="str">
        <f t="shared" si="9"/>
        <v>CLG.TAREMEN</v>
      </c>
      <c r="AM34" s="242">
        <f>X227</f>
        <v>1</v>
      </c>
      <c r="AN34" s="228" t="str">
        <f t="shared" si="10"/>
        <v>CLG.TAREMEN</v>
      </c>
      <c r="AP34" s="243">
        <f>X239</f>
        <v>1</v>
      </c>
      <c r="AQ34" s="228" t="str">
        <f t="shared" si="11"/>
        <v>CLG.TAREMEN</v>
      </c>
    </row>
    <row r="35" spans="1:44" ht="25.5" customHeight="1" x14ac:dyDescent="0.5">
      <c r="A35" s="729"/>
      <c r="B35" s="731"/>
      <c r="C35" s="717"/>
      <c r="D35" s="244">
        <v>3</v>
      </c>
      <c r="E35" s="185">
        <f>'INSCRIPTIONS COLLEGES'!E24</f>
        <v>24245682</v>
      </c>
      <c r="F35" s="313" t="str">
        <f>IF(E35="","",VLOOKUP(E35,'Listing import 29.10.24'!$A$2:$J$7000,2,FALSE))</f>
        <v>Nézée</v>
      </c>
      <c r="G35" s="197" t="str">
        <f>IF(E35="","",VLOOKUP(E35,'Listing import 29.10.24'!$A$2:$J$7000,3,FALSE))</f>
        <v>Maël</v>
      </c>
      <c r="H35" s="245" t="str">
        <f>IF(E35="","",VLOOKUP(E35,'Listing import 29.10.24'!$A$2:$J$7000,4,FALSE))</f>
        <v>BG</v>
      </c>
      <c r="I35" s="712"/>
      <c r="J35" s="723"/>
      <c r="K35" s="726"/>
      <c r="L35" s="149"/>
      <c r="M35" s="246" t="str">
        <f>IF(ISBLANK(L35),"",VLOOKUP(1/L35,'BAREME ATHLE'!$L$6:$BE$56,46))</f>
        <v/>
      </c>
      <c r="N35" s="150"/>
      <c r="O35" s="246" t="str">
        <f>IF(ISBLANK(N35),"",VLOOKUP(1/N35,'BAREME ATHLE'!$X$6:$BE$56,34))</f>
        <v/>
      </c>
      <c r="P35" s="157"/>
      <c r="Q35" s="246" t="str">
        <f>IF(ISBLANK(P35),"",VLOOKUP(P35,'BAREME ATHLE'!$AT$6:$BE$56,12))</f>
        <v/>
      </c>
      <c r="R35" s="152"/>
      <c r="S35" s="246" t="str">
        <f>IF(ISBLANK(R35),"",VLOOKUP(R35,'BAREME ATHLE'!$AY$6:$BE$56,7))</f>
        <v/>
      </c>
      <c r="T35" s="233">
        <f>IF(SUM(M35,O35,Q35,S35)&lt;&gt;0,SUM(M35,O35,Q35,S35),0)</f>
        <v>0</v>
      </c>
      <c r="U35" s="714"/>
      <c r="V35" s="711"/>
      <c r="W35" s="707"/>
      <c r="X35" s="706"/>
      <c r="Y35" s="703"/>
      <c r="AA35" s="242">
        <f>V252</f>
        <v>1</v>
      </c>
      <c r="AB35" s="228" t="str">
        <f t="shared" si="12"/>
        <v>CLG.TADINE</v>
      </c>
      <c r="AD35" s="243">
        <f>V258</f>
        <v>1</v>
      </c>
      <c r="AE35" s="228" t="str">
        <f t="shared" si="7"/>
        <v>CLG.TADINE</v>
      </c>
      <c r="AG35" s="243">
        <f>V264</f>
        <v>1</v>
      </c>
      <c r="AH35" s="228" t="str">
        <f t="shared" si="8"/>
        <v>CLG.TADINE</v>
      </c>
      <c r="AJ35" s="243">
        <f>V270</f>
        <v>1</v>
      </c>
      <c r="AK35" s="228" t="str">
        <f t="shared" si="9"/>
        <v>CLG.TADINE</v>
      </c>
      <c r="AM35" s="242">
        <f>X252</f>
        <v>1</v>
      </c>
      <c r="AN35" s="228" t="str">
        <f t="shared" si="10"/>
        <v>CLG.TADINE</v>
      </c>
      <c r="AP35" s="243">
        <f>X264</f>
        <v>1</v>
      </c>
      <c r="AQ35" s="228" t="str">
        <f t="shared" si="11"/>
        <v>CLG.TADINE</v>
      </c>
    </row>
    <row r="36" spans="1:44" ht="25.5" customHeight="1" x14ac:dyDescent="0.5">
      <c r="A36" s="729"/>
      <c r="B36" s="731"/>
      <c r="C36" s="717"/>
      <c r="D36" s="244">
        <v>4</v>
      </c>
      <c r="E36" s="185">
        <f>'INSCRIPTIONS COLLEGES'!E25</f>
        <v>24236633</v>
      </c>
      <c r="F36" s="313" t="str">
        <f>IF(E36="","",VLOOKUP(E36,'Listing import 29.10.24'!$A$2:$J$7000,2,FALSE))</f>
        <v>TEAMBOUEON</v>
      </c>
      <c r="G36" s="197" t="str">
        <f>IF(E36="","",VLOOKUP(E36,'Listing import 29.10.24'!$A$2:$J$7000,3,FALSE))</f>
        <v>Hubert</v>
      </c>
      <c r="H36" s="245" t="str">
        <f>IF(E36="","",VLOOKUP(E36,'Listing import 29.10.24'!$A$2:$J$7000,4,FALSE))</f>
        <v>BG</v>
      </c>
      <c r="I36" s="712"/>
      <c r="J36" s="723"/>
      <c r="K36" s="726"/>
      <c r="L36" s="149"/>
      <c r="M36" s="246" t="str">
        <f>IF(ISBLANK(L36),"",VLOOKUP(1/L36,'BAREME ATHLE'!$L$6:$BE$56,46))</f>
        <v/>
      </c>
      <c r="N36" s="150"/>
      <c r="O36" s="246" t="str">
        <f>IF(ISBLANK(N36),"",VLOOKUP(1/N36,'BAREME ATHLE'!$X$6:$BE$56,34))</f>
        <v/>
      </c>
      <c r="P36" s="157"/>
      <c r="Q36" s="246" t="str">
        <f>IF(ISBLANK(P36),"",VLOOKUP(P36,'BAREME ATHLE'!$AT$6:$BE$56,12))</f>
        <v/>
      </c>
      <c r="R36" s="152"/>
      <c r="S36" s="246" t="str">
        <f>IF(ISBLANK(R36),"",VLOOKUP(R36,'BAREME ATHLE'!$AY$6:$BE$56,7))</f>
        <v/>
      </c>
      <c r="T36" s="233">
        <f>IF(SUM(M36,O36,Q36,S36)&lt;&gt;0,SUM(M36,O36,Q36,S36),0)</f>
        <v>0</v>
      </c>
      <c r="U36" s="714"/>
      <c r="V36" s="711"/>
      <c r="W36" s="707"/>
      <c r="X36" s="706"/>
      <c r="Y36" s="703"/>
      <c r="AA36" s="242">
        <f>V277</f>
        <v>1</v>
      </c>
      <c r="AB36" s="228" t="e">
        <f t="shared" si="12"/>
        <v>#N/A</v>
      </c>
      <c r="AD36" s="243">
        <f>V283</f>
        <v>1</v>
      </c>
      <c r="AE36" s="228" t="e">
        <f t="shared" si="7"/>
        <v>#N/A</v>
      </c>
      <c r="AG36" s="243">
        <f>V289</f>
        <v>1</v>
      </c>
      <c r="AH36" s="228" t="e">
        <f t="shared" si="8"/>
        <v>#N/A</v>
      </c>
      <c r="AJ36" s="243">
        <f>V295</f>
        <v>1</v>
      </c>
      <c r="AK36" s="228" t="e">
        <f t="shared" si="9"/>
        <v>#N/A</v>
      </c>
      <c r="AM36" s="242">
        <f>X277</f>
        <v>1</v>
      </c>
      <c r="AN36" s="228" t="e">
        <f t="shared" si="10"/>
        <v>#N/A</v>
      </c>
      <c r="AP36" s="243">
        <f>X289</f>
        <v>1</v>
      </c>
      <c r="AQ36" s="228" t="e">
        <f t="shared" si="11"/>
        <v>#N/A</v>
      </c>
    </row>
    <row r="37" spans="1:44" ht="25.5" customHeight="1" x14ac:dyDescent="0.5">
      <c r="A37" s="729"/>
      <c r="B37" s="731"/>
      <c r="C37" s="717"/>
      <c r="D37" s="244">
        <v>5</v>
      </c>
      <c r="E37" s="185">
        <f>'INSCRIPTIONS COLLEGES'!E26</f>
        <v>24245732</v>
      </c>
      <c r="F37" s="313" t="str">
        <f>IF(E37="","",VLOOKUP(E37,'Listing import 29.10.24'!$A$2:$J$7000,2,FALSE))</f>
        <v>POROU</v>
      </c>
      <c r="G37" s="197" t="str">
        <f>IF(E37="","",VLOOKUP(E37,'Listing import 29.10.24'!$A$2:$J$7000,3,FALSE))</f>
        <v>Kovat</v>
      </c>
      <c r="H37" s="245" t="str">
        <f>IF(E37="","",VLOOKUP(E37,'Listing import 29.10.24'!$A$2:$J$7000,4,FALSE))</f>
        <v>BG</v>
      </c>
      <c r="I37" s="712"/>
      <c r="J37" s="724"/>
      <c r="K37" s="727"/>
      <c r="L37" s="149"/>
      <c r="M37" s="246" t="str">
        <f>IF(ISBLANK(L37),"",VLOOKUP(1/L37,'BAREME ATHLE'!$L$6:$BE$56,46))</f>
        <v/>
      </c>
      <c r="N37" s="150"/>
      <c r="O37" s="246" t="str">
        <f>IF(ISBLANK(N37),"",VLOOKUP(1/N37,'BAREME ATHLE'!$X$6:$BE$56,34))</f>
        <v/>
      </c>
      <c r="P37" s="157"/>
      <c r="Q37" s="246" t="str">
        <f>IF(ISBLANK(P37),"",VLOOKUP(P37,'BAREME ATHLE'!$AT$6:$BE$56,12))</f>
        <v/>
      </c>
      <c r="R37" s="152"/>
      <c r="S37" s="246" t="str">
        <f>IF(ISBLANK(R37),"",VLOOKUP(R37,'BAREME ATHLE'!$AY$6:$BE$56,7))</f>
        <v/>
      </c>
      <c r="T37" s="233">
        <f>IF(SUM(M37,O37,Q37,S37)&lt;&gt;0,SUM(M37,O37,Q37,S37),0)</f>
        <v>0</v>
      </c>
      <c r="U37" s="715"/>
      <c r="V37" s="711"/>
      <c r="W37" s="707"/>
      <c r="X37" s="706"/>
      <c r="Y37" s="703"/>
      <c r="AA37" s="242">
        <f>V302</f>
        <v>1</v>
      </c>
      <c r="AB37" s="228" t="str">
        <f t="shared" si="12"/>
        <v>CLG.BAGANDA</v>
      </c>
      <c r="AD37" s="243">
        <f>V308</f>
        <v>1</v>
      </c>
      <c r="AE37" s="228" t="str">
        <f t="shared" si="7"/>
        <v>CLG.BAGANDA</v>
      </c>
      <c r="AG37" s="243">
        <f>V314</f>
        <v>1</v>
      </c>
      <c r="AH37" s="228" t="str">
        <f t="shared" si="8"/>
        <v>CLG.BAGANDA</v>
      </c>
      <c r="AJ37" s="243">
        <f>V320</f>
        <v>1</v>
      </c>
      <c r="AK37" s="228" t="str">
        <f t="shared" si="9"/>
        <v>CLG.BAGANDA</v>
      </c>
      <c r="AM37" s="242">
        <f>X302</f>
        <v>1</v>
      </c>
      <c r="AN37" s="228" t="str">
        <f t="shared" si="10"/>
        <v>CLG.BAGANDA</v>
      </c>
      <c r="AP37" s="243">
        <f>X314</f>
        <v>1</v>
      </c>
      <c r="AQ37" s="228" t="str">
        <f t="shared" si="11"/>
        <v>CLG.BAGANDA</v>
      </c>
    </row>
    <row r="38" spans="1:44" ht="87.75" x14ac:dyDescent="0.5">
      <c r="A38" s="729"/>
      <c r="B38" s="731"/>
      <c r="C38" s="187" t="s">
        <v>57</v>
      </c>
      <c r="D38" s="187" t="s">
        <v>58</v>
      </c>
      <c r="E38" s="46" t="s">
        <v>59</v>
      </c>
      <c r="F38" s="309" t="s">
        <v>60</v>
      </c>
      <c r="G38" s="187" t="s">
        <v>61</v>
      </c>
      <c r="H38" s="187" t="s">
        <v>62</v>
      </c>
      <c r="I38" s="188" t="s">
        <v>63</v>
      </c>
      <c r="J38" s="57" t="s">
        <v>98</v>
      </c>
      <c r="K38" s="188" t="s">
        <v>33</v>
      </c>
      <c r="L38" s="57" t="s">
        <v>99</v>
      </c>
      <c r="M38" s="189" t="s">
        <v>33</v>
      </c>
      <c r="N38" s="57" t="s">
        <v>100</v>
      </c>
      <c r="O38" s="234" t="s">
        <v>33</v>
      </c>
      <c r="P38" s="57" t="s">
        <v>101</v>
      </c>
      <c r="Q38" s="189" t="s">
        <v>33</v>
      </c>
      <c r="R38" s="57" t="s">
        <v>102</v>
      </c>
      <c r="S38" s="189" t="s">
        <v>33</v>
      </c>
      <c r="T38" s="190" t="s">
        <v>89</v>
      </c>
      <c r="U38" s="191" t="s">
        <v>72</v>
      </c>
      <c r="V38" s="192" t="s">
        <v>73</v>
      </c>
      <c r="W38" s="192" t="s">
        <v>103</v>
      </c>
      <c r="X38" s="192" t="s">
        <v>104</v>
      </c>
      <c r="Y38" s="704"/>
      <c r="AA38" s="242">
        <f>V327</f>
        <v>1</v>
      </c>
      <c r="AB38" s="228" t="e">
        <f t="shared" si="12"/>
        <v>#N/A</v>
      </c>
      <c r="AD38" s="243">
        <f>V333</f>
        <v>1</v>
      </c>
      <c r="AE38" s="228" t="e">
        <f t="shared" si="7"/>
        <v>#N/A</v>
      </c>
      <c r="AG38" s="243">
        <f>V339</f>
        <v>1</v>
      </c>
      <c r="AH38" s="228" t="e">
        <f t="shared" si="8"/>
        <v>#N/A</v>
      </c>
      <c r="AJ38" s="243">
        <f>V345</f>
        <v>1</v>
      </c>
      <c r="AK38" s="228" t="e">
        <f t="shared" si="9"/>
        <v>#N/A</v>
      </c>
      <c r="AM38" s="242">
        <f>X327</f>
        <v>1</v>
      </c>
      <c r="AN38" s="228" t="e">
        <f t="shared" si="10"/>
        <v>#N/A</v>
      </c>
      <c r="AP38" s="243">
        <f>X339</f>
        <v>1</v>
      </c>
      <c r="AQ38" s="228" t="e">
        <f t="shared" si="11"/>
        <v>#N/A</v>
      </c>
    </row>
    <row r="39" spans="1:44" ht="25.5" customHeight="1" x14ac:dyDescent="0.5">
      <c r="A39" s="729"/>
      <c r="B39" s="731"/>
      <c r="C39" s="716" t="s">
        <v>105</v>
      </c>
      <c r="D39" s="244">
        <v>1</v>
      </c>
      <c r="E39" s="124"/>
      <c r="F39" s="313" t="str">
        <f>IF(E39="","",VLOOKUP(E39,'Listing import 29.10.24'!$A$2:$J$7000,2,FALSE))</f>
        <v/>
      </c>
      <c r="G39" s="197" t="str">
        <f>IF(E39="","",VLOOKUP(E39,'Listing import 29.10.24'!$A$2:$J$7000,3,FALSE))</f>
        <v/>
      </c>
      <c r="H39" s="245" t="str">
        <f>IF(E39="","",VLOOKUP(E39,'Listing import 29.10.24'!$A$2:$J$7000,4,FALSE))</f>
        <v/>
      </c>
      <c r="I39" s="718"/>
      <c r="J39" s="722"/>
      <c r="K39" s="725" t="str">
        <f>IF(ISBLANK(J39),"",VLOOKUP(1/J39,'BAREME ATHLE'!$AL$6:$BE$56,20))</f>
        <v/>
      </c>
      <c r="L39" s="149"/>
      <c r="M39" s="246" t="str">
        <f>IF(ISBLANK(L39),"",VLOOKUP(1/L39,'BAREME ATHLE'!$N$6:$BE$56,44))</f>
        <v/>
      </c>
      <c r="N39" s="150"/>
      <c r="O39" s="246" t="str">
        <f>IF(ISBLANK(N39),"",VLOOKUP(1/N39,'BAREME ATHLE'!$Z$6:$BE$56,32))</f>
        <v/>
      </c>
      <c r="P39" s="157"/>
      <c r="Q39" s="246" t="str">
        <f>IF(ISBLANK(P39),"",VLOOKUP(P39,'BAREME ATHLE'!$AU$6:$BE$56,11))</f>
        <v/>
      </c>
      <c r="R39" s="152"/>
      <c r="S39" s="246" t="str">
        <f>IF(ISBLANK(R39),"",VLOOKUP(R39,'BAREME ATHLE'!$AY$6:$BE$56,7))</f>
        <v/>
      </c>
      <c r="T39" s="201">
        <f>IF(SUM(M39,O39,Q39,S39)&lt;&gt;0,SUM(M39,O39,Q39,S39),0)</f>
        <v>0</v>
      </c>
      <c r="U39" s="719">
        <f>SUM(T39:T43)</f>
        <v>0</v>
      </c>
      <c r="V39" s="708">
        <f>IF(ISERROR(RANK(U39,$AL$47:$AL$62)),"",RANK(U39,$AL$47:$AL$62))</f>
        <v>1</v>
      </c>
      <c r="W39" s="706">
        <f>IF(ISERROR(U39+U45),"",U39+U45)</f>
        <v>0</v>
      </c>
      <c r="X39" s="706">
        <f>IF(ISERROR(RANK(W39,$AR$47:$AR$62)),"",RANK(W39,$AR$47:$AR$62))</f>
        <v>1</v>
      </c>
      <c r="Y39" s="704"/>
      <c r="AA39" s="242">
        <f>V352</f>
        <v>1</v>
      </c>
      <c r="AB39" s="228" t="e">
        <f t="shared" si="12"/>
        <v>#N/A</v>
      </c>
      <c r="AD39" s="243">
        <f>V358</f>
        <v>1</v>
      </c>
      <c r="AE39" s="228" t="e">
        <f t="shared" si="7"/>
        <v>#N/A</v>
      </c>
      <c r="AG39" s="243">
        <f>V364</f>
        <v>1</v>
      </c>
      <c r="AH39" s="228" t="e">
        <f t="shared" si="8"/>
        <v>#N/A</v>
      </c>
      <c r="AJ39" s="243">
        <f>V370</f>
        <v>1</v>
      </c>
      <c r="AK39" s="228" t="e">
        <f t="shared" si="9"/>
        <v>#N/A</v>
      </c>
      <c r="AM39" s="242">
        <f>X352</f>
        <v>1</v>
      </c>
      <c r="AN39" s="228" t="e">
        <f t="shared" si="10"/>
        <v>#N/A</v>
      </c>
      <c r="AP39" s="243">
        <f>X364</f>
        <v>1</v>
      </c>
      <c r="AQ39" s="228" t="e">
        <f t="shared" si="11"/>
        <v>#N/A</v>
      </c>
    </row>
    <row r="40" spans="1:44" ht="25.5" customHeight="1" x14ac:dyDescent="0.5">
      <c r="A40" s="729"/>
      <c r="B40" s="731"/>
      <c r="C40" s="716"/>
      <c r="D40" s="244">
        <v>2</v>
      </c>
      <c r="E40" s="124"/>
      <c r="F40" s="313" t="str">
        <f>IF(E40="","",VLOOKUP(E40,'Listing import 29.10.24'!$A$2:$J$7000,2,FALSE))</f>
        <v/>
      </c>
      <c r="G40" s="197" t="str">
        <f>IF(E40="","",VLOOKUP(E40,'Listing import 29.10.24'!$A$2:$J$7000,3,FALSE))</f>
        <v/>
      </c>
      <c r="H40" s="245" t="str">
        <f>IF(E40="","",VLOOKUP(E40,'Listing import 29.10.24'!$A$2:$J$7000,4,FALSE))</f>
        <v/>
      </c>
      <c r="I40" s="718"/>
      <c r="J40" s="723"/>
      <c r="K40" s="726"/>
      <c r="L40" s="149"/>
      <c r="M40" s="246" t="str">
        <f>IF(ISBLANK(L40),"",VLOOKUP(1/L40,'BAREME ATHLE'!$N$6:$BE$56,44))</f>
        <v/>
      </c>
      <c r="N40" s="150"/>
      <c r="O40" s="246" t="str">
        <f>IF(ISBLANK(N40),"",VLOOKUP(1/N40,'BAREME ATHLE'!$Z$6:$BE$56,32))</f>
        <v/>
      </c>
      <c r="P40" s="157"/>
      <c r="Q40" s="246" t="str">
        <f>IF(ISBLANK(P40),"",VLOOKUP(P40,'BAREME ATHLE'!$AU$6:$BE$56,11))</f>
        <v/>
      </c>
      <c r="R40" s="152"/>
      <c r="S40" s="246" t="str">
        <f>IF(ISBLANK(R40),"",VLOOKUP(R40,'BAREME ATHLE'!$AY$6:$BE$56,7))</f>
        <v/>
      </c>
      <c r="T40" s="201">
        <f>IF(SUM(M40,O40,Q40,S40)&lt;&gt;0,SUM(M40,O40,Q40,S40),0)</f>
        <v>0</v>
      </c>
      <c r="U40" s="720"/>
      <c r="V40" s="709"/>
      <c r="W40" s="707"/>
      <c r="X40" s="706"/>
      <c r="Y40" s="704"/>
      <c r="AA40" s="242">
        <f>V377</f>
        <v>1</v>
      </c>
      <c r="AB40" s="228" t="e">
        <f t="shared" si="12"/>
        <v>#N/A</v>
      </c>
      <c r="AD40" s="243">
        <f>V383</f>
        <v>1</v>
      </c>
      <c r="AE40" s="228" t="e">
        <f t="shared" si="7"/>
        <v>#N/A</v>
      </c>
      <c r="AG40" s="243">
        <f>V389</f>
        <v>1</v>
      </c>
      <c r="AH40" s="228" t="e">
        <f t="shared" si="8"/>
        <v>#N/A</v>
      </c>
      <c r="AJ40" s="243">
        <f>V395</f>
        <v>1</v>
      </c>
      <c r="AK40" s="248" t="s">
        <v>109</v>
      </c>
      <c r="AM40" s="242">
        <f>X377</f>
        <v>1</v>
      </c>
      <c r="AN40" s="228" t="e">
        <f t="shared" si="10"/>
        <v>#N/A</v>
      </c>
      <c r="AP40" s="243">
        <f>X389</f>
        <v>1</v>
      </c>
      <c r="AQ40" s="228" t="e">
        <f t="shared" si="11"/>
        <v>#N/A</v>
      </c>
    </row>
    <row r="41" spans="1:44" ht="25.5" customHeight="1" x14ac:dyDescent="0.5">
      <c r="A41" s="729"/>
      <c r="B41" s="731"/>
      <c r="C41" s="717"/>
      <c r="D41" s="244">
        <v>3</v>
      </c>
      <c r="E41" s="124"/>
      <c r="F41" s="313" t="str">
        <f>IF(E41="","",VLOOKUP(E41,'Listing import 29.10.24'!$A$2:$J$7000,2,FALSE))</f>
        <v/>
      </c>
      <c r="G41" s="197" t="str">
        <f>IF(E41="","",VLOOKUP(E41,'Listing import 29.10.24'!$A$2:$J$7000,3,FALSE))</f>
        <v/>
      </c>
      <c r="H41" s="245" t="str">
        <f>IF(E41="","",VLOOKUP(E41,'Listing import 29.10.24'!$A$2:$J$7000,4,FALSE))</f>
        <v/>
      </c>
      <c r="I41" s="718"/>
      <c r="J41" s="723"/>
      <c r="K41" s="726"/>
      <c r="L41" s="149"/>
      <c r="M41" s="246" t="str">
        <f>IF(ISBLANK(L41),"",VLOOKUP(1/L41,'BAREME ATHLE'!$N$6:$BE$56,44))</f>
        <v/>
      </c>
      <c r="N41" s="150"/>
      <c r="O41" s="246" t="str">
        <f>IF(ISBLANK(N41),"",VLOOKUP(1/N41,'BAREME ATHLE'!$Z$6:$BE$56,32))</f>
        <v/>
      </c>
      <c r="P41" s="157"/>
      <c r="Q41" s="246" t="str">
        <f>IF(ISBLANK(P41),"",VLOOKUP(P41,'BAREME ATHLE'!$AU$6:$BE$56,11))</f>
        <v/>
      </c>
      <c r="R41" s="152"/>
      <c r="S41" s="246" t="str">
        <f>IF(ISBLANK(R41),"",VLOOKUP(R41,'BAREME ATHLE'!$AY$6:$BE$56,7))</f>
        <v/>
      </c>
      <c r="T41" s="201">
        <f>IF(SUM(M41,O41,Q41,S41)&lt;&gt;0,SUM(M41,O41,Q41,S41),0)</f>
        <v>0</v>
      </c>
      <c r="U41" s="720"/>
      <c r="V41" s="709"/>
      <c r="W41" s="707"/>
      <c r="X41" s="706"/>
      <c r="Y41" s="704"/>
      <c r="AF41" s="249"/>
      <c r="AH41" s="250"/>
      <c r="AI41" s="207"/>
      <c r="AK41" s="251"/>
      <c r="AL41" s="207"/>
      <c r="AN41" s="206"/>
      <c r="AO41" s="207"/>
      <c r="AQ41" s="206"/>
      <c r="AR41" s="207"/>
    </row>
    <row r="42" spans="1:44" ht="25.5" customHeight="1" x14ac:dyDescent="0.5">
      <c r="A42" s="729"/>
      <c r="B42" s="731"/>
      <c r="C42" s="717"/>
      <c r="D42" s="244">
        <v>4</v>
      </c>
      <c r="E42" s="124"/>
      <c r="F42" s="313" t="str">
        <f>IF(E42="","",VLOOKUP(E42,'Listing import 29.10.24'!$A$2:$J$7000,2,FALSE))</f>
        <v/>
      </c>
      <c r="G42" s="197" t="str">
        <f>IF(E42="","",VLOOKUP(E42,'Listing import 29.10.24'!$A$2:$J$7000,3,FALSE))</f>
        <v/>
      </c>
      <c r="H42" s="245" t="str">
        <f>IF(E42="","",VLOOKUP(E42,'Listing import 29.10.24'!$A$2:$J$7000,4,FALSE))</f>
        <v/>
      </c>
      <c r="I42" s="718"/>
      <c r="J42" s="723"/>
      <c r="K42" s="726"/>
      <c r="L42" s="149"/>
      <c r="M42" s="246" t="str">
        <f>IF(ISBLANK(L42),"",VLOOKUP(1/L42,'BAREME ATHLE'!$N$6:$BE$56,44))</f>
        <v/>
      </c>
      <c r="N42" s="150"/>
      <c r="O42" s="246" t="str">
        <f>IF(ISBLANK(N42),"",VLOOKUP(1/N42,'BAREME ATHLE'!$Z$6:$BE$56,32))</f>
        <v/>
      </c>
      <c r="P42" s="157"/>
      <c r="Q42" s="246" t="str">
        <f>IF(ISBLANK(P42),"",VLOOKUP(P42,'BAREME ATHLE'!$AU$6:$BE$56,11))</f>
        <v/>
      </c>
      <c r="R42" s="152"/>
      <c r="S42" s="246" t="str">
        <f>IF(ISBLANK(R42),"",VLOOKUP(R42,'BAREME ATHLE'!$AY$6:$BE$56,7))</f>
        <v/>
      </c>
      <c r="T42" s="201">
        <f>IF(SUM(M42,O42,Q42,S42)&lt;&gt;0,SUM(M42,O42,Q42,S42),0)</f>
        <v>0</v>
      </c>
      <c r="U42" s="720"/>
      <c r="V42" s="709"/>
      <c r="W42" s="707"/>
      <c r="X42" s="706"/>
      <c r="Y42" s="704"/>
      <c r="AF42" s="249"/>
      <c r="AH42" s="206"/>
      <c r="AI42" s="207"/>
      <c r="AK42" s="206"/>
      <c r="AL42" s="207"/>
      <c r="AN42" s="206"/>
      <c r="AO42" s="207"/>
      <c r="AQ42" s="206"/>
      <c r="AR42" s="207"/>
    </row>
    <row r="43" spans="1:44" ht="25.5" customHeight="1" x14ac:dyDescent="0.5">
      <c r="A43" s="729"/>
      <c r="B43" s="731"/>
      <c r="C43" s="717"/>
      <c r="D43" s="244">
        <v>5</v>
      </c>
      <c r="E43" s="124"/>
      <c r="F43" s="313" t="str">
        <f>IF(E43="","",VLOOKUP(E43,'Listing import 29.10.24'!$A$2:$J$7000,2,FALSE))</f>
        <v/>
      </c>
      <c r="G43" s="197" t="str">
        <f>IF(E43="","",VLOOKUP(E43,'Listing import 29.10.24'!$A$2:$J$7000,3,FALSE))</f>
        <v/>
      </c>
      <c r="H43" s="245" t="str">
        <f>IF(E43="","",VLOOKUP(E43,'Listing import 29.10.24'!$A$2:$J$7000,4,FALSE))</f>
        <v/>
      </c>
      <c r="I43" s="718"/>
      <c r="J43" s="724"/>
      <c r="K43" s="727"/>
      <c r="L43" s="149"/>
      <c r="M43" s="246" t="str">
        <f>IF(ISBLANK(L43),"",VLOOKUP(1/L43,'BAREME ATHLE'!$N$6:$BE$56,44))</f>
        <v/>
      </c>
      <c r="N43" s="150"/>
      <c r="O43" s="246" t="str">
        <f>IF(ISBLANK(N43),"",VLOOKUP(1/N43,'BAREME ATHLE'!$Z$6:$BE$56,32))</f>
        <v/>
      </c>
      <c r="P43" s="157"/>
      <c r="Q43" s="246" t="str">
        <f>IF(ISBLANK(P43),"",VLOOKUP(P43,'BAREME ATHLE'!$AU$6:$BE$56,11))</f>
        <v/>
      </c>
      <c r="R43" s="152"/>
      <c r="S43" s="246" t="str">
        <f>IF(ISBLANK(R43),"",VLOOKUP(R43,'BAREME ATHLE'!$AY$6:$BE$56,7))</f>
        <v/>
      </c>
      <c r="T43" s="201">
        <f>IF(SUM(M43,O43,Q43,S43)&lt;&gt;0,SUM(M43,O43,Q43,S43),0)</f>
        <v>0</v>
      </c>
      <c r="U43" s="721"/>
      <c r="V43" s="709"/>
      <c r="W43" s="707"/>
      <c r="X43" s="706"/>
      <c r="Y43" s="704"/>
      <c r="AF43" s="252"/>
    </row>
    <row r="44" spans="1:44" ht="25.5" customHeight="1" x14ac:dyDescent="0.5">
      <c r="A44" s="729"/>
      <c r="B44" s="731"/>
      <c r="C44" s="218"/>
      <c r="D44" s="219"/>
      <c r="E44" s="32"/>
      <c r="F44" s="311"/>
      <c r="G44" s="219"/>
      <c r="H44" s="220"/>
      <c r="I44" s="221"/>
      <c r="J44" s="154"/>
      <c r="K44" s="221"/>
      <c r="L44" s="155"/>
      <c r="M44" s="223"/>
      <c r="N44" s="156"/>
      <c r="O44" s="223"/>
      <c r="P44" s="139"/>
      <c r="Q44" s="223"/>
      <c r="R44" s="139"/>
      <c r="S44" s="223"/>
      <c r="T44" s="224"/>
      <c r="U44" s="225"/>
      <c r="V44" s="226"/>
      <c r="W44" s="707"/>
      <c r="X44" s="706"/>
      <c r="Y44" s="704"/>
      <c r="AA44" s="675" t="s">
        <v>83</v>
      </c>
      <c r="AB44" s="676"/>
      <c r="AC44" s="676"/>
      <c r="AD44" s="676"/>
      <c r="AE44" s="676"/>
      <c r="AF44" s="676"/>
      <c r="AG44" s="676"/>
      <c r="AH44" s="676"/>
      <c r="AI44" s="676"/>
      <c r="AJ44" s="676"/>
      <c r="AK44" s="676"/>
      <c r="AL44" s="676"/>
      <c r="AM44" s="676"/>
      <c r="AN44" s="676"/>
      <c r="AO44" s="676"/>
      <c r="AP44" s="676"/>
      <c r="AQ44" s="677"/>
    </row>
    <row r="45" spans="1:44" ht="25.5" customHeight="1" x14ac:dyDescent="0.5">
      <c r="A45" s="729"/>
      <c r="B45" s="731"/>
      <c r="C45" s="716" t="s">
        <v>106</v>
      </c>
      <c r="D45" s="244">
        <v>1</v>
      </c>
      <c r="E45" s="124"/>
      <c r="F45" s="313" t="str">
        <f>IF(E45="","",VLOOKUP(E45,'Listing import 29.10.24'!$A$2:$J$7000,2,FALSE))</f>
        <v/>
      </c>
      <c r="G45" s="197" t="str">
        <f>IF(E45="","",VLOOKUP(E45,'Listing import 29.10.24'!$A$2:$J$7000,3,FALSE))</f>
        <v/>
      </c>
      <c r="H45" s="245" t="str">
        <f>IF(E45="","",VLOOKUP(E45,'Listing import 29.10.24'!$A$2:$J$7000,4,FALSE))</f>
        <v/>
      </c>
      <c r="I45" s="718"/>
      <c r="J45" s="722"/>
      <c r="K45" s="725" t="str">
        <f>IF(ISBLANK(J45),"",VLOOKUP(1/J45,'BAREME ATHLE'!$AN$6:$BE$56,18))</f>
        <v/>
      </c>
      <c r="L45" s="149"/>
      <c r="M45" s="246" t="str">
        <f>IF(ISBLANK(L45),"",VLOOKUP(1/L45,'BAREME ATHLE'!$P$6:$BE$56,42))</f>
        <v/>
      </c>
      <c r="N45" s="150"/>
      <c r="O45" s="246" t="str">
        <f>IF(ISBLANK(N45),"",VLOOKUP(1/N45,'BAREME ATHLE'!$AB$6:$BE$56,30))</f>
        <v/>
      </c>
      <c r="P45" s="157"/>
      <c r="Q45" s="246" t="str">
        <f>IF(ISBLANK(P45),"",VLOOKUP(P45,'BAREME ATHLE'!$AV$6:$BE$56,10))</f>
        <v/>
      </c>
      <c r="R45" s="152"/>
      <c r="S45" s="246" t="str">
        <f>IF(ISBLANK(R45),"",VLOOKUP(R45,'BAREME ATHLE'!$AY$6:$BE$56,7))</f>
        <v/>
      </c>
      <c r="T45" s="233">
        <f t="shared" ref="T45:T48" si="13">IF(SUM(M45,O45,Q45,S45)&lt;&gt;0,SUM(M45,O45,Q45,S45),0)</f>
        <v>0</v>
      </c>
      <c r="U45" s="713">
        <f>SUM(T45:T49)</f>
        <v>0</v>
      </c>
      <c r="V45" s="710">
        <f>IF(ISERROR(RANK(U45,$AO$47:$AO$62)),"",RANK(U45,$AO$47:$AO$62))</f>
        <v>1</v>
      </c>
      <c r="W45" s="707"/>
      <c r="X45" s="706"/>
      <c r="Y45" s="704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ht="25.5" customHeight="1" x14ac:dyDescent="0.5">
      <c r="A46" s="729"/>
      <c r="B46" s="731"/>
      <c r="C46" s="716"/>
      <c r="D46" s="244">
        <v>2</v>
      </c>
      <c r="E46" s="124"/>
      <c r="F46" s="313" t="str">
        <f>IF(E46="","",VLOOKUP(E46,'Listing import 29.10.24'!$A$2:$J$7000,2,FALSE))</f>
        <v/>
      </c>
      <c r="G46" s="197" t="str">
        <f>IF(E46="","",VLOOKUP(E46,'Listing import 29.10.24'!$A$2:$J$7000,3,FALSE))</f>
        <v/>
      </c>
      <c r="H46" s="245" t="str">
        <f>IF(E46="","",VLOOKUP(E46,'Listing import 29.10.24'!$A$2:$J$7000,4,FALSE))</f>
        <v/>
      </c>
      <c r="I46" s="718"/>
      <c r="J46" s="723"/>
      <c r="K46" s="726"/>
      <c r="L46" s="149"/>
      <c r="M46" s="246" t="str">
        <f>IF(ISBLANK(L46),"",VLOOKUP(1/L46,'BAREME ATHLE'!$P$6:$BE$56,42))</f>
        <v/>
      </c>
      <c r="N46" s="150"/>
      <c r="O46" s="246" t="str">
        <f>IF(ISBLANK(N46),"",VLOOKUP(1/N46,'BAREME ATHLE'!$AB$6:$BE$56,30))</f>
        <v/>
      </c>
      <c r="P46" s="157"/>
      <c r="Q46" s="246" t="str">
        <f>IF(ISBLANK(P46),"",VLOOKUP(P46,'BAREME ATHLE'!$AV$6:$BE$56,10))</f>
        <v/>
      </c>
      <c r="R46" s="152"/>
      <c r="S46" s="246" t="str">
        <f>IF(ISBLANK(R46),"",VLOOKUP(R46,'BAREME ATHLE'!$AY$6:$BE$56,7))</f>
        <v/>
      </c>
      <c r="T46" s="233">
        <f t="shared" si="13"/>
        <v>0</v>
      </c>
      <c r="U46" s="714"/>
      <c r="V46" s="711"/>
      <c r="W46" s="707"/>
      <c r="X46" s="706"/>
      <c r="Y46" s="704"/>
      <c r="AA46" s="699" t="s">
        <v>78</v>
      </c>
      <c r="AB46" s="700"/>
      <c r="AC46" s="701"/>
      <c r="AD46" s="758" t="s">
        <v>79</v>
      </c>
      <c r="AE46" s="759"/>
      <c r="AF46" s="760"/>
      <c r="AG46" s="761" t="s">
        <v>110</v>
      </c>
      <c r="AH46" s="762"/>
      <c r="AI46" s="763"/>
      <c r="AJ46" s="699" t="s">
        <v>94</v>
      </c>
      <c r="AK46" s="700"/>
      <c r="AL46" s="701"/>
      <c r="AM46" s="764" t="s">
        <v>95</v>
      </c>
      <c r="AN46" s="765"/>
      <c r="AO46" s="766"/>
      <c r="AP46" s="761" t="s">
        <v>111</v>
      </c>
      <c r="AQ46" s="762"/>
      <c r="AR46" s="763"/>
    </row>
    <row r="47" spans="1:44" ht="25.5" customHeight="1" x14ac:dyDescent="0.5">
      <c r="A47" s="729"/>
      <c r="B47" s="731"/>
      <c r="C47" s="717"/>
      <c r="D47" s="244">
        <v>3</v>
      </c>
      <c r="E47" s="124"/>
      <c r="F47" s="313" t="str">
        <f>IF(E47="","",VLOOKUP(E47,'Listing import 29.10.24'!$A$2:$J$7000,2,FALSE))</f>
        <v/>
      </c>
      <c r="G47" s="197" t="str">
        <f>IF(E47="","",VLOOKUP(E47,'Listing import 29.10.24'!$A$2:$J$7000,3,FALSE))</f>
        <v/>
      </c>
      <c r="H47" s="245" t="str">
        <f>IF(E47="","",VLOOKUP(E47,'Listing import 29.10.24'!$A$2:$J$7000,4,FALSE))</f>
        <v/>
      </c>
      <c r="I47" s="718"/>
      <c r="J47" s="723"/>
      <c r="K47" s="726"/>
      <c r="L47" s="149"/>
      <c r="M47" s="246" t="str">
        <f>IF(ISBLANK(L47),"",VLOOKUP(1/L47,'BAREME ATHLE'!$P$6:$BE$56,42))</f>
        <v/>
      </c>
      <c r="N47" s="150"/>
      <c r="O47" s="246" t="str">
        <f>IF(ISBLANK(N47),"",VLOOKUP(1/N47,'BAREME ATHLE'!$AB$6:$BE$56,30))</f>
        <v/>
      </c>
      <c r="P47" s="157"/>
      <c r="Q47" s="246" t="str">
        <f>IF(ISBLANK(P47),"",VLOOKUP(P47,'BAREME ATHLE'!$AV$6:$BE$56,10))</f>
        <v/>
      </c>
      <c r="R47" s="152"/>
      <c r="S47" s="246" t="str">
        <f>IF(ISBLANK(R47),"",VLOOKUP(R47,'BAREME ATHLE'!$AY$6:$BE$56,7))</f>
        <v/>
      </c>
      <c r="T47" s="233">
        <f t="shared" si="13"/>
        <v>0</v>
      </c>
      <c r="U47" s="714"/>
      <c r="V47" s="711"/>
      <c r="W47" s="707"/>
      <c r="X47" s="706"/>
      <c r="Y47" s="704"/>
      <c r="AA47" s="232">
        <v>1</v>
      </c>
      <c r="AB47" s="228" t="str">
        <f>$B2</f>
        <v>CLG.KAMERE</v>
      </c>
      <c r="AC47" s="253">
        <f>U2</f>
        <v>0</v>
      </c>
      <c r="AD47" s="254">
        <v>1</v>
      </c>
      <c r="AE47" s="228" t="str">
        <f>$B2</f>
        <v>CLG.KAMERE</v>
      </c>
      <c r="AF47" s="253">
        <f>U8</f>
        <v>0</v>
      </c>
      <c r="AG47" s="254">
        <v>1</v>
      </c>
      <c r="AH47" s="228" t="str">
        <f>$B2</f>
        <v>CLG.KAMERE</v>
      </c>
      <c r="AI47" s="253">
        <f>W2</f>
        <v>0</v>
      </c>
      <c r="AJ47" s="254">
        <v>1</v>
      </c>
      <c r="AK47" s="228" t="str">
        <f>$B2</f>
        <v>CLG.KAMERE</v>
      </c>
      <c r="AL47" s="253">
        <f>U14</f>
        <v>0</v>
      </c>
      <c r="AM47" s="254">
        <v>1</v>
      </c>
      <c r="AN47" s="228" t="str">
        <f>$B2</f>
        <v>CLG.KAMERE</v>
      </c>
      <c r="AO47" s="253">
        <f>U20</f>
        <v>0</v>
      </c>
      <c r="AP47" s="254">
        <v>1</v>
      </c>
      <c r="AQ47" s="228" t="str">
        <f>$B2</f>
        <v>CLG.KAMERE</v>
      </c>
      <c r="AR47" s="253">
        <f>W14</f>
        <v>0</v>
      </c>
    </row>
    <row r="48" spans="1:44" ht="25.5" customHeight="1" x14ac:dyDescent="0.5">
      <c r="A48" s="729"/>
      <c r="B48" s="731"/>
      <c r="C48" s="717"/>
      <c r="D48" s="244">
        <v>4</v>
      </c>
      <c r="E48" s="124"/>
      <c r="F48" s="313" t="str">
        <f>IF(E48="","",VLOOKUP(E48,'Listing import 29.10.24'!$A$2:$J$7000,2,FALSE))</f>
        <v/>
      </c>
      <c r="G48" s="197" t="str">
        <f>IF(E48="","",VLOOKUP(E48,'Listing import 29.10.24'!$A$2:$J$7000,3,FALSE))</f>
        <v/>
      </c>
      <c r="H48" s="245" t="str">
        <f>IF(E48="","",VLOOKUP(E48,'Listing import 29.10.24'!$A$2:$J$7000,4,FALSE))</f>
        <v/>
      </c>
      <c r="I48" s="718"/>
      <c r="J48" s="723"/>
      <c r="K48" s="726"/>
      <c r="L48" s="149"/>
      <c r="M48" s="246" t="str">
        <f>IF(ISBLANK(L48),"",VLOOKUP(1/L48,'BAREME ATHLE'!$P$6:$BE$56,42))</f>
        <v/>
      </c>
      <c r="N48" s="150"/>
      <c r="O48" s="246" t="str">
        <f>IF(ISBLANK(N48),"",VLOOKUP(1/N48,'BAREME ATHLE'!$AB$6:$BE$56,30))</f>
        <v/>
      </c>
      <c r="P48" s="157"/>
      <c r="Q48" s="246" t="str">
        <f>IF(ISBLANK(P48),"",VLOOKUP(P48,'BAREME ATHLE'!$AV$6:$BE$56,10))</f>
        <v/>
      </c>
      <c r="R48" s="152"/>
      <c r="S48" s="246" t="str">
        <f>IF(ISBLANK(R48),"",VLOOKUP(R48,'BAREME ATHLE'!$AY$6:$BE$56,7))</f>
        <v/>
      </c>
      <c r="T48" s="233">
        <f t="shared" si="13"/>
        <v>0</v>
      </c>
      <c r="U48" s="714"/>
      <c r="V48" s="711"/>
      <c r="W48" s="707"/>
      <c r="X48" s="706"/>
      <c r="Y48" s="704"/>
      <c r="AA48" s="232">
        <v>2</v>
      </c>
      <c r="AB48" s="228" t="str">
        <f>$B27</f>
        <v>CLG.PLUM</v>
      </c>
      <c r="AC48" s="255">
        <f>U27</f>
        <v>0</v>
      </c>
      <c r="AD48" s="256">
        <v>2</v>
      </c>
      <c r="AE48" s="228" t="str">
        <f>$B27</f>
        <v>CLG.PLUM</v>
      </c>
      <c r="AF48" s="253">
        <f>U33</f>
        <v>0</v>
      </c>
      <c r="AG48" s="256">
        <v>2</v>
      </c>
      <c r="AH48" s="228" t="str">
        <f>$B27</f>
        <v>CLG.PLUM</v>
      </c>
      <c r="AI48" s="253">
        <f>W27</f>
        <v>0</v>
      </c>
      <c r="AJ48" s="256">
        <v>2</v>
      </c>
      <c r="AK48" s="228" t="str">
        <f>$B27</f>
        <v>CLG.PLUM</v>
      </c>
      <c r="AL48" s="253">
        <f>U39</f>
        <v>0</v>
      </c>
      <c r="AM48" s="254">
        <v>2</v>
      </c>
      <c r="AN48" s="228" t="str">
        <f>$B27</f>
        <v>CLG.PLUM</v>
      </c>
      <c r="AO48" s="253">
        <f>U45</f>
        <v>0</v>
      </c>
      <c r="AP48" s="254">
        <v>2</v>
      </c>
      <c r="AQ48" s="228" t="str">
        <f>$B27</f>
        <v>CLG.PLUM</v>
      </c>
      <c r="AR48" s="253">
        <f>W39</f>
        <v>0</v>
      </c>
    </row>
    <row r="49" spans="1:44" ht="25.5" customHeight="1" x14ac:dyDescent="0.5">
      <c r="A49" s="729"/>
      <c r="B49" s="732"/>
      <c r="C49" s="717"/>
      <c r="D49" s="244">
        <v>5</v>
      </c>
      <c r="E49" s="124"/>
      <c r="F49" s="313" t="str">
        <f>IF(E49="","",VLOOKUP(E49,'Listing import 29.10.24'!$A$2:$J$7000,2,FALSE))</f>
        <v/>
      </c>
      <c r="G49" s="197" t="str">
        <f>IF(E49="","",VLOOKUP(E49,'Listing import 29.10.24'!$A$2:$J$7000,3,FALSE))</f>
        <v/>
      </c>
      <c r="H49" s="245" t="str">
        <f>IF(E49="","",VLOOKUP(E49,'Listing import 29.10.24'!$A$2:$J$7000,4,FALSE))</f>
        <v/>
      </c>
      <c r="I49" s="718"/>
      <c r="J49" s="724"/>
      <c r="K49" s="727"/>
      <c r="L49" s="149"/>
      <c r="M49" s="246" t="str">
        <f>IF(ISBLANK(L49),"",VLOOKUP(1/L49,'BAREME ATHLE'!$P$6:$BE$56,42))</f>
        <v/>
      </c>
      <c r="N49" s="150"/>
      <c r="O49" s="246" t="str">
        <f>IF(ISBLANK(N49),"",VLOOKUP(1/N49,'BAREME ATHLE'!$AB$6:$BE$56,30))</f>
        <v/>
      </c>
      <c r="P49" s="157"/>
      <c r="Q49" s="246" t="str">
        <f>IF(ISBLANK(P49),"",VLOOKUP(P49,'BAREME ATHLE'!$AV$6:$BE$56,10))</f>
        <v/>
      </c>
      <c r="R49" s="152"/>
      <c r="S49" s="246" t="str">
        <f>IF(ISBLANK(R49),"",VLOOKUP(R49,'BAREME ATHLE'!$AY$6:$BE$56,7))</f>
        <v/>
      </c>
      <c r="T49" s="233">
        <f>IF(SUM(M49,O49,Q49,S49)&lt;&gt;0,SUM(M49,O49,Q49,S49),0)</f>
        <v>0</v>
      </c>
      <c r="U49" s="715"/>
      <c r="V49" s="711"/>
      <c r="W49" s="707"/>
      <c r="X49" s="706"/>
      <c r="Y49" s="705"/>
      <c r="AA49" s="232">
        <v>3</v>
      </c>
      <c r="AB49" s="228" t="str">
        <f>$B52</f>
        <v>CLG.YATE</v>
      </c>
      <c r="AC49" s="255">
        <f>U52</f>
        <v>0</v>
      </c>
      <c r="AD49" s="256">
        <v>3</v>
      </c>
      <c r="AE49" s="228" t="str">
        <f>$B52</f>
        <v>CLG.YATE</v>
      </c>
      <c r="AF49" s="253">
        <f>U58</f>
        <v>0</v>
      </c>
      <c r="AG49" s="254">
        <v>3</v>
      </c>
      <c r="AH49" s="228" t="str">
        <f>$B52</f>
        <v>CLG.YATE</v>
      </c>
      <c r="AI49" s="253">
        <f>W52</f>
        <v>0</v>
      </c>
      <c r="AJ49" s="256">
        <v>3</v>
      </c>
      <c r="AK49" s="228" t="str">
        <f>$B52</f>
        <v>CLG.YATE</v>
      </c>
      <c r="AL49" s="253">
        <f>U64</f>
        <v>0</v>
      </c>
      <c r="AM49" s="254">
        <v>3</v>
      </c>
      <c r="AN49" s="228" t="str">
        <f>$B52</f>
        <v>CLG.YATE</v>
      </c>
      <c r="AO49" s="253">
        <f>U70</f>
        <v>0</v>
      </c>
      <c r="AP49" s="254">
        <v>3</v>
      </c>
      <c r="AQ49" s="228" t="str">
        <f>$B52</f>
        <v>CLG.YATE</v>
      </c>
      <c r="AR49" s="253">
        <f>W64</f>
        <v>0</v>
      </c>
    </row>
    <row r="50" spans="1:44" x14ac:dyDescent="0.5">
      <c r="B50" s="236"/>
      <c r="C50" s="237"/>
      <c r="D50" s="237"/>
      <c r="E50" s="319"/>
      <c r="F50" s="312"/>
      <c r="G50" s="237"/>
      <c r="H50" s="237"/>
      <c r="J50" s="158">
        <f>SUM(HOUR(J27+J39)*60*60,MINUTE(J27+J39)*60,SECOND(J27+J39))</f>
        <v>0</v>
      </c>
      <c r="K50" s="238"/>
      <c r="AA50" s="232">
        <v>4</v>
      </c>
      <c r="AB50" s="228" t="e">
        <f>$B77</f>
        <v>#N/A</v>
      </c>
      <c r="AC50" s="255">
        <f>U77</f>
        <v>0</v>
      </c>
      <c r="AD50" s="256">
        <v>4</v>
      </c>
      <c r="AE50" s="228" t="e">
        <f>$B77</f>
        <v>#N/A</v>
      </c>
      <c r="AF50" s="253">
        <f>U83</f>
        <v>0</v>
      </c>
      <c r="AG50" s="256">
        <v>4</v>
      </c>
      <c r="AH50" s="228" t="e">
        <f>$B77</f>
        <v>#N/A</v>
      </c>
      <c r="AI50" s="253">
        <f>W77</f>
        <v>0</v>
      </c>
      <c r="AJ50" s="256">
        <v>4</v>
      </c>
      <c r="AK50" s="228" t="e">
        <f>$B77</f>
        <v>#N/A</v>
      </c>
      <c r="AL50" s="253">
        <f>U89</f>
        <v>0</v>
      </c>
      <c r="AM50" s="254">
        <v>4</v>
      </c>
      <c r="AN50" s="228" t="e">
        <f>$B77</f>
        <v>#N/A</v>
      </c>
      <c r="AO50" s="253">
        <f>U95</f>
        <v>0</v>
      </c>
      <c r="AP50" s="254">
        <v>4</v>
      </c>
      <c r="AQ50" s="228" t="e">
        <f>$B77</f>
        <v>#N/A</v>
      </c>
      <c r="AR50" s="253">
        <f>W89</f>
        <v>0</v>
      </c>
    </row>
    <row r="51" spans="1:44" ht="87.75" x14ac:dyDescent="0.5">
      <c r="B51" s="187" t="s">
        <v>56</v>
      </c>
      <c r="C51" s="187" t="s">
        <v>57</v>
      </c>
      <c r="D51" s="187" t="s">
        <v>58</v>
      </c>
      <c r="E51" s="46" t="s">
        <v>59</v>
      </c>
      <c r="F51" s="309" t="s">
        <v>60</v>
      </c>
      <c r="G51" s="187" t="s">
        <v>61</v>
      </c>
      <c r="H51" s="187" t="s">
        <v>62</v>
      </c>
      <c r="I51" s="188" t="s">
        <v>63</v>
      </c>
      <c r="J51" s="57" t="s">
        <v>98</v>
      </c>
      <c r="K51" s="188" t="s">
        <v>33</v>
      </c>
      <c r="L51" s="57" t="s">
        <v>108</v>
      </c>
      <c r="M51" s="189" t="s">
        <v>33</v>
      </c>
      <c r="N51" s="57" t="s">
        <v>100</v>
      </c>
      <c r="O51" s="189" t="s">
        <v>33</v>
      </c>
      <c r="P51" s="57" t="s">
        <v>101</v>
      </c>
      <c r="Q51" s="189" t="s">
        <v>33</v>
      </c>
      <c r="R51" s="57" t="s">
        <v>102</v>
      </c>
      <c r="S51" s="189" t="s">
        <v>33</v>
      </c>
      <c r="T51" s="190" t="s">
        <v>89</v>
      </c>
      <c r="U51" s="191" t="s">
        <v>72</v>
      </c>
      <c r="V51" s="191" t="s">
        <v>73</v>
      </c>
      <c r="W51" s="192" t="s">
        <v>90</v>
      </c>
      <c r="X51" s="192" t="s">
        <v>91</v>
      </c>
      <c r="Y51" s="192" t="s">
        <v>92</v>
      </c>
      <c r="AA51" s="232">
        <v>5</v>
      </c>
      <c r="AB51" s="228" t="str">
        <f>$B102</f>
        <v>CLG.BOULARI</v>
      </c>
      <c r="AC51" s="255">
        <f>U102</f>
        <v>0</v>
      </c>
      <c r="AD51" s="256">
        <v>5</v>
      </c>
      <c r="AE51" s="228" t="str">
        <f>$B102</f>
        <v>CLG.BOULARI</v>
      </c>
      <c r="AF51" s="253">
        <f>U108</f>
        <v>0</v>
      </c>
      <c r="AG51" s="256">
        <v>5</v>
      </c>
      <c r="AH51" s="228" t="str">
        <f>$B102</f>
        <v>CLG.BOULARI</v>
      </c>
      <c r="AI51" s="253">
        <f>W102</f>
        <v>0</v>
      </c>
      <c r="AJ51" s="256">
        <v>5</v>
      </c>
      <c r="AK51" s="228" t="str">
        <f>$B102</f>
        <v>CLG.BOULARI</v>
      </c>
      <c r="AL51" s="253">
        <f>U114</f>
        <v>0</v>
      </c>
      <c r="AM51" s="254">
        <v>5</v>
      </c>
      <c r="AN51" s="228" t="str">
        <f>$B102</f>
        <v>CLG.BOULARI</v>
      </c>
      <c r="AO51" s="253">
        <f>U120</f>
        <v>0</v>
      </c>
      <c r="AP51" s="254">
        <v>5</v>
      </c>
      <c r="AQ51" s="228" t="str">
        <f>$B102</f>
        <v>CLG.BOULARI</v>
      </c>
      <c r="AR51" s="253">
        <f>W114</f>
        <v>0</v>
      </c>
    </row>
    <row r="52" spans="1:44" ht="25.5" customHeight="1" x14ac:dyDescent="0.5">
      <c r="A52" s="687">
        <v>3</v>
      </c>
      <c r="B52" s="730" t="str">
        <f>IF(E52="","",VLOOKUP(E52,'Listing import 29.10.24'!$A$2:$J$7000,8,FALSE))</f>
        <v>CLG.YATE</v>
      </c>
      <c r="C52" s="716" t="s">
        <v>93</v>
      </c>
      <c r="D52" s="244">
        <v>1</v>
      </c>
      <c r="E52" s="124">
        <f>'INSCRIPTIONS COLLEGES'!E29</f>
        <v>24248564</v>
      </c>
      <c r="F52" s="313" t="str">
        <f>IF(E52="","",VLOOKUP(E52,'Listing import 29.10.24'!$A$2:$J$7000,2,FALSE))</f>
        <v>ATITI</v>
      </c>
      <c r="G52" s="197" t="str">
        <f>IF(E52="","",VLOOKUP(E52,'Listing import 29.10.24'!$A$2:$J$7000,3,FALSE))</f>
        <v>ZANNAH</v>
      </c>
      <c r="H52" s="245" t="str">
        <f>IF(E52="","",VLOOKUP(E52,'Listing import 29.10.24'!$A$2:$J$7000,4,FALSE))</f>
        <v>BF</v>
      </c>
      <c r="I52" s="641"/>
      <c r="J52" s="722"/>
      <c r="K52" s="725" t="str">
        <f>IF(ISBLANK(J52),"",VLOOKUP(1/J52,'BAREME ATHLE'!$AH$6:$BE$56,24))</f>
        <v/>
      </c>
      <c r="L52" s="149"/>
      <c r="M52" s="246" t="str">
        <f>IF(ISBLANK(L52),"",VLOOKUP(1/L52,'BAREME ATHLE'!$J$6:$BE$56,48))</f>
        <v/>
      </c>
      <c r="N52" s="150"/>
      <c r="O52" s="246" t="str">
        <f>IF(ISBLANK(N52),"",VLOOKUP(1/N52,'BAREME ATHLE'!$V$6:$BE$56,36))</f>
        <v/>
      </c>
      <c r="P52" s="151"/>
      <c r="Q52" s="247" t="str">
        <f>IF(ISBLANK(P52),"",VLOOKUP(P52,'BAREME ATHLE'!$AS$6:$BE$56,13))</f>
        <v/>
      </c>
      <c r="R52" s="152"/>
      <c r="S52" s="246" t="str">
        <f>IF(ISBLANK(R52),"",VLOOKUP(R52,'BAREME ATHLE'!$AY$6:$BE$56,7))</f>
        <v/>
      </c>
      <c r="T52" s="201">
        <f>IF(SUM(M52,O52,Q52,S52)&lt;&gt;0,SUM(M52,O52,Q52,S52),0)</f>
        <v>0</v>
      </c>
      <c r="U52" s="719">
        <f>SUM(T52:T56)</f>
        <v>0</v>
      </c>
      <c r="V52" s="708">
        <f>IF(ISERROR(RANK(U52,$AC$47:$AC$62)),"",RANK(U52,$AC$47:$AC$62))</f>
        <v>1</v>
      </c>
      <c r="W52" s="706">
        <f>IF(ISERROR(U52+U58),"",U52+U58)</f>
        <v>0</v>
      </c>
      <c r="X52" s="706">
        <f>IF(ISERROR(RANK(W52,$AI$47:$AI$62)),"",RANK(W52,$AI$47:$AI$62))</f>
        <v>1</v>
      </c>
      <c r="Y52" s="702"/>
      <c r="AA52" s="232">
        <v>6</v>
      </c>
      <c r="AB52" s="228" t="str">
        <f>$B127</f>
        <v>CLG.LA FOA</v>
      </c>
      <c r="AC52" s="255">
        <f>U127</f>
        <v>0</v>
      </c>
      <c r="AD52" s="256">
        <v>6</v>
      </c>
      <c r="AE52" s="228" t="str">
        <f>$B127</f>
        <v>CLG.LA FOA</v>
      </c>
      <c r="AF52" s="253">
        <f>U133</f>
        <v>0</v>
      </c>
      <c r="AG52" s="256">
        <v>6</v>
      </c>
      <c r="AH52" s="228" t="str">
        <f>$B127</f>
        <v>CLG.LA FOA</v>
      </c>
      <c r="AI52" s="253">
        <f>W127</f>
        <v>0</v>
      </c>
      <c r="AJ52" s="256">
        <v>6</v>
      </c>
      <c r="AK52" s="228" t="str">
        <f>$B127</f>
        <v>CLG.LA FOA</v>
      </c>
      <c r="AL52" s="253">
        <f>U139</f>
        <v>0</v>
      </c>
      <c r="AM52" s="254">
        <v>6</v>
      </c>
      <c r="AN52" s="228" t="str">
        <f>$B127</f>
        <v>CLG.LA FOA</v>
      </c>
      <c r="AO52" s="253">
        <f>U145</f>
        <v>0</v>
      </c>
      <c r="AP52" s="254">
        <v>6</v>
      </c>
      <c r="AQ52" s="228" t="str">
        <f>$B127</f>
        <v>CLG.LA FOA</v>
      </c>
      <c r="AR52" s="253">
        <f>W139</f>
        <v>0</v>
      </c>
    </row>
    <row r="53" spans="1:44" ht="25.5" customHeight="1" x14ac:dyDescent="0.5">
      <c r="A53" s="729"/>
      <c r="B53" s="731"/>
      <c r="C53" s="717"/>
      <c r="D53" s="244">
        <v>2</v>
      </c>
      <c r="E53" s="124">
        <f>'INSCRIPTIONS COLLEGES'!E30</f>
        <v>24248524</v>
      </c>
      <c r="F53" s="313" t="str">
        <f>IF(E53="","",VLOOKUP(E53,'Listing import 29.10.24'!$A$2:$J$7000,2,FALSE))</f>
        <v>ATITI</v>
      </c>
      <c r="G53" s="197" t="str">
        <f>IF(E53="","",VLOOKUP(E53,'Listing import 29.10.24'!$A$2:$J$7000,3,FALSE))</f>
        <v>ZITAH</v>
      </c>
      <c r="H53" s="245" t="str">
        <f>IF(E53="","",VLOOKUP(E53,'Listing import 29.10.24'!$A$2:$J$7000,4,FALSE))</f>
        <v>BF</v>
      </c>
      <c r="I53" s="641"/>
      <c r="J53" s="723"/>
      <c r="K53" s="726"/>
      <c r="L53" s="149"/>
      <c r="M53" s="246" t="str">
        <f>IF(ISBLANK(L53),"",VLOOKUP(1/L53,'BAREME ATHLE'!$J$6:$BE$56,48))</f>
        <v/>
      </c>
      <c r="N53" s="150"/>
      <c r="O53" s="246" t="str">
        <f>IF(ISBLANK(N53),"",VLOOKUP(1/N53,'BAREME ATHLE'!$V$6:$BE$56,36))</f>
        <v/>
      </c>
      <c r="P53" s="151"/>
      <c r="Q53" s="247" t="str">
        <f>IF(ISBLANK(P53),"",VLOOKUP(P53,'BAREME ATHLE'!$AS$6:$BE$56,13))</f>
        <v/>
      </c>
      <c r="R53" s="153"/>
      <c r="S53" s="246" t="str">
        <f>IF(ISBLANK(R53),"",VLOOKUP(R53,'BAREME ATHLE'!$AY$6:$BE$56,7))</f>
        <v/>
      </c>
      <c r="T53" s="201">
        <f>IF(SUM(M53,O53,Q53,S53)&lt;&gt;0,SUM(M53,O53,Q53,S53),0)</f>
        <v>0</v>
      </c>
      <c r="U53" s="720"/>
      <c r="V53" s="709"/>
      <c r="W53" s="707"/>
      <c r="X53" s="706"/>
      <c r="Y53" s="703"/>
      <c r="AA53" s="232">
        <v>7</v>
      </c>
      <c r="AB53" s="228" t="str">
        <f>$B152</f>
        <v>CLG.St JOSEPH DE CLUNY</v>
      </c>
      <c r="AC53" s="255">
        <f>U152</f>
        <v>0</v>
      </c>
      <c r="AD53" s="256">
        <v>7</v>
      </c>
      <c r="AE53" s="228" t="str">
        <f>$B152</f>
        <v>CLG.St JOSEPH DE CLUNY</v>
      </c>
      <c r="AF53" s="253">
        <f>U158</f>
        <v>0</v>
      </c>
      <c r="AG53" s="256">
        <v>7</v>
      </c>
      <c r="AH53" s="228" t="str">
        <f>$B152</f>
        <v>CLG.St JOSEPH DE CLUNY</v>
      </c>
      <c r="AI53" s="253">
        <f>W152</f>
        <v>0</v>
      </c>
      <c r="AJ53" s="256">
        <v>7</v>
      </c>
      <c r="AK53" s="228" t="str">
        <f>$B152</f>
        <v>CLG.St JOSEPH DE CLUNY</v>
      </c>
      <c r="AL53" s="253">
        <f>U164</f>
        <v>0</v>
      </c>
      <c r="AM53" s="254">
        <v>7</v>
      </c>
      <c r="AN53" s="228" t="str">
        <f>$B152</f>
        <v>CLG.St JOSEPH DE CLUNY</v>
      </c>
      <c r="AO53" s="253">
        <f>U170</f>
        <v>0</v>
      </c>
      <c r="AP53" s="254">
        <v>7</v>
      </c>
      <c r="AQ53" s="228" t="str">
        <f>$B152</f>
        <v>CLG.St JOSEPH DE CLUNY</v>
      </c>
      <c r="AR53" s="253">
        <f>W164</f>
        <v>0</v>
      </c>
    </row>
    <row r="54" spans="1:44" ht="25.5" customHeight="1" x14ac:dyDescent="0.5">
      <c r="A54" s="729"/>
      <c r="B54" s="731"/>
      <c r="C54" s="717"/>
      <c r="D54" s="244">
        <v>3</v>
      </c>
      <c r="E54" s="124">
        <f>'INSCRIPTIONS COLLEGES'!E31</f>
        <v>24248526</v>
      </c>
      <c r="F54" s="313" t="str">
        <f>IF(E54="","",VLOOKUP(E54,'Listing import 29.10.24'!$A$2:$J$7000,2,FALSE))</f>
        <v>ATTI-MENARD</v>
      </c>
      <c r="G54" s="197" t="str">
        <f>IF(E54="","",VLOOKUP(E54,'Listing import 29.10.24'!$A$2:$J$7000,3,FALSE))</f>
        <v>SOLEY</v>
      </c>
      <c r="H54" s="245" t="str">
        <f>IF(E54="","",VLOOKUP(E54,'Listing import 29.10.24'!$A$2:$J$7000,4,FALSE))</f>
        <v>BF</v>
      </c>
      <c r="I54" s="641"/>
      <c r="J54" s="723"/>
      <c r="K54" s="726"/>
      <c r="L54" s="149"/>
      <c r="M54" s="246" t="str">
        <f>IF(ISBLANK(L54),"",VLOOKUP(1/L54,'BAREME ATHLE'!$J$6:$BE$56,48))</f>
        <v/>
      </c>
      <c r="N54" s="150"/>
      <c r="O54" s="246" t="str">
        <f>IF(ISBLANK(N54),"",VLOOKUP(1/N54,'BAREME ATHLE'!$V$6:$BE$56,36))</f>
        <v/>
      </c>
      <c r="P54" s="151"/>
      <c r="Q54" s="247" t="str">
        <f>IF(ISBLANK(P54),"",VLOOKUP(P54,'BAREME ATHLE'!$AS$6:$BE$56,13))</f>
        <v/>
      </c>
      <c r="R54" s="152"/>
      <c r="S54" s="246" t="str">
        <f>IF(ISBLANK(R54),"",VLOOKUP(R54,'BAREME ATHLE'!$AY$6:$BE$56,7))</f>
        <v/>
      </c>
      <c r="T54" s="201">
        <f>IF(SUM(M54,O54,Q54,S54)&lt;&gt;0,SUM(M54,O54,Q54,S54),0)</f>
        <v>0</v>
      </c>
      <c r="U54" s="720"/>
      <c r="V54" s="709"/>
      <c r="W54" s="707"/>
      <c r="X54" s="706"/>
      <c r="Y54" s="703"/>
      <c r="AA54" s="232">
        <v>8</v>
      </c>
      <c r="AB54" s="228" t="e">
        <f>$B177</f>
        <v>#N/A</v>
      </c>
      <c r="AC54" s="255">
        <f>U177</f>
        <v>0</v>
      </c>
      <c r="AD54" s="256">
        <v>8</v>
      </c>
      <c r="AE54" s="228" t="e">
        <f>$B177</f>
        <v>#N/A</v>
      </c>
      <c r="AF54" s="253">
        <f>U183</f>
        <v>0</v>
      </c>
      <c r="AG54" s="256">
        <v>8</v>
      </c>
      <c r="AH54" s="228" t="e">
        <f>$B177</f>
        <v>#N/A</v>
      </c>
      <c r="AI54" s="253">
        <f>W177</f>
        <v>0</v>
      </c>
      <c r="AJ54" s="256">
        <v>8</v>
      </c>
      <c r="AK54" s="228" t="e">
        <f>$B177</f>
        <v>#N/A</v>
      </c>
      <c r="AL54" s="253">
        <f>U189</f>
        <v>0</v>
      </c>
      <c r="AM54" s="254">
        <v>8</v>
      </c>
      <c r="AN54" s="228" t="e">
        <f>$B177</f>
        <v>#N/A</v>
      </c>
      <c r="AO54" s="253">
        <f>U195</f>
        <v>0</v>
      </c>
      <c r="AP54" s="254">
        <v>8</v>
      </c>
      <c r="AQ54" s="228" t="e">
        <f>$B177</f>
        <v>#N/A</v>
      </c>
      <c r="AR54" s="253">
        <f>W189</f>
        <v>0</v>
      </c>
    </row>
    <row r="55" spans="1:44" ht="25.5" customHeight="1" x14ac:dyDescent="0.5">
      <c r="A55" s="729"/>
      <c r="B55" s="731"/>
      <c r="C55" s="717"/>
      <c r="D55" s="244">
        <v>4</v>
      </c>
      <c r="E55" s="124">
        <f>'INSCRIPTIONS COLLEGES'!E32</f>
        <v>24248565</v>
      </c>
      <c r="F55" s="313" t="str">
        <f>IF(E55="","",VLOOKUP(E55,'Listing import 29.10.24'!$A$2:$J$7000,2,FALSE))</f>
        <v>KOROMA</v>
      </c>
      <c r="G55" s="197" t="str">
        <f>IF(E55="","",VLOOKUP(E55,'Listing import 29.10.24'!$A$2:$J$7000,3,FALSE))</f>
        <v>LARISSA</v>
      </c>
      <c r="H55" s="245" t="str">
        <f>IF(E55="","",VLOOKUP(E55,'Listing import 29.10.24'!$A$2:$J$7000,4,FALSE))</f>
        <v>BF</v>
      </c>
      <c r="I55" s="641"/>
      <c r="J55" s="723"/>
      <c r="K55" s="726"/>
      <c r="L55" s="149"/>
      <c r="M55" s="246" t="str">
        <f>IF(ISBLANK(L55),"",VLOOKUP(1/L55,'BAREME ATHLE'!$J$6:$BE$56,48))</f>
        <v/>
      </c>
      <c r="N55" s="150"/>
      <c r="O55" s="246" t="str">
        <f>IF(ISBLANK(N55),"",VLOOKUP(1/N55,'BAREME ATHLE'!$V$6:$BE$56,36))</f>
        <v/>
      </c>
      <c r="P55" s="151"/>
      <c r="Q55" s="247" t="str">
        <f>IF(ISBLANK(P55),"",VLOOKUP(P55,'BAREME ATHLE'!$AS$6:$BE$56,13))</f>
        <v/>
      </c>
      <c r="R55" s="152"/>
      <c r="S55" s="246" t="str">
        <f>IF(ISBLANK(R55),"",VLOOKUP(R55,'BAREME ATHLE'!$AY$6:$BE$56,7))</f>
        <v/>
      </c>
      <c r="T55" s="201">
        <f>IF(SUM(M55,O55,Q55,S55)&lt;&gt;0,SUM(M55,O55,Q55,S55),0)</f>
        <v>0</v>
      </c>
      <c r="U55" s="720"/>
      <c r="V55" s="709"/>
      <c r="W55" s="707"/>
      <c r="X55" s="706"/>
      <c r="Y55" s="703"/>
      <c r="AA55" s="232">
        <v>9</v>
      </c>
      <c r="AB55" s="228" t="str">
        <f>$B202</f>
        <v>CLG.HAVILA</v>
      </c>
      <c r="AC55" s="255">
        <f>U202</f>
        <v>0</v>
      </c>
      <c r="AD55" s="256">
        <v>9</v>
      </c>
      <c r="AE55" s="228" t="str">
        <f>$B202</f>
        <v>CLG.HAVILA</v>
      </c>
      <c r="AF55" s="253">
        <f>U208</f>
        <v>0</v>
      </c>
      <c r="AG55" s="256">
        <v>9</v>
      </c>
      <c r="AH55" s="228" t="str">
        <f>$B202</f>
        <v>CLG.HAVILA</v>
      </c>
      <c r="AI55" s="253">
        <f>W202</f>
        <v>0</v>
      </c>
      <c r="AJ55" s="256">
        <v>9</v>
      </c>
      <c r="AK55" s="228" t="str">
        <f>$B202</f>
        <v>CLG.HAVILA</v>
      </c>
      <c r="AL55" s="253">
        <f>U214</f>
        <v>0</v>
      </c>
      <c r="AM55" s="254">
        <v>9</v>
      </c>
      <c r="AN55" s="228" t="str">
        <f>$B202</f>
        <v>CLG.HAVILA</v>
      </c>
      <c r="AO55" s="253">
        <f>U220</f>
        <v>0</v>
      </c>
      <c r="AP55" s="254">
        <v>9</v>
      </c>
      <c r="AQ55" s="228" t="str">
        <f>$B202</f>
        <v>CLG.HAVILA</v>
      </c>
      <c r="AR55" s="253">
        <f>W214</f>
        <v>0</v>
      </c>
    </row>
    <row r="56" spans="1:44" ht="25.5" customHeight="1" x14ac:dyDescent="0.5">
      <c r="A56" s="729"/>
      <c r="B56" s="731"/>
      <c r="C56" s="717"/>
      <c r="D56" s="244">
        <v>5</v>
      </c>
      <c r="E56" s="124">
        <f>'INSCRIPTIONS COLLEGES'!E33</f>
        <v>24248539</v>
      </c>
      <c r="F56" s="313" t="str">
        <f>IF(E56="","",VLOOKUP(E56,'Listing import 29.10.24'!$A$2:$J$7000,2,FALSE))</f>
        <v>KOROMA</v>
      </c>
      <c r="G56" s="197" t="str">
        <f>IF(E56="","",VLOOKUP(E56,'Listing import 29.10.24'!$A$2:$J$7000,3,FALSE))</f>
        <v>RAPHAELLA</v>
      </c>
      <c r="H56" s="245" t="str">
        <f>IF(E56="","",VLOOKUP(E56,'Listing import 29.10.24'!$A$2:$J$7000,4,FALSE))</f>
        <v>BF</v>
      </c>
      <c r="I56" s="641"/>
      <c r="J56" s="724"/>
      <c r="K56" s="727"/>
      <c r="L56" s="149"/>
      <c r="M56" s="246" t="str">
        <f>IF(ISBLANK(L56),"",VLOOKUP(1/L56,'BAREME ATHLE'!$J$6:$BE$56,48))</f>
        <v/>
      </c>
      <c r="N56" s="150"/>
      <c r="O56" s="246" t="str">
        <f>IF(ISBLANK(N56),"",VLOOKUP(1/N56,'BAREME ATHLE'!$V$6:$BE$56,36))</f>
        <v/>
      </c>
      <c r="P56" s="151"/>
      <c r="Q56" s="247" t="str">
        <f>IF(ISBLANK(P56),"",VLOOKUP(P56,'BAREME ATHLE'!$AS$6:$BE$56,13))</f>
        <v/>
      </c>
      <c r="R56" s="152"/>
      <c r="S56" s="246" t="str">
        <f>IF(ISBLANK(R56),"",VLOOKUP(R56,'BAREME ATHLE'!$AY$6:$BE$56,7))</f>
        <v/>
      </c>
      <c r="T56" s="201">
        <f>IF(SUM(M56,O56,Q56,S56)&lt;&gt;0,SUM(M56,O56,Q56,S56),0)</f>
        <v>0</v>
      </c>
      <c r="U56" s="721"/>
      <c r="V56" s="709"/>
      <c r="W56" s="707"/>
      <c r="X56" s="706"/>
      <c r="Y56" s="703"/>
      <c r="AA56" s="232">
        <v>10</v>
      </c>
      <c r="AB56" s="228" t="str">
        <f>$B227</f>
        <v>CLG.TAREMEN</v>
      </c>
      <c r="AC56" s="255">
        <f>U227</f>
        <v>0</v>
      </c>
      <c r="AD56" s="256">
        <v>10</v>
      </c>
      <c r="AE56" s="228" t="str">
        <f>$B227</f>
        <v>CLG.TAREMEN</v>
      </c>
      <c r="AF56" s="253">
        <f>U233</f>
        <v>0</v>
      </c>
      <c r="AG56" s="256">
        <v>10</v>
      </c>
      <c r="AH56" s="228" t="str">
        <f>$B227</f>
        <v>CLG.TAREMEN</v>
      </c>
      <c r="AI56" s="253">
        <f>W227</f>
        <v>0</v>
      </c>
      <c r="AJ56" s="256">
        <v>10</v>
      </c>
      <c r="AK56" s="228" t="str">
        <f>$B227</f>
        <v>CLG.TAREMEN</v>
      </c>
      <c r="AL56" s="253">
        <f>U239</f>
        <v>0</v>
      </c>
      <c r="AM56" s="254">
        <v>10</v>
      </c>
      <c r="AN56" s="228" t="str">
        <f>$B227</f>
        <v>CLG.TAREMEN</v>
      </c>
      <c r="AO56" s="253">
        <f>U245</f>
        <v>0</v>
      </c>
      <c r="AP56" s="254">
        <v>10</v>
      </c>
      <c r="AQ56" s="228" t="str">
        <f>$B227</f>
        <v>CLG.TAREMEN</v>
      </c>
      <c r="AR56" s="253">
        <f>W239</f>
        <v>0</v>
      </c>
    </row>
    <row r="57" spans="1:44" ht="25.5" customHeight="1" x14ac:dyDescent="0.5">
      <c r="A57" s="729"/>
      <c r="B57" s="731"/>
      <c r="C57" s="218"/>
      <c r="D57" s="219"/>
      <c r="E57" s="219"/>
      <c r="F57" s="311"/>
      <c r="G57" s="219"/>
      <c r="H57" s="220"/>
      <c r="I57" s="221"/>
      <c r="J57" s="154"/>
      <c r="K57" s="221"/>
      <c r="L57" s="155"/>
      <c r="M57" s="222"/>
      <c r="N57" s="156"/>
      <c r="O57" s="223"/>
      <c r="P57" s="139"/>
      <c r="Q57" s="223"/>
      <c r="R57" s="139"/>
      <c r="S57" s="223"/>
      <c r="T57" s="224"/>
      <c r="U57" s="225"/>
      <c r="V57" s="226"/>
      <c r="W57" s="707"/>
      <c r="X57" s="706"/>
      <c r="Y57" s="703"/>
      <c r="AA57" s="232">
        <v>11</v>
      </c>
      <c r="AB57" s="228" t="str">
        <f>$B252</f>
        <v>CLG.TADINE</v>
      </c>
      <c r="AC57" s="255">
        <f>U252</f>
        <v>0</v>
      </c>
      <c r="AD57" s="256">
        <v>11</v>
      </c>
      <c r="AE57" s="228" t="str">
        <f>$B252</f>
        <v>CLG.TADINE</v>
      </c>
      <c r="AF57" s="253">
        <f>U258</f>
        <v>0</v>
      </c>
      <c r="AG57" s="256">
        <v>11</v>
      </c>
      <c r="AH57" s="228" t="str">
        <f>$B252</f>
        <v>CLG.TADINE</v>
      </c>
      <c r="AI57" s="253">
        <f>W252</f>
        <v>0</v>
      </c>
      <c r="AJ57" s="256">
        <v>11</v>
      </c>
      <c r="AK57" s="228" t="str">
        <f>$B252</f>
        <v>CLG.TADINE</v>
      </c>
      <c r="AL57" s="253">
        <f>U264</f>
        <v>0</v>
      </c>
      <c r="AM57" s="254">
        <v>11</v>
      </c>
      <c r="AN57" s="228" t="str">
        <f>$B252</f>
        <v>CLG.TADINE</v>
      </c>
      <c r="AO57" s="253">
        <f>U270</f>
        <v>0</v>
      </c>
      <c r="AP57" s="254">
        <v>11</v>
      </c>
      <c r="AQ57" s="228" t="str">
        <f>$B252</f>
        <v>CLG.TADINE</v>
      </c>
      <c r="AR57" s="253">
        <f>W264</f>
        <v>0</v>
      </c>
    </row>
    <row r="58" spans="1:44" ht="25.5" customHeight="1" x14ac:dyDescent="0.5">
      <c r="A58" s="729"/>
      <c r="B58" s="731"/>
      <c r="C58" s="716" t="s">
        <v>97</v>
      </c>
      <c r="D58" s="244">
        <v>1</v>
      </c>
      <c r="E58" s="124">
        <f>'INSCRIPTIONS COLLEGES'!E35</f>
        <v>24248531</v>
      </c>
      <c r="F58" s="313" t="str">
        <f>IF(E58="","",VLOOKUP(E58,'Listing import 29.10.24'!$A$2:$J$7000,2,FALSE))</f>
        <v>ATTI</v>
      </c>
      <c r="G58" s="197" t="str">
        <f>IF(E58="","",VLOOKUP(E58,'Listing import 29.10.24'!$A$2:$J$7000,3,FALSE))</f>
        <v>KYLLIAN</v>
      </c>
      <c r="H58" s="245" t="str">
        <f>IF(E58="","",VLOOKUP(E58,'Listing import 29.10.24'!$A$2:$J$7000,4,FALSE))</f>
        <v>BG</v>
      </c>
      <c r="I58" s="641"/>
      <c r="J58" s="722"/>
      <c r="K58" s="725" t="str">
        <f>IF(ISBLANK(J58),"",VLOOKUP(1/J58,'BAREME ATHLE'!$AJ$6:$BE$56,22))</f>
        <v/>
      </c>
      <c r="L58" s="149"/>
      <c r="M58" s="246" t="str">
        <f>IF(ISBLANK(L58),"",VLOOKUP(1/L58,'BAREME ATHLE'!$L$6:$BE$56,46))</f>
        <v/>
      </c>
      <c r="N58" s="150"/>
      <c r="O58" s="246" t="str">
        <f>IF(ISBLANK(N58),"",VLOOKUP(1/N58,'BAREME ATHLE'!$X$6:$BE$56,34))</f>
        <v/>
      </c>
      <c r="P58" s="157"/>
      <c r="Q58" s="246" t="str">
        <f>IF(ISBLANK(P58),"",VLOOKUP(P58,'BAREME ATHLE'!$AT$6:$BE$56,12))</f>
        <v/>
      </c>
      <c r="R58" s="152"/>
      <c r="S58" s="246" t="str">
        <f>IF(ISBLANK(R58),"",VLOOKUP(R58,'BAREME ATHLE'!$AY$6:$BE$56,7))</f>
        <v/>
      </c>
      <c r="T58" s="233">
        <f>IF(SUM(M58,O58,Q58,S58)&lt;&gt;0,SUM(M58,O58,Q58,S58),0)</f>
        <v>0</v>
      </c>
      <c r="U58" s="713">
        <f>SUM(T58:T62)</f>
        <v>0</v>
      </c>
      <c r="V58" s="710">
        <f>IF(ISERROR(RANK(U58,$AF$47:$AF$62)),"",RANK(U58,$AF$47:$AF$62))</f>
        <v>1</v>
      </c>
      <c r="W58" s="707"/>
      <c r="X58" s="706"/>
      <c r="Y58" s="703"/>
      <c r="AA58" s="232">
        <v>12</v>
      </c>
      <c r="AB58" s="228" t="e">
        <f>$B277</f>
        <v>#N/A</v>
      </c>
      <c r="AC58" s="255">
        <f>U277</f>
        <v>0</v>
      </c>
      <c r="AD58" s="256">
        <v>12</v>
      </c>
      <c r="AE58" s="228" t="e">
        <f>$B277</f>
        <v>#N/A</v>
      </c>
      <c r="AF58" s="253">
        <f>U283</f>
        <v>0</v>
      </c>
      <c r="AG58" s="256">
        <v>12</v>
      </c>
      <c r="AH58" s="228" t="e">
        <f>$B277</f>
        <v>#N/A</v>
      </c>
      <c r="AI58" s="253">
        <f>W277</f>
        <v>0</v>
      </c>
      <c r="AJ58" s="256">
        <v>12</v>
      </c>
      <c r="AK58" s="228" t="e">
        <f>$B277</f>
        <v>#N/A</v>
      </c>
      <c r="AL58" s="253">
        <f>U289</f>
        <v>0</v>
      </c>
      <c r="AM58" s="254">
        <v>12</v>
      </c>
      <c r="AN58" s="228" t="e">
        <f>$B277</f>
        <v>#N/A</v>
      </c>
      <c r="AO58" s="253">
        <f>U295</f>
        <v>0</v>
      </c>
      <c r="AP58" s="254">
        <v>12</v>
      </c>
      <c r="AQ58" s="228" t="e">
        <f>$B277</f>
        <v>#N/A</v>
      </c>
      <c r="AR58" s="253">
        <f>W289</f>
        <v>0</v>
      </c>
    </row>
    <row r="59" spans="1:44" ht="25.5" customHeight="1" x14ac:dyDescent="0.5">
      <c r="A59" s="729"/>
      <c r="B59" s="731"/>
      <c r="C59" s="717"/>
      <c r="D59" s="244">
        <v>2</v>
      </c>
      <c r="E59" s="124">
        <f>'INSCRIPTIONS COLLEGES'!E36</f>
        <v>24248529</v>
      </c>
      <c r="F59" s="313" t="str">
        <f>IF(E59="","",VLOOKUP(E59,'Listing import 29.10.24'!$A$2:$J$7000,2,FALSE))</f>
        <v>ATTI</v>
      </c>
      <c r="G59" s="197" t="str">
        <f>IF(E59="","",VLOOKUP(E59,'Listing import 29.10.24'!$A$2:$J$7000,3,FALSE))</f>
        <v>WARREN</v>
      </c>
      <c r="H59" s="245" t="str">
        <f>IF(E59="","",VLOOKUP(E59,'Listing import 29.10.24'!$A$2:$J$7000,4,FALSE))</f>
        <v>BG</v>
      </c>
      <c r="I59" s="641"/>
      <c r="J59" s="723"/>
      <c r="K59" s="726"/>
      <c r="L59" s="149"/>
      <c r="M59" s="246" t="str">
        <f>IF(ISBLANK(L59),"",VLOOKUP(1/L59,'BAREME ATHLE'!$L$6:$BE$56,46))</f>
        <v/>
      </c>
      <c r="N59" s="150"/>
      <c r="O59" s="246" t="str">
        <f>IF(ISBLANK(N59),"",VLOOKUP(1/N59,'BAREME ATHLE'!$X$6:$BE$56,34))</f>
        <v/>
      </c>
      <c r="P59" s="157"/>
      <c r="Q59" s="246" t="str">
        <f>IF(ISBLANK(P59),"",VLOOKUP(P59,'BAREME ATHLE'!$AT$6:$BE$56,12))</f>
        <v/>
      </c>
      <c r="R59" s="152"/>
      <c r="S59" s="246" t="str">
        <f>IF(ISBLANK(R59),"",VLOOKUP(R59,'BAREME ATHLE'!$AY$6:$BE$56,7))</f>
        <v/>
      </c>
      <c r="T59" s="233">
        <f>IF(SUM(M59,O59,Q59,S59)&lt;&gt;0,SUM(M59,O59,Q59,S59),0)</f>
        <v>0</v>
      </c>
      <c r="U59" s="714"/>
      <c r="V59" s="711"/>
      <c r="W59" s="707"/>
      <c r="X59" s="706"/>
      <c r="Y59" s="703"/>
      <c r="AA59" s="232">
        <v>13</v>
      </c>
      <c r="AB59" s="228" t="str">
        <f>$B302</f>
        <v>CLG.BAGANDA</v>
      </c>
      <c r="AC59" s="255">
        <f>U302</f>
        <v>0</v>
      </c>
      <c r="AD59" s="256">
        <v>13</v>
      </c>
      <c r="AE59" s="228" t="str">
        <f>$B302</f>
        <v>CLG.BAGANDA</v>
      </c>
      <c r="AF59" s="253">
        <f>U308</f>
        <v>0</v>
      </c>
      <c r="AG59" s="256">
        <v>13</v>
      </c>
      <c r="AH59" s="228" t="str">
        <f>$B302</f>
        <v>CLG.BAGANDA</v>
      </c>
      <c r="AI59" s="253">
        <f>W302</f>
        <v>0</v>
      </c>
      <c r="AJ59" s="256">
        <v>13</v>
      </c>
      <c r="AK59" s="228" t="str">
        <f>$B302</f>
        <v>CLG.BAGANDA</v>
      </c>
      <c r="AL59" s="253">
        <f>U314</f>
        <v>0</v>
      </c>
      <c r="AM59" s="254">
        <v>13</v>
      </c>
      <c r="AN59" s="228" t="str">
        <f>$B302</f>
        <v>CLG.BAGANDA</v>
      </c>
      <c r="AO59" s="253">
        <f>U320</f>
        <v>0</v>
      </c>
      <c r="AP59" s="254">
        <v>13</v>
      </c>
      <c r="AQ59" s="228" t="str">
        <f>$B302</f>
        <v>CLG.BAGANDA</v>
      </c>
      <c r="AR59" s="253">
        <f>W314</f>
        <v>0</v>
      </c>
    </row>
    <row r="60" spans="1:44" ht="25.5" customHeight="1" x14ac:dyDescent="0.5">
      <c r="A60" s="729"/>
      <c r="B60" s="731"/>
      <c r="C60" s="717"/>
      <c r="D60" s="244">
        <v>3</v>
      </c>
      <c r="E60" s="124">
        <f>'INSCRIPTIONS COLLEGES'!E37</f>
        <v>24248527</v>
      </c>
      <c r="F60" s="313" t="str">
        <f>IF(E60="","",VLOOKUP(E60,'Listing import 29.10.24'!$A$2:$J$7000,2,FALSE))</f>
        <v>KOROMA</v>
      </c>
      <c r="G60" s="197" t="str">
        <f>IF(E60="","",VLOOKUP(E60,'Listing import 29.10.24'!$A$2:$J$7000,3,FALSE))</f>
        <v>EUGENE</v>
      </c>
      <c r="H60" s="245" t="str">
        <f>IF(E60="","",VLOOKUP(E60,'Listing import 29.10.24'!$A$2:$J$7000,4,FALSE))</f>
        <v>BG</v>
      </c>
      <c r="I60" s="641"/>
      <c r="J60" s="723"/>
      <c r="K60" s="726"/>
      <c r="L60" s="149"/>
      <c r="M60" s="246" t="str">
        <f>IF(ISBLANK(L60),"",VLOOKUP(1/L60,'BAREME ATHLE'!$L$6:$BE$56,46))</f>
        <v/>
      </c>
      <c r="N60" s="150"/>
      <c r="O60" s="246" t="str">
        <f>IF(ISBLANK(N60),"",VLOOKUP(1/N60,'BAREME ATHLE'!$X$6:$BE$56,34))</f>
        <v/>
      </c>
      <c r="P60" s="157"/>
      <c r="Q60" s="246" t="str">
        <f>IF(ISBLANK(P60),"",VLOOKUP(P60,'BAREME ATHLE'!$AT$6:$BE$56,12))</f>
        <v/>
      </c>
      <c r="R60" s="152"/>
      <c r="S60" s="246" t="str">
        <f>IF(ISBLANK(R60),"",VLOOKUP(R60,'BAREME ATHLE'!$AY$6:$BE$56,7))</f>
        <v/>
      </c>
      <c r="T60" s="233">
        <f>IF(SUM(M60,O60,Q60,S60)&lt;&gt;0,SUM(M60,O60,Q60,S60),0)</f>
        <v>0</v>
      </c>
      <c r="U60" s="714"/>
      <c r="V60" s="711"/>
      <c r="W60" s="707"/>
      <c r="X60" s="706"/>
      <c r="Y60" s="703"/>
      <c r="AA60" s="232">
        <v>14</v>
      </c>
      <c r="AB60" s="228" t="e">
        <f>$B327</f>
        <v>#N/A</v>
      </c>
      <c r="AC60" s="255">
        <f>U327</f>
        <v>0</v>
      </c>
      <c r="AD60" s="256">
        <v>14</v>
      </c>
      <c r="AE60" s="228" t="e">
        <f>$B327</f>
        <v>#N/A</v>
      </c>
      <c r="AF60" s="253">
        <f>U333</f>
        <v>0</v>
      </c>
      <c r="AG60" s="256">
        <v>14</v>
      </c>
      <c r="AH60" s="228" t="e">
        <f>$B327</f>
        <v>#N/A</v>
      </c>
      <c r="AI60" s="253">
        <f>W327</f>
        <v>0</v>
      </c>
      <c r="AJ60" s="256">
        <v>14</v>
      </c>
      <c r="AK60" s="228" t="e">
        <f>$B327</f>
        <v>#N/A</v>
      </c>
      <c r="AL60" s="253">
        <f>U339</f>
        <v>0</v>
      </c>
      <c r="AM60" s="254">
        <v>14</v>
      </c>
      <c r="AN60" s="228" t="e">
        <f>$B327</f>
        <v>#N/A</v>
      </c>
      <c r="AO60" s="253">
        <f>U345</f>
        <v>0</v>
      </c>
      <c r="AP60" s="254">
        <v>14</v>
      </c>
      <c r="AQ60" s="228" t="e">
        <f>$B327</f>
        <v>#N/A</v>
      </c>
      <c r="AR60" s="253">
        <f>W339</f>
        <v>0</v>
      </c>
    </row>
    <row r="61" spans="1:44" ht="25.5" customHeight="1" x14ac:dyDescent="0.5">
      <c r="A61" s="729"/>
      <c r="B61" s="731"/>
      <c r="C61" s="717"/>
      <c r="D61" s="244">
        <v>4</v>
      </c>
      <c r="E61" s="124">
        <f>'INSCRIPTIONS COLLEGES'!E38</f>
        <v>24233749</v>
      </c>
      <c r="F61" s="313" t="str">
        <f>IF(E61="","",VLOOKUP(E61,'Listing import 29.10.24'!$A$2:$J$7000,2,FALSE))</f>
        <v>MEI</v>
      </c>
      <c r="G61" s="197" t="str">
        <f>IF(E61="","",VLOOKUP(E61,'Listing import 29.10.24'!$A$2:$J$7000,3,FALSE))</f>
        <v>Mathy</v>
      </c>
      <c r="H61" s="245" t="str">
        <f>IF(E61="","",VLOOKUP(E61,'Listing import 29.10.24'!$A$2:$J$7000,4,FALSE))</f>
        <v>BG</v>
      </c>
      <c r="I61" s="641"/>
      <c r="J61" s="723"/>
      <c r="K61" s="726"/>
      <c r="L61" s="149"/>
      <c r="M61" s="246" t="str">
        <f>IF(ISBLANK(L61),"",VLOOKUP(1/L61,'BAREME ATHLE'!$L$6:$BE$56,46))</f>
        <v/>
      </c>
      <c r="N61" s="150"/>
      <c r="O61" s="246" t="str">
        <f>IF(ISBLANK(N61),"",VLOOKUP(1/N61,'BAREME ATHLE'!$X$6:$BE$56,34))</f>
        <v/>
      </c>
      <c r="P61" s="157"/>
      <c r="Q61" s="246" t="str">
        <f>IF(ISBLANK(P61),"",VLOOKUP(P61,'BAREME ATHLE'!$AT$6:$BE$56,12))</f>
        <v/>
      </c>
      <c r="R61" s="152"/>
      <c r="S61" s="246" t="str">
        <f>IF(ISBLANK(R61),"",VLOOKUP(R61,'BAREME ATHLE'!$AY$6:$BE$56,7))</f>
        <v/>
      </c>
      <c r="T61" s="233">
        <f>IF(SUM(M61,O61,Q61,S61)&lt;&gt;0,SUM(M61,O61,Q61,S61),0)</f>
        <v>0</v>
      </c>
      <c r="U61" s="714"/>
      <c r="V61" s="711"/>
      <c r="W61" s="707"/>
      <c r="X61" s="706"/>
      <c r="Y61" s="703"/>
      <c r="AA61" s="232">
        <v>15</v>
      </c>
      <c r="AB61" s="228" t="e">
        <f>$B352</f>
        <v>#N/A</v>
      </c>
      <c r="AC61" s="255">
        <f>U352</f>
        <v>0</v>
      </c>
      <c r="AD61" s="256">
        <v>15</v>
      </c>
      <c r="AE61" s="228" t="e">
        <f>$B352</f>
        <v>#N/A</v>
      </c>
      <c r="AF61" s="253">
        <f>U358</f>
        <v>0</v>
      </c>
      <c r="AG61" s="256">
        <v>15</v>
      </c>
      <c r="AH61" s="228" t="e">
        <f>$B352</f>
        <v>#N/A</v>
      </c>
      <c r="AI61" s="253">
        <f>W352</f>
        <v>0</v>
      </c>
      <c r="AJ61" s="256">
        <v>15</v>
      </c>
      <c r="AK61" s="228" t="e">
        <f>$B352</f>
        <v>#N/A</v>
      </c>
      <c r="AL61" s="253">
        <f>U364</f>
        <v>0</v>
      </c>
      <c r="AM61" s="254">
        <v>15</v>
      </c>
      <c r="AN61" s="228" t="e">
        <f>$B352</f>
        <v>#N/A</v>
      </c>
      <c r="AO61" s="253">
        <f>U370</f>
        <v>0</v>
      </c>
      <c r="AP61" s="254">
        <v>15</v>
      </c>
      <c r="AQ61" s="228" t="e">
        <f>$B352</f>
        <v>#N/A</v>
      </c>
      <c r="AR61" s="253">
        <f>W364</f>
        <v>0</v>
      </c>
    </row>
    <row r="62" spans="1:44" ht="25.5" customHeight="1" x14ac:dyDescent="0.5">
      <c r="A62" s="729"/>
      <c r="B62" s="731"/>
      <c r="C62" s="717"/>
      <c r="D62" s="244">
        <v>5</v>
      </c>
      <c r="E62" s="124">
        <f>'INSCRIPTIONS COLLEGES'!E39</f>
        <v>24248530</v>
      </c>
      <c r="F62" s="313" t="str">
        <f>IF(E62="","",VLOOKUP(E62,'Listing import 29.10.24'!$A$2:$J$7000,2,FALSE))</f>
        <v>EDE</v>
      </c>
      <c r="G62" s="197" t="str">
        <f>IF(E62="","",VLOOKUP(E62,'Listing import 29.10.24'!$A$2:$J$7000,3,FALSE))</f>
        <v>LOUIS</v>
      </c>
      <c r="H62" s="245" t="str">
        <f>IF(E62="","",VLOOKUP(E62,'Listing import 29.10.24'!$A$2:$J$7000,4,FALSE))</f>
        <v>BG</v>
      </c>
      <c r="I62" s="641"/>
      <c r="J62" s="724"/>
      <c r="K62" s="727"/>
      <c r="L62" s="149"/>
      <c r="M62" s="246" t="str">
        <f>IF(ISBLANK(L62),"",VLOOKUP(1/L62,'BAREME ATHLE'!$L$6:$BE$56,46))</f>
        <v/>
      </c>
      <c r="N62" s="150"/>
      <c r="O62" s="246" t="str">
        <f>IF(ISBLANK(N62),"",VLOOKUP(1/N62,'BAREME ATHLE'!$X$6:$BE$56,34))</f>
        <v/>
      </c>
      <c r="P62" s="157"/>
      <c r="Q62" s="246" t="str">
        <f>IF(ISBLANK(P62),"",VLOOKUP(P62,'BAREME ATHLE'!$AT$6:$BE$56,12))</f>
        <v/>
      </c>
      <c r="R62" s="152"/>
      <c r="S62" s="246" t="str">
        <f>IF(ISBLANK(R62),"",VLOOKUP(R62,'BAREME ATHLE'!$AY$6:$BE$56,7))</f>
        <v/>
      </c>
      <c r="T62" s="233">
        <f>IF(SUM(M62,O62,Q62,S62)&lt;&gt;0,SUM(M62,O62,Q62,S62),0)</f>
        <v>0</v>
      </c>
      <c r="U62" s="715"/>
      <c r="V62" s="711"/>
      <c r="W62" s="707"/>
      <c r="X62" s="706"/>
      <c r="Y62" s="703"/>
      <c r="AA62" s="232">
        <v>16</v>
      </c>
      <c r="AB62" s="228" t="e">
        <f>$B377</f>
        <v>#N/A</v>
      </c>
      <c r="AC62" s="255">
        <f>U377</f>
        <v>0</v>
      </c>
      <c r="AD62" s="256">
        <v>16</v>
      </c>
      <c r="AE62" s="228" t="e">
        <f>$B377</f>
        <v>#N/A</v>
      </c>
      <c r="AF62" s="253">
        <f>U383</f>
        <v>0</v>
      </c>
      <c r="AG62" s="254">
        <v>16</v>
      </c>
      <c r="AH62" s="228" t="e">
        <f>$B377</f>
        <v>#N/A</v>
      </c>
      <c r="AI62" s="253">
        <f>W377</f>
        <v>0</v>
      </c>
      <c r="AJ62" s="256">
        <v>16</v>
      </c>
      <c r="AK62" s="228" t="e">
        <f>$B377</f>
        <v>#N/A</v>
      </c>
      <c r="AL62" s="253">
        <f>U389</f>
        <v>0</v>
      </c>
      <c r="AM62" s="254">
        <v>16</v>
      </c>
      <c r="AN62" s="228" t="e">
        <f>$B377</f>
        <v>#N/A</v>
      </c>
      <c r="AO62" s="253">
        <f>U395</f>
        <v>0</v>
      </c>
      <c r="AP62" s="254">
        <v>16</v>
      </c>
      <c r="AQ62" s="228" t="e">
        <f>$B377</f>
        <v>#N/A</v>
      </c>
      <c r="AR62" s="253">
        <f>W389</f>
        <v>0</v>
      </c>
    </row>
    <row r="63" spans="1:44" ht="87.75" x14ac:dyDescent="0.5">
      <c r="A63" s="729"/>
      <c r="B63" s="731"/>
      <c r="C63" s="187" t="s">
        <v>57</v>
      </c>
      <c r="D63" s="187" t="s">
        <v>58</v>
      </c>
      <c r="E63" s="46" t="s">
        <v>59</v>
      </c>
      <c r="F63" s="309" t="s">
        <v>60</v>
      </c>
      <c r="G63" s="187" t="s">
        <v>61</v>
      </c>
      <c r="H63" s="187" t="s">
        <v>62</v>
      </c>
      <c r="I63" s="188" t="s">
        <v>63</v>
      </c>
      <c r="J63" s="57" t="s">
        <v>98</v>
      </c>
      <c r="K63" s="188" t="s">
        <v>33</v>
      </c>
      <c r="L63" s="57" t="s">
        <v>99</v>
      </c>
      <c r="M63" s="189" t="s">
        <v>33</v>
      </c>
      <c r="N63" s="57" t="s">
        <v>100</v>
      </c>
      <c r="O63" s="234" t="s">
        <v>33</v>
      </c>
      <c r="P63" s="57" t="s">
        <v>101</v>
      </c>
      <c r="Q63" s="189" t="s">
        <v>33</v>
      </c>
      <c r="R63" s="57" t="s">
        <v>102</v>
      </c>
      <c r="S63" s="189" t="s">
        <v>33</v>
      </c>
      <c r="T63" s="190" t="s">
        <v>89</v>
      </c>
      <c r="U63" s="191" t="s">
        <v>72</v>
      </c>
      <c r="V63" s="192" t="s">
        <v>73</v>
      </c>
      <c r="W63" s="192" t="s">
        <v>103</v>
      </c>
      <c r="X63" s="192" t="s">
        <v>104</v>
      </c>
      <c r="Y63" s="704"/>
    </row>
    <row r="64" spans="1:44" ht="25.5" customHeight="1" x14ac:dyDescent="0.5">
      <c r="A64" s="729"/>
      <c r="B64" s="731"/>
      <c r="C64" s="716" t="s">
        <v>105</v>
      </c>
      <c r="D64" s="244">
        <v>1</v>
      </c>
      <c r="E64" s="124"/>
      <c r="F64" s="313" t="str">
        <f>IF(E64="","",VLOOKUP(E64,'Listing import 29.10.24'!$A$2:$J$7000,2,FALSE))</f>
        <v/>
      </c>
      <c r="G64" s="197" t="str">
        <f>IF(E64="","",VLOOKUP(E64,'Listing import 29.10.24'!$A$2:$J$7000,3,FALSE))</f>
        <v/>
      </c>
      <c r="H64" s="245" t="str">
        <f>IF(E64="","",VLOOKUP(E64,'Listing import 29.10.24'!$A$2:$J$7000,4,FALSE))</f>
        <v/>
      </c>
      <c r="I64" s="728"/>
      <c r="J64" s="722"/>
      <c r="K64" s="725" t="str">
        <f>IF(ISBLANK(J64),"",VLOOKUP(1/J64,'BAREME ATHLE'!$AL$6:$BE$56,20))</f>
        <v/>
      </c>
      <c r="L64" s="149"/>
      <c r="M64" s="246" t="str">
        <f>IF(ISBLANK(L64),"",VLOOKUP(1/L64,'BAREME ATHLE'!$N$6:$BE$56,44))</f>
        <v/>
      </c>
      <c r="N64" s="150"/>
      <c r="O64" s="246" t="str">
        <f>IF(ISBLANK(N64),"",VLOOKUP(1/N64,'BAREME ATHLE'!$Z$6:$BE$56,32))</f>
        <v/>
      </c>
      <c r="P64" s="157"/>
      <c r="Q64" s="246" t="str">
        <f>IF(ISBLANK(P64),"",VLOOKUP(P64,'BAREME ATHLE'!$AU$6:$BE$56,11))</f>
        <v/>
      </c>
      <c r="R64" s="152"/>
      <c r="S64" s="246" t="str">
        <f>IF(ISBLANK(R64),"",VLOOKUP(R64,'BAREME ATHLE'!$AY$6:$BE$56,7))</f>
        <v/>
      </c>
      <c r="T64" s="201">
        <f>IF(SUM(M64,O64,Q64,S64)&lt;&gt;0,SUM(M64,O64,Q64,S64),0)</f>
        <v>0</v>
      </c>
      <c r="U64" s="719">
        <f>SUM(T64:T68)</f>
        <v>0</v>
      </c>
      <c r="V64" s="708">
        <f>IF(ISERROR(RANK(U64,$AL$47:$AL$62)),"",RANK(U64,$AL$47:$AL$62))</f>
        <v>1</v>
      </c>
      <c r="W64" s="706">
        <f>IF(ISERROR(U64+U70),"",U64+U70)</f>
        <v>0</v>
      </c>
      <c r="X64" s="706">
        <f>IF(ISERROR(RANK(W64,$AR$47:$AR$62)),"",RANK(W64,$AR$47:$AR$62))</f>
        <v>1</v>
      </c>
      <c r="Y64" s="704"/>
    </row>
    <row r="65" spans="1:44" ht="25.5" customHeight="1" x14ac:dyDescent="0.5">
      <c r="A65" s="729"/>
      <c r="B65" s="731"/>
      <c r="C65" s="716"/>
      <c r="D65" s="244">
        <v>2</v>
      </c>
      <c r="E65" s="124"/>
      <c r="F65" s="313" t="str">
        <f>IF(E65="","",VLOOKUP(E65,'Listing import 29.10.24'!$A$2:$J$7000,2,FALSE))</f>
        <v/>
      </c>
      <c r="G65" s="197" t="str">
        <f>IF(E65="","",VLOOKUP(E65,'Listing import 29.10.24'!$A$2:$J$7000,3,FALSE))</f>
        <v/>
      </c>
      <c r="H65" s="245" t="str">
        <f>IF(E65="","",VLOOKUP(E65,'Listing import 29.10.24'!$A$2:$J$7000,4,FALSE))</f>
        <v/>
      </c>
      <c r="I65" s="728"/>
      <c r="J65" s="723"/>
      <c r="K65" s="726"/>
      <c r="L65" s="149"/>
      <c r="M65" s="246" t="str">
        <f>IF(ISBLANK(L65),"",VLOOKUP(1/L65,'BAREME ATHLE'!$N$6:$BE$56,44))</f>
        <v/>
      </c>
      <c r="N65" s="150"/>
      <c r="O65" s="246" t="str">
        <f>IF(ISBLANK(N65),"",VLOOKUP(1/N65,'BAREME ATHLE'!$Z$6:$BE$56,32))</f>
        <v/>
      </c>
      <c r="P65" s="157"/>
      <c r="Q65" s="246" t="str">
        <f>IF(ISBLANK(P65),"",VLOOKUP(P65,'BAREME ATHLE'!$AU$6:$BE$56,11))</f>
        <v/>
      </c>
      <c r="R65" s="152"/>
      <c r="S65" s="246" t="str">
        <f>IF(ISBLANK(R65),"",VLOOKUP(R65,'BAREME ATHLE'!$AY$6:$BE$56,7))</f>
        <v/>
      </c>
      <c r="T65" s="201">
        <f>IF(SUM(M65,O65,Q65,S65)&lt;&gt;0,SUM(M65,O65,Q65,S65),0)</f>
        <v>0</v>
      </c>
      <c r="U65" s="720"/>
      <c r="V65" s="709"/>
      <c r="W65" s="707"/>
      <c r="X65" s="706"/>
      <c r="Y65" s="704"/>
    </row>
    <row r="66" spans="1:44" ht="25.5" customHeight="1" x14ac:dyDescent="0.5">
      <c r="A66" s="729"/>
      <c r="B66" s="731"/>
      <c r="C66" s="717"/>
      <c r="D66" s="244">
        <v>3</v>
      </c>
      <c r="E66" s="124"/>
      <c r="F66" s="313" t="str">
        <f>IF(E66="","",VLOOKUP(E66,'Listing import 29.10.24'!$A$2:$J$7000,2,FALSE))</f>
        <v/>
      </c>
      <c r="G66" s="197" t="str">
        <f>IF(E66="","",VLOOKUP(E66,'Listing import 29.10.24'!$A$2:$J$7000,3,FALSE))</f>
        <v/>
      </c>
      <c r="H66" s="245" t="str">
        <f>IF(E66="","",VLOOKUP(E66,'Listing import 29.10.24'!$A$2:$J$7000,4,FALSE))</f>
        <v/>
      </c>
      <c r="I66" s="728"/>
      <c r="J66" s="723"/>
      <c r="K66" s="726"/>
      <c r="L66" s="149"/>
      <c r="M66" s="246" t="str">
        <f>IF(ISBLANK(L66),"",VLOOKUP(1/L66,'BAREME ATHLE'!$N$6:$BE$56,44))</f>
        <v/>
      </c>
      <c r="N66" s="150"/>
      <c r="O66" s="246" t="str">
        <f>IF(ISBLANK(N66),"",VLOOKUP(1/N66,'BAREME ATHLE'!$Z$6:$BE$56,32))</f>
        <v/>
      </c>
      <c r="P66" s="157"/>
      <c r="Q66" s="246" t="str">
        <f>IF(ISBLANK(P66),"",VLOOKUP(P66,'BAREME ATHLE'!$AU$6:$BE$56,11))</f>
        <v/>
      </c>
      <c r="R66" s="152"/>
      <c r="S66" s="246" t="str">
        <f>IF(ISBLANK(R66),"",VLOOKUP(R66,'BAREME ATHLE'!$AY$6:$BE$56,7))</f>
        <v/>
      </c>
      <c r="T66" s="201">
        <f>IF(SUM(M66,O66,Q66,S66)&lt;&gt;0,SUM(M66,O66,Q66,S66),0)</f>
        <v>0</v>
      </c>
      <c r="U66" s="720"/>
      <c r="V66" s="709"/>
      <c r="W66" s="707"/>
      <c r="X66" s="706"/>
      <c r="Y66" s="704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</row>
    <row r="67" spans="1:44" ht="25.5" customHeight="1" x14ac:dyDescent="0.5">
      <c r="A67" s="729"/>
      <c r="B67" s="731"/>
      <c r="C67" s="717"/>
      <c r="D67" s="244">
        <v>4</v>
      </c>
      <c r="E67" s="124"/>
      <c r="F67" s="313" t="str">
        <f>IF(E67="","",VLOOKUP(E67,'Listing import 29.10.24'!$A$2:$J$7000,2,FALSE))</f>
        <v/>
      </c>
      <c r="G67" s="197" t="str">
        <f>IF(E67="","",VLOOKUP(E67,'Listing import 29.10.24'!$A$2:$J$7000,3,FALSE))</f>
        <v/>
      </c>
      <c r="H67" s="245" t="str">
        <f>IF(E67="","",VLOOKUP(E67,'Listing import 29.10.24'!$A$2:$J$7000,4,FALSE))</f>
        <v/>
      </c>
      <c r="I67" s="728"/>
      <c r="J67" s="723"/>
      <c r="K67" s="726"/>
      <c r="L67" s="149"/>
      <c r="M67" s="246" t="str">
        <f>IF(ISBLANK(L67),"",VLOOKUP(1/L67,'BAREME ATHLE'!$N$6:$BE$56,44))</f>
        <v/>
      </c>
      <c r="N67" s="150"/>
      <c r="O67" s="246" t="str">
        <f>IF(ISBLANK(N67),"",VLOOKUP(1/N67,'BAREME ATHLE'!$Z$6:$BE$56,32))</f>
        <v/>
      </c>
      <c r="P67" s="157"/>
      <c r="Q67" s="246" t="str">
        <f>IF(ISBLANK(P67),"",VLOOKUP(P67,'BAREME ATHLE'!$AU$6:$BE$56,11))</f>
        <v/>
      </c>
      <c r="R67" s="152"/>
      <c r="S67" s="246" t="str">
        <f>IF(ISBLANK(R67),"",VLOOKUP(R67,'BAREME ATHLE'!$AY$6:$BE$56,7))</f>
        <v/>
      </c>
      <c r="T67" s="201">
        <f>IF(SUM(M67,O67,Q67,S67)&lt;&gt;0,SUM(M67,O67,Q67,S67),0)</f>
        <v>0</v>
      </c>
      <c r="U67" s="720"/>
      <c r="V67" s="709"/>
      <c r="W67" s="707"/>
      <c r="X67" s="706"/>
      <c r="Y67" s="704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</row>
    <row r="68" spans="1:44" ht="25.5" customHeight="1" x14ac:dyDescent="0.5">
      <c r="A68" s="729"/>
      <c r="B68" s="731"/>
      <c r="C68" s="717"/>
      <c r="D68" s="244">
        <v>5</v>
      </c>
      <c r="E68" s="124"/>
      <c r="F68" s="313" t="str">
        <f>IF(E68="","",VLOOKUP(E68,'Listing import 29.10.24'!$A$2:$J$7000,2,FALSE))</f>
        <v/>
      </c>
      <c r="G68" s="197" t="str">
        <f>IF(E68="","",VLOOKUP(E68,'Listing import 29.10.24'!$A$2:$J$7000,3,FALSE))</f>
        <v/>
      </c>
      <c r="H68" s="245" t="str">
        <f>IF(E68="","",VLOOKUP(E68,'Listing import 29.10.24'!$A$2:$J$7000,4,FALSE))</f>
        <v/>
      </c>
      <c r="I68" s="728"/>
      <c r="J68" s="724"/>
      <c r="K68" s="727"/>
      <c r="L68" s="149"/>
      <c r="M68" s="246" t="str">
        <f>IF(ISBLANK(L68),"",VLOOKUP(1/L68,'BAREME ATHLE'!$N$6:$BE$56,44))</f>
        <v/>
      </c>
      <c r="N68" s="150"/>
      <c r="O68" s="246" t="str">
        <f>IF(ISBLANK(N68),"",VLOOKUP(1/N68,'BAREME ATHLE'!$Z$6:$BE$56,32))</f>
        <v/>
      </c>
      <c r="P68" s="157"/>
      <c r="Q68" s="246" t="str">
        <f>IF(ISBLANK(P68),"",VLOOKUP(P68,'BAREME ATHLE'!$AU$6:$BE$56,11))</f>
        <v/>
      </c>
      <c r="R68" s="152"/>
      <c r="S68" s="246" t="str">
        <f>IF(ISBLANK(R68),"",VLOOKUP(R68,'BAREME ATHLE'!$AY$6:$BE$56,7))</f>
        <v/>
      </c>
      <c r="T68" s="201">
        <f>IF(SUM(M68,O68,Q68,S68)&lt;&gt;0,SUM(M68,O68,Q68,S68),0)</f>
        <v>0</v>
      </c>
      <c r="U68" s="721"/>
      <c r="V68" s="709"/>
      <c r="W68" s="707"/>
      <c r="X68" s="706"/>
      <c r="Y68" s="704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</row>
    <row r="69" spans="1:44" ht="25.5" customHeight="1" x14ac:dyDescent="0.5">
      <c r="A69" s="729"/>
      <c r="B69" s="731"/>
      <c r="C69" s="218"/>
      <c r="D69" s="219"/>
      <c r="E69" s="32"/>
      <c r="F69" s="311"/>
      <c r="G69" s="219"/>
      <c r="H69" s="220"/>
      <c r="I69" s="221"/>
      <c r="J69" s="154"/>
      <c r="K69" s="221"/>
      <c r="L69" s="155"/>
      <c r="M69" s="223"/>
      <c r="N69" s="156"/>
      <c r="O69" s="223"/>
      <c r="P69" s="139"/>
      <c r="Q69" s="223"/>
      <c r="R69" s="139"/>
      <c r="S69" s="223"/>
      <c r="T69" s="224"/>
      <c r="U69" s="225"/>
      <c r="V69" s="226"/>
      <c r="W69" s="707"/>
      <c r="X69" s="706"/>
      <c r="Y69" s="704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</row>
    <row r="70" spans="1:44" ht="25.5" customHeight="1" x14ac:dyDescent="0.5">
      <c r="A70" s="729"/>
      <c r="B70" s="731"/>
      <c r="C70" s="716" t="s">
        <v>106</v>
      </c>
      <c r="D70" s="244">
        <v>1</v>
      </c>
      <c r="E70" s="124"/>
      <c r="F70" s="313" t="str">
        <f>IF(E70="","",VLOOKUP(E70,'Listing import 29.10.24'!$A$2:$J$7000,2,FALSE))</f>
        <v/>
      </c>
      <c r="G70" s="197" t="str">
        <f>IF(E70="","",VLOOKUP(E70,'Listing import 29.10.24'!$A$2:$J$7000,3,FALSE))</f>
        <v/>
      </c>
      <c r="H70" s="245" t="str">
        <f>IF(E70="","",VLOOKUP(E70,'Listing import 29.10.24'!$A$2:$J$7000,4,FALSE))</f>
        <v/>
      </c>
      <c r="I70" s="728"/>
      <c r="J70" s="722"/>
      <c r="K70" s="725" t="str">
        <f>IF(ISBLANK(J70),"",VLOOKUP(1/J70,'BAREME ATHLE'!$AN$6:$BE$56,18))</f>
        <v/>
      </c>
      <c r="L70" s="149"/>
      <c r="M70" s="246" t="str">
        <f>IF(ISBLANK(L70),"",VLOOKUP(1/L70,'BAREME ATHLE'!$P$6:$BE$56,42))</f>
        <v/>
      </c>
      <c r="N70" s="150"/>
      <c r="O70" s="246" t="str">
        <f>IF(ISBLANK(N70),"",VLOOKUP(1/N70,'BAREME ATHLE'!$AB$6:$BE$56,30))</f>
        <v/>
      </c>
      <c r="P70" s="157"/>
      <c r="Q70" s="246" t="str">
        <f>IF(ISBLANK(P70),"",VLOOKUP(P70,'BAREME ATHLE'!$AV$6:$BE$56,10))</f>
        <v/>
      </c>
      <c r="R70" s="152"/>
      <c r="S70" s="246" t="str">
        <f>IF(ISBLANK(R70),"",VLOOKUP(R70,'BAREME ATHLE'!$AY$6:$BE$56,7))</f>
        <v/>
      </c>
      <c r="T70" s="233">
        <f t="shared" ref="T70:T73" si="14">IF(SUM(M70,O70,Q70,S70)&lt;&gt;0,SUM(M70,O70,Q70,S70),0)</f>
        <v>0</v>
      </c>
      <c r="U70" s="713">
        <f>SUM(T70:T74)</f>
        <v>0</v>
      </c>
      <c r="V70" s="710">
        <f>IF(ISERROR(RANK(U70,$AO$47:$AO$62)),"",RANK(U70,$AO$47:$AO$62))</f>
        <v>1</v>
      </c>
      <c r="W70" s="707"/>
      <c r="X70" s="706"/>
      <c r="Y70" s="704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</row>
    <row r="71" spans="1:44" ht="25.5" customHeight="1" x14ac:dyDescent="0.5">
      <c r="A71" s="729"/>
      <c r="B71" s="731"/>
      <c r="C71" s="716"/>
      <c r="D71" s="244">
        <v>2</v>
      </c>
      <c r="E71" s="124"/>
      <c r="F71" s="313" t="str">
        <f>IF(E71="","",VLOOKUP(E71,'Listing import 29.10.24'!$A$2:$J$7000,2,FALSE))</f>
        <v/>
      </c>
      <c r="G71" s="197" t="str">
        <f>IF(E71="","",VLOOKUP(E71,'Listing import 29.10.24'!$A$2:$J$7000,3,FALSE))</f>
        <v/>
      </c>
      <c r="H71" s="245" t="str">
        <f>IF(E71="","",VLOOKUP(E71,'Listing import 29.10.24'!$A$2:$J$7000,4,FALSE))</f>
        <v/>
      </c>
      <c r="I71" s="728"/>
      <c r="J71" s="723"/>
      <c r="K71" s="726"/>
      <c r="L71" s="149"/>
      <c r="M71" s="246" t="str">
        <f>IF(ISBLANK(L71),"",VLOOKUP(1/L71,'BAREME ATHLE'!$P$6:$BE$56,42))</f>
        <v/>
      </c>
      <c r="N71" s="150"/>
      <c r="O71" s="246" t="str">
        <f>IF(ISBLANK(N71),"",VLOOKUP(1/N71,'BAREME ATHLE'!$AB$6:$BE$56,30))</f>
        <v/>
      </c>
      <c r="P71" s="157"/>
      <c r="Q71" s="246" t="str">
        <f>IF(ISBLANK(P71),"",VLOOKUP(P71,'BAREME ATHLE'!$AV$6:$BE$56,10))</f>
        <v/>
      </c>
      <c r="R71" s="152"/>
      <c r="S71" s="246" t="str">
        <f>IF(ISBLANK(R71),"",VLOOKUP(R71,'BAREME ATHLE'!$AY$6:$BE$56,7))</f>
        <v/>
      </c>
      <c r="T71" s="233">
        <f t="shared" si="14"/>
        <v>0</v>
      </c>
      <c r="U71" s="714"/>
      <c r="V71" s="711"/>
      <c r="W71" s="707"/>
      <c r="X71" s="706"/>
      <c r="Y71" s="704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</row>
    <row r="72" spans="1:44" ht="25.5" customHeight="1" x14ac:dyDescent="0.5">
      <c r="A72" s="729"/>
      <c r="B72" s="731"/>
      <c r="C72" s="717"/>
      <c r="D72" s="244">
        <v>3</v>
      </c>
      <c r="E72" s="124"/>
      <c r="F72" s="313" t="str">
        <f>IF(E72="","",VLOOKUP(E72,'Listing import 29.10.24'!$A$2:$J$7000,2,FALSE))</f>
        <v/>
      </c>
      <c r="G72" s="197" t="str">
        <f>IF(E72="","",VLOOKUP(E72,'Listing import 29.10.24'!$A$2:$J$7000,3,FALSE))</f>
        <v/>
      </c>
      <c r="H72" s="245" t="str">
        <f>IF(E72="","",VLOOKUP(E72,'Listing import 29.10.24'!$A$2:$J$7000,4,FALSE))</f>
        <v/>
      </c>
      <c r="I72" s="728"/>
      <c r="J72" s="723"/>
      <c r="K72" s="726"/>
      <c r="L72" s="149"/>
      <c r="M72" s="246" t="str">
        <f>IF(ISBLANK(L72),"",VLOOKUP(1/L72,'BAREME ATHLE'!$P$6:$BE$56,42))</f>
        <v/>
      </c>
      <c r="N72" s="150"/>
      <c r="O72" s="246" t="str">
        <f>IF(ISBLANK(N72),"",VLOOKUP(1/N72,'BAREME ATHLE'!$AB$6:$BE$56,30))</f>
        <v/>
      </c>
      <c r="P72" s="157"/>
      <c r="Q72" s="246" t="str">
        <f>IF(ISBLANK(P72),"",VLOOKUP(P72,'BAREME ATHLE'!$AV$6:$BE$56,10))</f>
        <v/>
      </c>
      <c r="R72" s="152"/>
      <c r="S72" s="246" t="str">
        <f>IF(ISBLANK(R72),"",VLOOKUP(R72,'BAREME ATHLE'!$AY$6:$BE$56,7))</f>
        <v/>
      </c>
      <c r="T72" s="233">
        <f t="shared" si="14"/>
        <v>0</v>
      </c>
      <c r="U72" s="714"/>
      <c r="V72" s="711"/>
      <c r="W72" s="707"/>
      <c r="X72" s="706"/>
      <c r="Y72" s="704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</row>
    <row r="73" spans="1:44" ht="25.5" customHeight="1" x14ac:dyDescent="0.5">
      <c r="A73" s="729"/>
      <c r="B73" s="731"/>
      <c r="C73" s="717"/>
      <c r="D73" s="244">
        <v>4</v>
      </c>
      <c r="E73" s="124"/>
      <c r="F73" s="313" t="str">
        <f>IF(E73="","",VLOOKUP(E73,'Listing import 29.10.24'!$A$2:$J$7000,2,FALSE))</f>
        <v/>
      </c>
      <c r="G73" s="197" t="str">
        <f>IF(E73="","",VLOOKUP(E73,'Listing import 29.10.24'!$A$2:$J$7000,3,FALSE))</f>
        <v/>
      </c>
      <c r="H73" s="245" t="str">
        <f>IF(E73="","",VLOOKUP(E73,'Listing import 29.10.24'!$A$2:$J$7000,4,FALSE))</f>
        <v/>
      </c>
      <c r="I73" s="728"/>
      <c r="J73" s="723"/>
      <c r="K73" s="726"/>
      <c r="L73" s="149"/>
      <c r="M73" s="246" t="str">
        <f>IF(ISBLANK(L73),"",VLOOKUP(1/L73,'BAREME ATHLE'!$P$6:$BE$56,42))</f>
        <v/>
      </c>
      <c r="N73" s="150"/>
      <c r="O73" s="246" t="str">
        <f>IF(ISBLANK(N73),"",VLOOKUP(1/N73,'BAREME ATHLE'!$AB$6:$BE$56,30))</f>
        <v/>
      </c>
      <c r="P73" s="157"/>
      <c r="Q73" s="246" t="str">
        <f>IF(ISBLANK(P73),"",VLOOKUP(P73,'BAREME ATHLE'!$AV$6:$BE$56,10))</f>
        <v/>
      </c>
      <c r="R73" s="152"/>
      <c r="S73" s="246" t="str">
        <f>IF(ISBLANK(R73),"",VLOOKUP(R73,'BAREME ATHLE'!$AY$6:$BE$56,7))</f>
        <v/>
      </c>
      <c r="T73" s="233">
        <f t="shared" si="14"/>
        <v>0</v>
      </c>
      <c r="U73" s="714"/>
      <c r="V73" s="711"/>
      <c r="W73" s="707"/>
      <c r="X73" s="706"/>
      <c r="Y73" s="704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</row>
    <row r="74" spans="1:44" ht="25.5" customHeight="1" x14ac:dyDescent="0.5">
      <c r="A74" s="729"/>
      <c r="B74" s="732"/>
      <c r="C74" s="717"/>
      <c r="D74" s="244">
        <v>5</v>
      </c>
      <c r="E74" s="124"/>
      <c r="F74" s="313" t="str">
        <f>IF(E74="","",VLOOKUP(E74,'Listing import 29.10.24'!$A$2:$J$7000,2,FALSE))</f>
        <v/>
      </c>
      <c r="G74" s="197" t="str">
        <f>IF(E74="","",VLOOKUP(E74,'Listing import 29.10.24'!$A$2:$J$7000,3,FALSE))</f>
        <v/>
      </c>
      <c r="H74" s="245" t="str">
        <f>IF(E74="","",VLOOKUP(E74,'Listing import 29.10.24'!$A$2:$J$7000,4,FALSE))</f>
        <v/>
      </c>
      <c r="I74" s="728"/>
      <c r="J74" s="724"/>
      <c r="K74" s="727"/>
      <c r="L74" s="149"/>
      <c r="M74" s="246" t="str">
        <f>IF(ISBLANK(L74),"",VLOOKUP(1/L74,'BAREME ATHLE'!$P$6:$BE$56,42))</f>
        <v/>
      </c>
      <c r="N74" s="150"/>
      <c r="O74" s="246" t="str">
        <f>IF(ISBLANK(N74),"",VLOOKUP(1/N74,'BAREME ATHLE'!$AB$6:$BE$56,30))</f>
        <v/>
      </c>
      <c r="P74" s="157"/>
      <c r="Q74" s="246" t="str">
        <f>IF(ISBLANK(P74),"",VLOOKUP(P74,'BAREME ATHLE'!$AV$6:$BE$56,10))</f>
        <v/>
      </c>
      <c r="R74" s="152"/>
      <c r="S74" s="246" t="str">
        <f>IF(ISBLANK(R74),"",VLOOKUP(R74,'BAREME ATHLE'!$AY$6:$BE$56,7))</f>
        <v/>
      </c>
      <c r="T74" s="233">
        <f>IF(SUM(M74,O74,Q74,S74)&lt;&gt;0,SUM(M74,O74,Q74,S74),0)</f>
        <v>0</v>
      </c>
      <c r="U74" s="715"/>
      <c r="V74" s="711"/>
      <c r="W74" s="707"/>
      <c r="X74" s="706"/>
      <c r="Y74" s="705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</row>
    <row r="75" spans="1:44" x14ac:dyDescent="0.5">
      <c r="B75" s="236"/>
      <c r="C75" s="237"/>
      <c r="D75" s="237"/>
      <c r="E75" s="319"/>
      <c r="F75" s="312"/>
      <c r="G75" s="237"/>
      <c r="H75" s="237"/>
      <c r="J75" s="158">
        <f>SUM(HOUR(J52+J64)*60*60,MINUTE(J52+J64)*60,SECOND(J52+J64))</f>
        <v>0</v>
      </c>
      <c r="K75" s="238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</row>
    <row r="76" spans="1:44" ht="87.75" x14ac:dyDescent="0.5">
      <c r="B76" s="187" t="s">
        <v>56</v>
      </c>
      <c r="C76" s="187" t="s">
        <v>57</v>
      </c>
      <c r="D76" s="187" t="s">
        <v>58</v>
      </c>
      <c r="E76" s="46" t="s">
        <v>59</v>
      </c>
      <c r="F76" s="309" t="s">
        <v>60</v>
      </c>
      <c r="G76" s="187" t="s">
        <v>61</v>
      </c>
      <c r="H76" s="187" t="s">
        <v>62</v>
      </c>
      <c r="I76" s="188" t="s">
        <v>63</v>
      </c>
      <c r="J76" s="57" t="s">
        <v>98</v>
      </c>
      <c r="K76" s="188" t="s">
        <v>33</v>
      </c>
      <c r="L76" s="57" t="s">
        <v>108</v>
      </c>
      <c r="M76" s="189" t="s">
        <v>33</v>
      </c>
      <c r="N76" s="57" t="s">
        <v>100</v>
      </c>
      <c r="O76" s="189" t="s">
        <v>33</v>
      </c>
      <c r="P76" s="57" t="s">
        <v>101</v>
      </c>
      <c r="Q76" s="189" t="s">
        <v>33</v>
      </c>
      <c r="R76" s="57" t="s">
        <v>102</v>
      </c>
      <c r="S76" s="189" t="s">
        <v>33</v>
      </c>
      <c r="T76" s="190" t="s">
        <v>89</v>
      </c>
      <c r="U76" s="191" t="s">
        <v>72</v>
      </c>
      <c r="V76" s="191" t="s">
        <v>73</v>
      </c>
      <c r="W76" s="192" t="s">
        <v>90</v>
      </c>
      <c r="X76" s="192" t="s">
        <v>91</v>
      </c>
      <c r="Y76" s="192" t="s">
        <v>92</v>
      </c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</row>
    <row r="77" spans="1:44" ht="25.5" customHeight="1" x14ac:dyDescent="0.5">
      <c r="A77" s="687">
        <v>4</v>
      </c>
      <c r="B77" s="730" t="e">
        <f>IF(E77="","",VLOOKUP(E77,'Listing import 29.10.24'!$A$2:$J$7000,8,FALSE))</f>
        <v>#N/A</v>
      </c>
      <c r="C77" s="716" t="s">
        <v>93</v>
      </c>
      <c r="D77" s="244">
        <v>1</v>
      </c>
      <c r="E77" s="124">
        <f>'INSCRIPTIONS COLLEGES'!E42</f>
        <v>0</v>
      </c>
      <c r="F77" s="313" t="e">
        <f>IF(E77="","",VLOOKUP(E77,'Listing import 29.10.24'!$A$2:$J$7000,2,FALSE))</f>
        <v>#N/A</v>
      </c>
      <c r="G77" s="197" t="e">
        <f>IF(E77="","",VLOOKUP(E77,'Listing import 29.10.24'!$A$2:$J$7000,3,FALSE))</f>
        <v>#N/A</v>
      </c>
      <c r="H77" s="245" t="e">
        <f>IF(E77="","",VLOOKUP(E77,'Listing import 29.10.24'!$A$2:$J$7000,4,FALSE))</f>
        <v>#N/A</v>
      </c>
      <c r="I77" s="712"/>
      <c r="J77" s="722"/>
      <c r="K77" s="725" t="str">
        <f>IF(ISBLANK(J77),"",VLOOKUP(1/J77,'BAREME ATHLE'!$AH$6:$BE$56,24))</f>
        <v/>
      </c>
      <c r="L77" s="149"/>
      <c r="M77" s="246" t="str">
        <f>IF(ISBLANK(L77),"",VLOOKUP(1/L77,'BAREME ATHLE'!$J$6:$BE$56,48))</f>
        <v/>
      </c>
      <c r="N77" s="150"/>
      <c r="O77" s="246" t="str">
        <f>IF(ISBLANK(N77),"",VLOOKUP(1/N77,'BAREME ATHLE'!$V$6:$BE$56,36))</f>
        <v/>
      </c>
      <c r="P77" s="151"/>
      <c r="Q77" s="247" t="str">
        <f>IF(ISBLANK(P77),"",VLOOKUP(P77,'BAREME ATHLE'!$AS$6:$BE$56,13))</f>
        <v/>
      </c>
      <c r="R77" s="152"/>
      <c r="S77" s="246" t="str">
        <f>IF(ISBLANK(R77),"",VLOOKUP(R77,'BAREME ATHLE'!$AY$6:$BE$56,7))</f>
        <v/>
      </c>
      <c r="T77" s="201">
        <f>IF(SUM(M77,O77,Q77,S77)&lt;&gt;0,SUM(M77,O77,Q77,S77),0)</f>
        <v>0</v>
      </c>
      <c r="U77" s="719">
        <f>SUM(T77:T81)</f>
        <v>0</v>
      </c>
      <c r="V77" s="708">
        <f>IF(ISERROR(RANK(U77,$AC$47:$AC$62)),"",RANK(U77,$AC$47:$AC$62))</f>
        <v>1</v>
      </c>
      <c r="W77" s="706">
        <f>IF(ISERROR(U77+U83),"",U77+U83)</f>
        <v>0</v>
      </c>
      <c r="X77" s="706">
        <f>IF(ISERROR(RANK(W77,$AI$47:$AI$62)),"",RANK(W77,$AI$47:$AI$62))</f>
        <v>1</v>
      </c>
      <c r="Y77" s="702"/>
    </row>
    <row r="78" spans="1:44" ht="25.5" customHeight="1" x14ac:dyDescent="0.5">
      <c r="A78" s="729"/>
      <c r="B78" s="731"/>
      <c r="C78" s="717"/>
      <c r="D78" s="244">
        <v>2</v>
      </c>
      <c r="E78" s="124">
        <f>'INSCRIPTIONS COLLEGES'!E43</f>
        <v>0</v>
      </c>
      <c r="F78" s="313" t="e">
        <f>IF(E78="","",VLOOKUP(E78,'Listing import 29.10.24'!$A$2:$J$7000,2,FALSE))</f>
        <v>#N/A</v>
      </c>
      <c r="G78" s="197" t="e">
        <f>IF(E78="","",VLOOKUP(E78,'Listing import 29.10.24'!$A$2:$J$7000,3,FALSE))</f>
        <v>#N/A</v>
      </c>
      <c r="H78" s="245" t="e">
        <f>IF(E78="","",VLOOKUP(E78,'Listing import 29.10.24'!$A$2:$J$7000,4,FALSE))</f>
        <v>#N/A</v>
      </c>
      <c r="I78" s="712"/>
      <c r="J78" s="723"/>
      <c r="K78" s="726"/>
      <c r="L78" s="149"/>
      <c r="M78" s="246" t="str">
        <f>IF(ISBLANK(L78),"",VLOOKUP(1/L78,'BAREME ATHLE'!$J$6:$BE$56,48))</f>
        <v/>
      </c>
      <c r="N78" s="150"/>
      <c r="O78" s="246" t="str">
        <f>IF(ISBLANK(N78),"",VLOOKUP(1/N78,'BAREME ATHLE'!$V$6:$BE$56,36))</f>
        <v/>
      </c>
      <c r="P78" s="151"/>
      <c r="Q78" s="247" t="str">
        <f>IF(ISBLANK(P78),"",VLOOKUP(P78,'BAREME ATHLE'!$AS$6:$BE$56,13))</f>
        <v/>
      </c>
      <c r="R78" s="153"/>
      <c r="S78" s="246" t="str">
        <f>IF(ISBLANK(R78),"",VLOOKUP(R78,'BAREME ATHLE'!$AY$6:$BE$56,7))</f>
        <v/>
      </c>
      <c r="T78" s="201">
        <f>IF(SUM(M78,O78,Q78,S78)&lt;&gt;0,SUM(M78,O78,Q78,S78),0)</f>
        <v>0</v>
      </c>
      <c r="U78" s="720"/>
      <c r="V78" s="709"/>
      <c r="W78" s="707"/>
      <c r="X78" s="706"/>
      <c r="Y78" s="703"/>
    </row>
    <row r="79" spans="1:44" ht="25.5" customHeight="1" x14ac:dyDescent="0.5">
      <c r="A79" s="729"/>
      <c r="B79" s="731"/>
      <c r="C79" s="717"/>
      <c r="D79" s="244">
        <v>3</v>
      </c>
      <c r="E79" s="124">
        <f>'INSCRIPTIONS COLLEGES'!E44</f>
        <v>0</v>
      </c>
      <c r="F79" s="313" t="e">
        <f>IF(E79="","",VLOOKUP(E79,'Listing import 29.10.24'!$A$2:$J$7000,2,FALSE))</f>
        <v>#N/A</v>
      </c>
      <c r="G79" s="197" t="e">
        <f>IF(E79="","",VLOOKUP(E79,'Listing import 29.10.24'!$A$2:$J$7000,3,FALSE))</f>
        <v>#N/A</v>
      </c>
      <c r="H79" s="245" t="e">
        <f>IF(E79="","",VLOOKUP(E79,'Listing import 29.10.24'!$A$2:$J$7000,4,FALSE))</f>
        <v>#N/A</v>
      </c>
      <c r="I79" s="712"/>
      <c r="J79" s="723"/>
      <c r="K79" s="726"/>
      <c r="L79" s="149"/>
      <c r="M79" s="246" t="str">
        <f>IF(ISBLANK(L79),"",VLOOKUP(1/L79,'BAREME ATHLE'!$J$6:$BE$56,48))</f>
        <v/>
      </c>
      <c r="N79" s="150"/>
      <c r="O79" s="246" t="str">
        <f>IF(ISBLANK(N79),"",VLOOKUP(1/N79,'BAREME ATHLE'!$V$6:$BE$56,36))</f>
        <v/>
      </c>
      <c r="P79" s="151"/>
      <c r="Q79" s="247" t="str">
        <f>IF(ISBLANK(P79),"",VLOOKUP(P79,'BAREME ATHLE'!$AS$6:$BE$56,13))</f>
        <v/>
      </c>
      <c r="R79" s="152"/>
      <c r="S79" s="246" t="str">
        <f>IF(ISBLANK(R79),"",VLOOKUP(R79,'BAREME ATHLE'!$AY$6:$BE$56,7))</f>
        <v/>
      </c>
      <c r="T79" s="201">
        <f>IF(SUM(M79,O79,Q79,S79)&lt;&gt;0,SUM(M79,O79,Q79,S79),0)</f>
        <v>0</v>
      </c>
      <c r="U79" s="720"/>
      <c r="V79" s="709"/>
      <c r="W79" s="707"/>
      <c r="X79" s="706"/>
      <c r="Y79" s="703"/>
    </row>
    <row r="80" spans="1:44" ht="25.5" customHeight="1" x14ac:dyDescent="0.5">
      <c r="A80" s="729"/>
      <c r="B80" s="731"/>
      <c r="C80" s="717"/>
      <c r="D80" s="244">
        <v>4</v>
      </c>
      <c r="E80" s="124">
        <f>'INSCRIPTIONS COLLEGES'!E45</f>
        <v>0</v>
      </c>
      <c r="F80" s="313" t="e">
        <f>IF(E80="","",VLOOKUP(E80,'Listing import 29.10.24'!$A$2:$J$7000,2,FALSE))</f>
        <v>#N/A</v>
      </c>
      <c r="G80" s="197" t="e">
        <f>IF(E80="","",VLOOKUP(E80,'Listing import 29.10.24'!$A$2:$J$7000,3,FALSE))</f>
        <v>#N/A</v>
      </c>
      <c r="H80" s="245" t="e">
        <f>IF(E80="","",VLOOKUP(E80,'Listing import 29.10.24'!$A$2:$J$7000,4,FALSE))</f>
        <v>#N/A</v>
      </c>
      <c r="I80" s="712"/>
      <c r="J80" s="723"/>
      <c r="K80" s="726"/>
      <c r="L80" s="149"/>
      <c r="M80" s="246" t="str">
        <f>IF(ISBLANK(L80),"",VLOOKUP(1/L80,'BAREME ATHLE'!$J$6:$BE$56,48))</f>
        <v/>
      </c>
      <c r="N80" s="150"/>
      <c r="O80" s="246" t="str">
        <f>IF(ISBLANK(N80),"",VLOOKUP(1/N80,'BAREME ATHLE'!$V$6:$BE$56,36))</f>
        <v/>
      </c>
      <c r="P80" s="151"/>
      <c r="Q80" s="247" t="str">
        <f>IF(ISBLANK(P80),"",VLOOKUP(P80,'BAREME ATHLE'!$AS$6:$BE$56,13))</f>
        <v/>
      </c>
      <c r="R80" s="152"/>
      <c r="S80" s="246" t="str">
        <f>IF(ISBLANK(R80),"",VLOOKUP(R80,'BAREME ATHLE'!$AY$6:$BE$56,7))</f>
        <v/>
      </c>
      <c r="T80" s="201">
        <f>IF(SUM(M80,O80,Q80,S80)&lt;&gt;0,SUM(M80,O80,Q80,S80),0)</f>
        <v>0</v>
      </c>
      <c r="U80" s="720"/>
      <c r="V80" s="709"/>
      <c r="W80" s="707"/>
      <c r="X80" s="706"/>
      <c r="Y80" s="703"/>
    </row>
    <row r="81" spans="1:25" ht="25.5" customHeight="1" x14ac:dyDescent="0.5">
      <c r="A81" s="729"/>
      <c r="B81" s="731"/>
      <c r="C81" s="717"/>
      <c r="D81" s="244">
        <v>5</v>
      </c>
      <c r="E81" s="124">
        <f>'INSCRIPTIONS COLLEGES'!E46</f>
        <v>0</v>
      </c>
      <c r="F81" s="313" t="e">
        <f>IF(E81="","",VLOOKUP(E81,'Listing import 29.10.24'!$A$2:$J$7000,2,FALSE))</f>
        <v>#N/A</v>
      </c>
      <c r="G81" s="197" t="e">
        <f>IF(E81="","",VLOOKUP(E81,'Listing import 29.10.24'!$A$2:$J$7000,3,FALSE))</f>
        <v>#N/A</v>
      </c>
      <c r="H81" s="245" t="e">
        <f>IF(E81="","",VLOOKUP(E81,'Listing import 29.10.24'!$A$2:$J$7000,4,FALSE))</f>
        <v>#N/A</v>
      </c>
      <c r="I81" s="712"/>
      <c r="J81" s="724"/>
      <c r="K81" s="727"/>
      <c r="L81" s="149"/>
      <c r="M81" s="246" t="str">
        <f>IF(ISBLANK(L81),"",VLOOKUP(1/L81,'BAREME ATHLE'!$J$6:$BE$56,48))</f>
        <v/>
      </c>
      <c r="N81" s="150"/>
      <c r="O81" s="246" t="str">
        <f>IF(ISBLANK(N81),"",VLOOKUP(1/N81,'BAREME ATHLE'!$V$6:$BE$56,36))</f>
        <v/>
      </c>
      <c r="P81" s="151"/>
      <c r="Q81" s="247" t="str">
        <f>IF(ISBLANK(P81),"",VLOOKUP(P81,'BAREME ATHLE'!$AS$6:$BE$56,13))</f>
        <v/>
      </c>
      <c r="R81" s="152"/>
      <c r="S81" s="246" t="str">
        <f>IF(ISBLANK(R81),"",VLOOKUP(R81,'BAREME ATHLE'!$AY$6:$BE$56,7))</f>
        <v/>
      </c>
      <c r="T81" s="201">
        <f>IF(SUM(M81,O81,Q81,S81)&lt;&gt;0,SUM(M81,O81,Q81,S81),0)</f>
        <v>0</v>
      </c>
      <c r="U81" s="721"/>
      <c r="V81" s="709"/>
      <c r="W81" s="707"/>
      <c r="X81" s="706"/>
      <c r="Y81" s="703"/>
    </row>
    <row r="82" spans="1:25" ht="25.5" customHeight="1" x14ac:dyDescent="0.5">
      <c r="A82" s="729"/>
      <c r="B82" s="731"/>
      <c r="C82" s="218"/>
      <c r="D82" s="219"/>
      <c r="E82" s="219"/>
      <c r="F82" s="311"/>
      <c r="G82" s="219"/>
      <c r="H82" s="220"/>
      <c r="I82" s="221"/>
      <c r="J82" s="154"/>
      <c r="K82" s="221"/>
      <c r="L82" s="155"/>
      <c r="M82" s="222"/>
      <c r="N82" s="156"/>
      <c r="O82" s="223"/>
      <c r="P82" s="139"/>
      <c r="Q82" s="223"/>
      <c r="R82" s="139"/>
      <c r="S82" s="223"/>
      <c r="T82" s="224"/>
      <c r="U82" s="225"/>
      <c r="V82" s="226"/>
      <c r="W82" s="707"/>
      <c r="X82" s="706"/>
      <c r="Y82" s="703"/>
    </row>
    <row r="83" spans="1:25" ht="25.5" customHeight="1" x14ac:dyDescent="0.5">
      <c r="A83" s="729"/>
      <c r="B83" s="731"/>
      <c r="C83" s="716" t="s">
        <v>97</v>
      </c>
      <c r="D83" s="244">
        <v>1</v>
      </c>
      <c r="E83" s="124">
        <f>'INSCRIPTIONS COLLEGES'!E48</f>
        <v>0</v>
      </c>
      <c r="F83" s="313" t="e">
        <f>IF(E83="","",VLOOKUP(E83,'Listing import 29.10.24'!$A$2:$J$7000,2,FALSE))</f>
        <v>#N/A</v>
      </c>
      <c r="G83" s="197" t="e">
        <f>IF(E83="","",VLOOKUP(E83,'Listing import 29.10.24'!$A$2:$J$7000,3,FALSE))</f>
        <v>#N/A</v>
      </c>
      <c r="H83" s="245" t="e">
        <f>IF(E83="","",VLOOKUP(E83,'Listing import 29.10.24'!$A$2:$J$7000,4,FALSE))</f>
        <v>#N/A</v>
      </c>
      <c r="I83" s="712"/>
      <c r="J83" s="722"/>
      <c r="K83" s="725" t="str">
        <f>IF(ISBLANK(J83),"",VLOOKUP(1/J83,'BAREME ATHLE'!$AJ$6:$BE$56,22))</f>
        <v/>
      </c>
      <c r="L83" s="149"/>
      <c r="M83" s="246" t="str">
        <f>IF(ISBLANK(L83),"",VLOOKUP(1/L83,'BAREME ATHLE'!$L$6:$BE$56,46))</f>
        <v/>
      </c>
      <c r="N83" s="150"/>
      <c r="O83" s="246" t="str">
        <f>IF(ISBLANK(N83),"",VLOOKUP(1/N83,'BAREME ATHLE'!$X$6:$BE$56,34))</f>
        <v/>
      </c>
      <c r="P83" s="157"/>
      <c r="Q83" s="246" t="str">
        <f>IF(ISBLANK(P83),"",VLOOKUP(P83,'BAREME ATHLE'!$AT$6:$BE$56,12))</f>
        <v/>
      </c>
      <c r="R83" s="152"/>
      <c r="S83" s="246" t="str">
        <f>IF(ISBLANK(R83),"",VLOOKUP(R83,'BAREME ATHLE'!$AY$6:$BE$56,7))</f>
        <v/>
      </c>
      <c r="T83" s="233">
        <f>IF(SUM(M83,O83,Q83,S83)&lt;&gt;0,SUM(M83,O83,Q83,S83),0)</f>
        <v>0</v>
      </c>
      <c r="U83" s="713">
        <f>SUM(T83:T87)</f>
        <v>0</v>
      </c>
      <c r="V83" s="710">
        <f>IF(ISERROR(RANK(U83,$AF$47:$AF$62)),"",RANK(U83,$AF$47:$AF$62))</f>
        <v>1</v>
      </c>
      <c r="W83" s="707"/>
      <c r="X83" s="706"/>
      <c r="Y83" s="703"/>
    </row>
    <row r="84" spans="1:25" ht="25.5" customHeight="1" x14ac:dyDescent="0.5">
      <c r="A84" s="729"/>
      <c r="B84" s="731"/>
      <c r="C84" s="717"/>
      <c r="D84" s="244">
        <v>2</v>
      </c>
      <c r="E84" s="124">
        <f>'INSCRIPTIONS COLLEGES'!E49</f>
        <v>0</v>
      </c>
      <c r="F84" s="313" t="e">
        <f>IF(E84="","",VLOOKUP(E84,'Listing import 29.10.24'!$A$2:$J$7000,2,FALSE))</f>
        <v>#N/A</v>
      </c>
      <c r="G84" s="197" t="e">
        <f>IF(E84="","",VLOOKUP(E84,'Listing import 29.10.24'!$A$2:$J$7000,3,FALSE))</f>
        <v>#N/A</v>
      </c>
      <c r="H84" s="245" t="e">
        <f>IF(E84="","",VLOOKUP(E84,'Listing import 29.10.24'!$A$2:$J$7000,4,FALSE))</f>
        <v>#N/A</v>
      </c>
      <c r="I84" s="712"/>
      <c r="J84" s="723"/>
      <c r="K84" s="726"/>
      <c r="L84" s="149"/>
      <c r="M84" s="246" t="str">
        <f>IF(ISBLANK(L84),"",VLOOKUP(1/L84,'BAREME ATHLE'!$L$6:$BE$56,46))</f>
        <v/>
      </c>
      <c r="N84" s="150"/>
      <c r="O84" s="246" t="str">
        <f>IF(ISBLANK(N84),"",VLOOKUP(1/N84,'BAREME ATHLE'!$X$6:$BE$56,34))</f>
        <v/>
      </c>
      <c r="P84" s="157"/>
      <c r="Q84" s="246" t="str">
        <f>IF(ISBLANK(P84),"",VLOOKUP(P84,'BAREME ATHLE'!$AT$6:$BE$56,12))</f>
        <v/>
      </c>
      <c r="R84" s="152"/>
      <c r="S84" s="246" t="str">
        <f>IF(ISBLANK(R84),"",VLOOKUP(R84,'BAREME ATHLE'!$AY$6:$BE$56,7))</f>
        <v/>
      </c>
      <c r="T84" s="233">
        <f>IF(SUM(M84,O84,Q84,S84)&lt;&gt;0,SUM(M84,O84,Q84,S84),0)</f>
        <v>0</v>
      </c>
      <c r="U84" s="714"/>
      <c r="V84" s="711"/>
      <c r="W84" s="707"/>
      <c r="X84" s="706"/>
      <c r="Y84" s="703"/>
    </row>
    <row r="85" spans="1:25" ht="25.5" customHeight="1" x14ac:dyDescent="0.5">
      <c r="A85" s="729"/>
      <c r="B85" s="731"/>
      <c r="C85" s="717"/>
      <c r="D85" s="244">
        <v>3</v>
      </c>
      <c r="E85" s="124">
        <f>'INSCRIPTIONS COLLEGES'!E50</f>
        <v>0</v>
      </c>
      <c r="F85" s="313" t="e">
        <f>IF(E85="","",VLOOKUP(E85,'Listing import 29.10.24'!$A$2:$J$7000,2,FALSE))</f>
        <v>#N/A</v>
      </c>
      <c r="G85" s="197" t="e">
        <f>IF(E85="","",VLOOKUP(E85,'Listing import 29.10.24'!$A$2:$J$7000,3,FALSE))</f>
        <v>#N/A</v>
      </c>
      <c r="H85" s="245" t="e">
        <f>IF(E85="","",VLOOKUP(E85,'Listing import 29.10.24'!$A$2:$J$7000,4,FALSE))</f>
        <v>#N/A</v>
      </c>
      <c r="I85" s="712"/>
      <c r="J85" s="723"/>
      <c r="K85" s="726"/>
      <c r="L85" s="149"/>
      <c r="M85" s="246" t="str">
        <f>IF(ISBLANK(L85),"",VLOOKUP(1/L85,'BAREME ATHLE'!$L$6:$BE$56,46))</f>
        <v/>
      </c>
      <c r="N85" s="150"/>
      <c r="O85" s="246" t="str">
        <f>IF(ISBLANK(N85),"",VLOOKUP(1/N85,'BAREME ATHLE'!$X$6:$BE$56,34))</f>
        <v/>
      </c>
      <c r="P85" s="157"/>
      <c r="Q85" s="246" t="str">
        <f>IF(ISBLANK(P85),"",VLOOKUP(P85,'BAREME ATHLE'!$AT$6:$BE$56,12))</f>
        <v/>
      </c>
      <c r="R85" s="152"/>
      <c r="S85" s="246" t="str">
        <f>IF(ISBLANK(R85),"",VLOOKUP(R85,'BAREME ATHLE'!$AY$6:$BE$56,7))</f>
        <v/>
      </c>
      <c r="T85" s="233">
        <f>IF(SUM(M85,O85,Q85,S85)&lt;&gt;0,SUM(M85,O85,Q85,S85),0)</f>
        <v>0</v>
      </c>
      <c r="U85" s="714"/>
      <c r="V85" s="711"/>
      <c r="W85" s="707"/>
      <c r="X85" s="706"/>
      <c r="Y85" s="703"/>
    </row>
    <row r="86" spans="1:25" ht="25.5" customHeight="1" x14ac:dyDescent="0.5">
      <c r="A86" s="729"/>
      <c r="B86" s="731"/>
      <c r="C86" s="717"/>
      <c r="D86" s="244">
        <v>4</v>
      </c>
      <c r="E86" s="124">
        <f>'INSCRIPTIONS COLLEGES'!E51</f>
        <v>0</v>
      </c>
      <c r="F86" s="313" t="e">
        <f>IF(E86="","",VLOOKUP(E86,'Listing import 29.10.24'!$A$2:$J$7000,2,FALSE))</f>
        <v>#N/A</v>
      </c>
      <c r="G86" s="197" t="e">
        <f>IF(E86="","",VLOOKUP(E86,'Listing import 29.10.24'!$A$2:$J$7000,3,FALSE))</f>
        <v>#N/A</v>
      </c>
      <c r="H86" s="245" t="e">
        <f>IF(E86="","",VLOOKUP(E86,'Listing import 29.10.24'!$A$2:$J$7000,4,FALSE))</f>
        <v>#N/A</v>
      </c>
      <c r="I86" s="712"/>
      <c r="J86" s="723"/>
      <c r="K86" s="726"/>
      <c r="L86" s="149"/>
      <c r="M86" s="246" t="str">
        <f>IF(ISBLANK(L86),"",VLOOKUP(1/L86,'BAREME ATHLE'!$L$6:$BE$56,46))</f>
        <v/>
      </c>
      <c r="N86" s="150"/>
      <c r="O86" s="246" t="str">
        <f>IF(ISBLANK(N86),"",VLOOKUP(1/N86,'BAREME ATHLE'!$X$6:$BE$56,34))</f>
        <v/>
      </c>
      <c r="P86" s="157"/>
      <c r="Q86" s="246" t="str">
        <f>IF(ISBLANK(P86),"",VLOOKUP(P86,'BAREME ATHLE'!$AT$6:$BE$56,12))</f>
        <v/>
      </c>
      <c r="R86" s="152"/>
      <c r="S86" s="246" t="str">
        <f>IF(ISBLANK(R86),"",VLOOKUP(R86,'BAREME ATHLE'!$AY$6:$BE$56,7))</f>
        <v/>
      </c>
      <c r="T86" s="233">
        <f>IF(SUM(M86,O86,Q86,S86)&lt;&gt;0,SUM(M86,O86,Q86,S86),0)</f>
        <v>0</v>
      </c>
      <c r="U86" s="714"/>
      <c r="V86" s="711"/>
      <c r="W86" s="707"/>
      <c r="X86" s="706"/>
      <c r="Y86" s="703"/>
    </row>
    <row r="87" spans="1:25" ht="25.5" customHeight="1" x14ac:dyDescent="0.5">
      <c r="A87" s="729"/>
      <c r="B87" s="731"/>
      <c r="C87" s="717"/>
      <c r="D87" s="244">
        <v>5</v>
      </c>
      <c r="E87" s="124">
        <f>'INSCRIPTIONS COLLEGES'!E52</f>
        <v>0</v>
      </c>
      <c r="F87" s="313" t="e">
        <f>IF(E87="","",VLOOKUP(E87,'Listing import 29.10.24'!$A$2:$J$7000,2,FALSE))</f>
        <v>#N/A</v>
      </c>
      <c r="G87" s="197" t="e">
        <f>IF(E87="","",VLOOKUP(E87,'Listing import 29.10.24'!$A$2:$J$7000,3,FALSE))</f>
        <v>#N/A</v>
      </c>
      <c r="H87" s="245" t="e">
        <f>IF(E87="","",VLOOKUP(E87,'Listing import 29.10.24'!$A$2:$J$7000,4,FALSE))</f>
        <v>#N/A</v>
      </c>
      <c r="I87" s="712"/>
      <c r="J87" s="724"/>
      <c r="K87" s="727"/>
      <c r="L87" s="149"/>
      <c r="M87" s="246" t="str">
        <f>IF(ISBLANK(L87),"",VLOOKUP(1/L87,'BAREME ATHLE'!$L$6:$BE$56,46))</f>
        <v/>
      </c>
      <c r="N87" s="150"/>
      <c r="O87" s="246" t="str">
        <f>IF(ISBLANK(N87),"",VLOOKUP(1/N87,'BAREME ATHLE'!$X$6:$BE$56,34))</f>
        <v/>
      </c>
      <c r="P87" s="157"/>
      <c r="Q87" s="246" t="str">
        <f>IF(ISBLANK(P87),"",VLOOKUP(P87,'BAREME ATHLE'!$AT$6:$BE$56,12))</f>
        <v/>
      </c>
      <c r="R87" s="152"/>
      <c r="S87" s="246" t="str">
        <f>IF(ISBLANK(R87),"",VLOOKUP(R87,'BAREME ATHLE'!$AY$6:$BE$56,7))</f>
        <v/>
      </c>
      <c r="T87" s="233">
        <f>IF(SUM(M87,O87,Q87,S87)&lt;&gt;0,SUM(M87,O87,Q87,S87),0)</f>
        <v>0</v>
      </c>
      <c r="U87" s="715"/>
      <c r="V87" s="711"/>
      <c r="W87" s="707"/>
      <c r="X87" s="706"/>
      <c r="Y87" s="703"/>
    </row>
    <row r="88" spans="1:25" ht="87.75" x14ac:dyDescent="0.5">
      <c r="A88" s="729"/>
      <c r="B88" s="731"/>
      <c r="C88" s="187" t="s">
        <v>57</v>
      </c>
      <c r="D88" s="187" t="s">
        <v>58</v>
      </c>
      <c r="E88" s="46" t="s">
        <v>59</v>
      </c>
      <c r="F88" s="309" t="s">
        <v>60</v>
      </c>
      <c r="G88" s="187" t="s">
        <v>61</v>
      </c>
      <c r="H88" s="187" t="s">
        <v>62</v>
      </c>
      <c r="I88" s="188" t="s">
        <v>63</v>
      </c>
      <c r="J88" s="57" t="s">
        <v>98</v>
      </c>
      <c r="K88" s="188" t="s">
        <v>33</v>
      </c>
      <c r="L88" s="57" t="s">
        <v>99</v>
      </c>
      <c r="M88" s="189" t="s">
        <v>33</v>
      </c>
      <c r="N88" s="57" t="s">
        <v>100</v>
      </c>
      <c r="O88" s="234" t="s">
        <v>33</v>
      </c>
      <c r="P88" s="57" t="s">
        <v>101</v>
      </c>
      <c r="Q88" s="189" t="s">
        <v>33</v>
      </c>
      <c r="R88" s="57" t="s">
        <v>102</v>
      </c>
      <c r="S88" s="189" t="s">
        <v>33</v>
      </c>
      <c r="T88" s="190" t="s">
        <v>89</v>
      </c>
      <c r="U88" s="191" t="s">
        <v>72</v>
      </c>
      <c r="V88" s="192" t="s">
        <v>73</v>
      </c>
      <c r="W88" s="192" t="s">
        <v>103</v>
      </c>
      <c r="X88" s="192" t="s">
        <v>104</v>
      </c>
      <c r="Y88" s="704"/>
    </row>
    <row r="89" spans="1:25" ht="25.5" customHeight="1" x14ac:dyDescent="0.5">
      <c r="A89" s="729"/>
      <c r="B89" s="731"/>
      <c r="C89" s="716" t="s">
        <v>105</v>
      </c>
      <c r="D89" s="244">
        <v>1</v>
      </c>
      <c r="E89" s="124"/>
      <c r="F89" s="313" t="str">
        <f>IF(E89="","",VLOOKUP(E89,'Listing import 29.10.24'!$A$2:$J$7000,2,FALSE))</f>
        <v/>
      </c>
      <c r="G89" s="197" t="str">
        <f>IF(E89="","",VLOOKUP(E89,'Listing import 29.10.24'!$A$2:$J$7000,3,FALSE))</f>
        <v/>
      </c>
      <c r="H89" s="245" t="str">
        <f>IF(E89="","",VLOOKUP(E89,'Listing import 29.10.24'!$A$2:$J$7000,4,FALSE))</f>
        <v/>
      </c>
      <c r="I89" s="718"/>
      <c r="J89" s="722"/>
      <c r="K89" s="725" t="str">
        <f>IF(ISBLANK(J89),"",VLOOKUP(1/J89,'BAREME ATHLE'!$AL$6:$BE$56,20))</f>
        <v/>
      </c>
      <c r="L89" s="149"/>
      <c r="M89" s="246" t="str">
        <f>IF(ISBLANK(L89),"",VLOOKUP(1/L89,'BAREME ATHLE'!$N$6:$BE$56,44))</f>
        <v/>
      </c>
      <c r="N89" s="150"/>
      <c r="O89" s="246" t="str">
        <f>IF(ISBLANK(N89),"",VLOOKUP(1/N89,'BAREME ATHLE'!$Z$6:$BE$56,32))</f>
        <v/>
      </c>
      <c r="P89" s="157"/>
      <c r="Q89" s="246" t="str">
        <f>IF(ISBLANK(P89),"",VLOOKUP(P89,'BAREME ATHLE'!$AU$6:$BE$56,11))</f>
        <v/>
      </c>
      <c r="R89" s="152"/>
      <c r="S89" s="246" t="str">
        <f>IF(ISBLANK(R89),"",VLOOKUP(R89,'BAREME ATHLE'!$AY$6:$BE$56,7))</f>
        <v/>
      </c>
      <c r="T89" s="201">
        <f>IF(SUM(M89,O89,Q89,S89)&lt;&gt;0,SUM(M89,O89,Q89,S89),0)</f>
        <v>0</v>
      </c>
      <c r="U89" s="719">
        <f>SUM(T89:T93)</f>
        <v>0</v>
      </c>
      <c r="V89" s="708">
        <f>IF(ISERROR(RANK(U89,$AL$47:$AL$62)),"",RANK(U89,$AL$47:$AL$62))</f>
        <v>1</v>
      </c>
      <c r="W89" s="706">
        <f>IF(ISERROR(U89+U95),"",U89+U95)</f>
        <v>0</v>
      </c>
      <c r="X89" s="706">
        <f>IF(ISERROR(RANK(W89,$AR$47:$AR$62)),"",RANK(W89,$AR$47:$AR$62))</f>
        <v>1</v>
      </c>
      <c r="Y89" s="704"/>
    </row>
    <row r="90" spans="1:25" ht="25.5" customHeight="1" x14ac:dyDescent="0.5">
      <c r="A90" s="729"/>
      <c r="B90" s="731"/>
      <c r="C90" s="716"/>
      <c r="D90" s="244">
        <v>2</v>
      </c>
      <c r="E90" s="124"/>
      <c r="F90" s="313" t="str">
        <f>IF(E90="","",VLOOKUP(E90,'Listing import 29.10.24'!$A$2:$J$7000,2,FALSE))</f>
        <v/>
      </c>
      <c r="G90" s="197" t="str">
        <f>IF(E90="","",VLOOKUP(E90,'Listing import 29.10.24'!$A$2:$J$7000,3,FALSE))</f>
        <v/>
      </c>
      <c r="H90" s="245" t="str">
        <f>IF(E90="","",VLOOKUP(E90,'Listing import 29.10.24'!$A$2:$J$7000,4,FALSE))</f>
        <v/>
      </c>
      <c r="I90" s="718"/>
      <c r="J90" s="723"/>
      <c r="K90" s="726"/>
      <c r="L90" s="149"/>
      <c r="M90" s="246" t="str">
        <f>IF(ISBLANK(L90),"",VLOOKUP(1/L90,'BAREME ATHLE'!$N$6:$BE$56,44))</f>
        <v/>
      </c>
      <c r="N90" s="150"/>
      <c r="O90" s="246" t="str">
        <f>IF(ISBLANK(N90),"",VLOOKUP(1/N90,'BAREME ATHLE'!$Z$6:$BE$56,32))</f>
        <v/>
      </c>
      <c r="P90" s="157"/>
      <c r="Q90" s="246" t="str">
        <f>IF(ISBLANK(P90),"",VLOOKUP(P90,'BAREME ATHLE'!$AU$6:$BE$56,11))</f>
        <v/>
      </c>
      <c r="R90" s="152"/>
      <c r="S90" s="246" t="str">
        <f>IF(ISBLANK(R90),"",VLOOKUP(R90,'BAREME ATHLE'!$AY$6:$BE$56,7))</f>
        <v/>
      </c>
      <c r="T90" s="201">
        <f>IF(SUM(M90,O90,Q90,S90)&lt;&gt;0,SUM(M90,O90,Q90,S90),0)</f>
        <v>0</v>
      </c>
      <c r="U90" s="720"/>
      <c r="V90" s="709"/>
      <c r="W90" s="707"/>
      <c r="X90" s="706"/>
      <c r="Y90" s="704"/>
    </row>
    <row r="91" spans="1:25" ht="25.5" customHeight="1" x14ac:dyDescent="0.5">
      <c r="A91" s="729"/>
      <c r="B91" s="731"/>
      <c r="C91" s="717"/>
      <c r="D91" s="244">
        <v>3</v>
      </c>
      <c r="E91" s="124"/>
      <c r="F91" s="313" t="str">
        <f>IF(E91="","",VLOOKUP(E91,'Listing import 29.10.24'!$A$2:$J$7000,2,FALSE))</f>
        <v/>
      </c>
      <c r="G91" s="197" t="str">
        <f>IF(E91="","",VLOOKUP(E91,'Listing import 29.10.24'!$A$2:$J$7000,3,FALSE))</f>
        <v/>
      </c>
      <c r="H91" s="245" t="str">
        <f>IF(E91="","",VLOOKUP(E91,'Listing import 29.10.24'!$A$2:$J$7000,4,FALSE))</f>
        <v/>
      </c>
      <c r="I91" s="718"/>
      <c r="J91" s="723"/>
      <c r="K91" s="726"/>
      <c r="L91" s="149"/>
      <c r="M91" s="246" t="str">
        <f>IF(ISBLANK(L91),"",VLOOKUP(1/L91,'BAREME ATHLE'!$N$6:$BE$56,44))</f>
        <v/>
      </c>
      <c r="N91" s="150"/>
      <c r="O91" s="246" t="str">
        <f>IF(ISBLANK(N91),"",VLOOKUP(1/N91,'BAREME ATHLE'!$Z$6:$BE$56,32))</f>
        <v/>
      </c>
      <c r="P91" s="157"/>
      <c r="Q91" s="246" t="str">
        <f>IF(ISBLANK(P91),"",VLOOKUP(P91,'BAREME ATHLE'!$AU$6:$BE$56,11))</f>
        <v/>
      </c>
      <c r="R91" s="152"/>
      <c r="S91" s="246" t="str">
        <f>IF(ISBLANK(R91),"",VLOOKUP(R91,'BAREME ATHLE'!$AY$6:$BE$56,7))</f>
        <v/>
      </c>
      <c r="T91" s="201">
        <f>IF(SUM(M91,O91,Q91,S91)&lt;&gt;0,SUM(M91,O91,Q91,S91),0)</f>
        <v>0</v>
      </c>
      <c r="U91" s="720"/>
      <c r="V91" s="709"/>
      <c r="W91" s="707"/>
      <c r="X91" s="706"/>
      <c r="Y91" s="704"/>
    </row>
    <row r="92" spans="1:25" ht="25.5" customHeight="1" x14ac:dyDescent="0.5">
      <c r="A92" s="729"/>
      <c r="B92" s="731"/>
      <c r="C92" s="717"/>
      <c r="D92" s="244">
        <v>4</v>
      </c>
      <c r="E92" s="124"/>
      <c r="F92" s="313" t="str">
        <f>IF(E92="","",VLOOKUP(E92,'Listing import 29.10.24'!$A$2:$J$7000,2,FALSE))</f>
        <v/>
      </c>
      <c r="G92" s="197" t="str">
        <f>IF(E92="","",VLOOKUP(E92,'Listing import 29.10.24'!$A$2:$J$7000,3,FALSE))</f>
        <v/>
      </c>
      <c r="H92" s="245" t="str">
        <f>IF(E92="","",VLOOKUP(E92,'Listing import 29.10.24'!$A$2:$J$7000,4,FALSE))</f>
        <v/>
      </c>
      <c r="I92" s="718"/>
      <c r="J92" s="723"/>
      <c r="K92" s="726"/>
      <c r="L92" s="149"/>
      <c r="M92" s="246" t="str">
        <f>IF(ISBLANK(L92),"",VLOOKUP(1/L92,'BAREME ATHLE'!$N$6:$BE$56,44))</f>
        <v/>
      </c>
      <c r="N92" s="150"/>
      <c r="O92" s="246" t="str">
        <f>IF(ISBLANK(N92),"",VLOOKUP(1/N92,'BAREME ATHLE'!$Z$6:$BE$56,32))</f>
        <v/>
      </c>
      <c r="P92" s="157"/>
      <c r="Q92" s="246" t="str">
        <f>IF(ISBLANK(P92),"",VLOOKUP(P92,'BAREME ATHLE'!$AU$6:$BE$56,11))</f>
        <v/>
      </c>
      <c r="R92" s="152"/>
      <c r="S92" s="246" t="str">
        <f>IF(ISBLANK(R92),"",VLOOKUP(R92,'BAREME ATHLE'!$AY$6:$BE$56,7))</f>
        <v/>
      </c>
      <c r="T92" s="201">
        <f>IF(SUM(M92,O92,Q92,S92)&lt;&gt;0,SUM(M92,O92,Q92,S92),0)</f>
        <v>0</v>
      </c>
      <c r="U92" s="720"/>
      <c r="V92" s="709"/>
      <c r="W92" s="707"/>
      <c r="X92" s="706"/>
      <c r="Y92" s="704"/>
    </row>
    <row r="93" spans="1:25" ht="25.5" customHeight="1" x14ac:dyDescent="0.5">
      <c r="A93" s="729"/>
      <c r="B93" s="731"/>
      <c r="C93" s="717"/>
      <c r="D93" s="244">
        <v>5</v>
      </c>
      <c r="E93" s="124"/>
      <c r="F93" s="313" t="str">
        <f>IF(E93="","",VLOOKUP(E93,'Listing import 29.10.24'!$A$2:$J$7000,2,FALSE))</f>
        <v/>
      </c>
      <c r="G93" s="197" t="str">
        <f>IF(E93="","",VLOOKUP(E93,'Listing import 29.10.24'!$A$2:$J$7000,3,FALSE))</f>
        <v/>
      </c>
      <c r="H93" s="245" t="str">
        <f>IF(E93="","",VLOOKUP(E93,'Listing import 29.10.24'!$A$2:$J$7000,4,FALSE))</f>
        <v/>
      </c>
      <c r="I93" s="718"/>
      <c r="J93" s="724"/>
      <c r="K93" s="727"/>
      <c r="L93" s="149"/>
      <c r="M93" s="246" t="str">
        <f>IF(ISBLANK(L93),"",VLOOKUP(1/L93,'BAREME ATHLE'!$N$6:$BE$56,44))</f>
        <v/>
      </c>
      <c r="N93" s="150"/>
      <c r="O93" s="246" t="str">
        <f>IF(ISBLANK(N93),"",VLOOKUP(1/N93,'BAREME ATHLE'!$Z$6:$BE$56,32))</f>
        <v/>
      </c>
      <c r="P93" s="157"/>
      <c r="Q93" s="246" t="str">
        <f>IF(ISBLANK(P93),"",VLOOKUP(P93,'BAREME ATHLE'!$AU$6:$BE$56,11))</f>
        <v/>
      </c>
      <c r="R93" s="152"/>
      <c r="S93" s="246" t="str">
        <f>IF(ISBLANK(R93),"",VLOOKUP(R93,'BAREME ATHLE'!$AY$6:$BE$56,7))</f>
        <v/>
      </c>
      <c r="T93" s="201">
        <f>IF(SUM(M93,O93,Q93,S93)&lt;&gt;0,SUM(M93,O93,Q93,S93),0)</f>
        <v>0</v>
      </c>
      <c r="U93" s="721"/>
      <c r="V93" s="709"/>
      <c r="W93" s="707"/>
      <c r="X93" s="706"/>
      <c r="Y93" s="704"/>
    </row>
    <row r="94" spans="1:25" ht="25.5" customHeight="1" x14ac:dyDescent="0.5">
      <c r="A94" s="729"/>
      <c r="B94" s="731"/>
      <c r="C94" s="218"/>
      <c r="D94" s="219"/>
      <c r="E94" s="32"/>
      <c r="F94" s="311"/>
      <c r="G94" s="219"/>
      <c r="H94" s="220"/>
      <c r="I94" s="221"/>
      <c r="J94" s="154"/>
      <c r="K94" s="221"/>
      <c r="L94" s="155"/>
      <c r="M94" s="223"/>
      <c r="N94" s="156"/>
      <c r="O94" s="223"/>
      <c r="P94" s="139"/>
      <c r="Q94" s="223"/>
      <c r="R94" s="139"/>
      <c r="S94" s="223"/>
      <c r="T94" s="224"/>
      <c r="U94" s="225"/>
      <c r="V94" s="226"/>
      <c r="W94" s="707"/>
      <c r="X94" s="706"/>
      <c r="Y94" s="704"/>
    </row>
    <row r="95" spans="1:25" ht="25.5" customHeight="1" x14ac:dyDescent="0.5">
      <c r="A95" s="729"/>
      <c r="B95" s="731"/>
      <c r="C95" s="716" t="s">
        <v>106</v>
      </c>
      <c r="D95" s="244">
        <v>1</v>
      </c>
      <c r="E95" s="124"/>
      <c r="F95" s="313" t="str">
        <f>IF(E95="","",VLOOKUP(E95,'Listing import 29.10.24'!$A$2:$J$7000,2,FALSE))</f>
        <v/>
      </c>
      <c r="G95" s="197" t="str">
        <f>IF(E95="","",VLOOKUP(E95,'Listing import 29.10.24'!$A$2:$J$7000,3,FALSE))</f>
        <v/>
      </c>
      <c r="H95" s="245" t="str">
        <f>IF(E95="","",VLOOKUP(E95,'Listing import 29.10.24'!$A$2:$J$7000,4,FALSE))</f>
        <v/>
      </c>
      <c r="I95" s="718"/>
      <c r="J95" s="722"/>
      <c r="K95" s="725" t="str">
        <f>IF(ISBLANK(J95),"",VLOOKUP(1/J95,'BAREME ATHLE'!$AN$6:$BE$56,18))</f>
        <v/>
      </c>
      <c r="L95" s="149"/>
      <c r="M95" s="246" t="str">
        <f>IF(ISBLANK(L95),"",VLOOKUP(1/L95,'BAREME ATHLE'!$P$6:$BE$56,42))</f>
        <v/>
      </c>
      <c r="N95" s="150"/>
      <c r="O95" s="246" t="str">
        <f>IF(ISBLANK(N95),"",VLOOKUP(1/N95,'BAREME ATHLE'!$AB$6:$BE$56,30))</f>
        <v/>
      </c>
      <c r="P95" s="157"/>
      <c r="Q95" s="246" t="str">
        <f>IF(ISBLANK(P95),"",VLOOKUP(P95,'BAREME ATHLE'!$AV$6:$BE$56,10))</f>
        <v/>
      </c>
      <c r="R95" s="152"/>
      <c r="S95" s="246" t="str">
        <f>IF(ISBLANK(R95),"",VLOOKUP(R95,'BAREME ATHLE'!$AY$6:$BE$56,7))</f>
        <v/>
      </c>
      <c r="T95" s="233">
        <f t="shared" ref="T95:T98" si="15">IF(SUM(M95,O95,Q95,S95)&lt;&gt;0,SUM(M95,O95,Q95,S95),0)</f>
        <v>0</v>
      </c>
      <c r="U95" s="713">
        <f>SUM(T95:T99)</f>
        <v>0</v>
      </c>
      <c r="V95" s="710">
        <f>IF(ISERROR(RANK(U95,$AO$47:$AO$62)),"",RANK(U95,$AO$47:$AO$62))</f>
        <v>1</v>
      </c>
      <c r="W95" s="707"/>
      <c r="X95" s="706"/>
      <c r="Y95" s="704"/>
    </row>
    <row r="96" spans="1:25" ht="25.5" customHeight="1" x14ac:dyDescent="0.5">
      <c r="A96" s="729"/>
      <c r="B96" s="731"/>
      <c r="C96" s="716"/>
      <c r="D96" s="244">
        <v>2</v>
      </c>
      <c r="E96" s="124"/>
      <c r="F96" s="313" t="str">
        <f>IF(E96="","",VLOOKUP(E96,'Listing import 29.10.24'!$A$2:$J$7000,2,FALSE))</f>
        <v/>
      </c>
      <c r="G96" s="197" t="str">
        <f>IF(E96="","",VLOOKUP(E96,'Listing import 29.10.24'!$A$2:$J$7000,3,FALSE))</f>
        <v/>
      </c>
      <c r="H96" s="245" t="str">
        <f>IF(E96="","",VLOOKUP(E96,'Listing import 29.10.24'!$A$2:$J$7000,4,FALSE))</f>
        <v/>
      </c>
      <c r="I96" s="718"/>
      <c r="J96" s="723"/>
      <c r="K96" s="726"/>
      <c r="L96" s="149"/>
      <c r="M96" s="246" t="str">
        <f>IF(ISBLANK(L96),"",VLOOKUP(1/L96,'BAREME ATHLE'!$P$6:$BE$56,42))</f>
        <v/>
      </c>
      <c r="N96" s="150"/>
      <c r="O96" s="246" t="str">
        <f>IF(ISBLANK(N96),"",VLOOKUP(1/N96,'BAREME ATHLE'!$AB$6:$BE$56,30))</f>
        <v/>
      </c>
      <c r="P96" s="157"/>
      <c r="Q96" s="246" t="str">
        <f>IF(ISBLANK(P96),"",VLOOKUP(P96,'BAREME ATHLE'!$AV$6:$BE$56,10))</f>
        <v/>
      </c>
      <c r="R96" s="152"/>
      <c r="S96" s="246" t="str">
        <f>IF(ISBLANK(R96),"",VLOOKUP(R96,'BAREME ATHLE'!$AY$6:$BE$56,7))</f>
        <v/>
      </c>
      <c r="T96" s="233">
        <f t="shared" si="15"/>
        <v>0</v>
      </c>
      <c r="U96" s="714"/>
      <c r="V96" s="711"/>
      <c r="W96" s="707"/>
      <c r="X96" s="706"/>
      <c r="Y96" s="704"/>
    </row>
    <row r="97" spans="1:25" ht="25.5" customHeight="1" x14ac:dyDescent="0.5">
      <c r="A97" s="729"/>
      <c r="B97" s="731"/>
      <c r="C97" s="717"/>
      <c r="D97" s="244">
        <v>3</v>
      </c>
      <c r="E97" s="124"/>
      <c r="F97" s="313" t="str">
        <f>IF(E97="","",VLOOKUP(E97,'Listing import 29.10.24'!$A$2:$J$7000,2,FALSE))</f>
        <v/>
      </c>
      <c r="G97" s="197" t="str">
        <f>IF(E97="","",VLOOKUP(E97,'Listing import 29.10.24'!$A$2:$J$7000,3,FALSE))</f>
        <v/>
      </c>
      <c r="H97" s="245" t="str">
        <f>IF(E97="","",VLOOKUP(E97,'Listing import 29.10.24'!$A$2:$J$7000,4,FALSE))</f>
        <v/>
      </c>
      <c r="I97" s="718"/>
      <c r="J97" s="723"/>
      <c r="K97" s="726"/>
      <c r="L97" s="149"/>
      <c r="M97" s="246" t="str">
        <f>IF(ISBLANK(L97),"",VLOOKUP(1/L97,'BAREME ATHLE'!$P$6:$BE$56,42))</f>
        <v/>
      </c>
      <c r="N97" s="150"/>
      <c r="O97" s="246" t="str">
        <f>IF(ISBLANK(N97),"",VLOOKUP(1/N97,'BAREME ATHLE'!$AB$6:$BE$56,30))</f>
        <v/>
      </c>
      <c r="P97" s="157"/>
      <c r="Q97" s="246" t="str">
        <f>IF(ISBLANK(P97),"",VLOOKUP(P97,'BAREME ATHLE'!$AV$6:$BE$56,10))</f>
        <v/>
      </c>
      <c r="R97" s="152"/>
      <c r="S97" s="246" t="str">
        <f>IF(ISBLANK(R97),"",VLOOKUP(R97,'BAREME ATHLE'!$AY$6:$BE$56,7))</f>
        <v/>
      </c>
      <c r="T97" s="233">
        <f t="shared" si="15"/>
        <v>0</v>
      </c>
      <c r="U97" s="714"/>
      <c r="V97" s="711"/>
      <c r="W97" s="707"/>
      <c r="X97" s="706"/>
      <c r="Y97" s="704"/>
    </row>
    <row r="98" spans="1:25" ht="25.5" customHeight="1" x14ac:dyDescent="0.5">
      <c r="A98" s="729"/>
      <c r="B98" s="731"/>
      <c r="C98" s="717"/>
      <c r="D98" s="244">
        <v>4</v>
      </c>
      <c r="E98" s="124"/>
      <c r="F98" s="313" t="str">
        <f>IF(E98="","",VLOOKUP(E98,'Listing import 29.10.24'!$A$2:$J$7000,2,FALSE))</f>
        <v/>
      </c>
      <c r="G98" s="197" t="str">
        <f>IF(E98="","",VLOOKUP(E98,'Listing import 29.10.24'!$A$2:$J$7000,3,FALSE))</f>
        <v/>
      </c>
      <c r="H98" s="245" t="str">
        <f>IF(E98="","",VLOOKUP(E98,'Listing import 29.10.24'!$A$2:$J$7000,4,FALSE))</f>
        <v/>
      </c>
      <c r="I98" s="718"/>
      <c r="J98" s="723"/>
      <c r="K98" s="726"/>
      <c r="L98" s="149"/>
      <c r="M98" s="246" t="str">
        <f>IF(ISBLANK(L98),"",VLOOKUP(1/L98,'BAREME ATHLE'!$P$6:$BE$56,42))</f>
        <v/>
      </c>
      <c r="N98" s="150"/>
      <c r="O98" s="246" t="str">
        <f>IF(ISBLANK(N98),"",VLOOKUP(1/N98,'BAREME ATHLE'!$AB$6:$BE$56,30))</f>
        <v/>
      </c>
      <c r="P98" s="157"/>
      <c r="Q98" s="246" t="str">
        <f>IF(ISBLANK(P98),"",VLOOKUP(P98,'BAREME ATHLE'!$AV$6:$BE$56,10))</f>
        <v/>
      </c>
      <c r="R98" s="152"/>
      <c r="S98" s="246" t="str">
        <f>IF(ISBLANK(R98),"",VLOOKUP(R98,'BAREME ATHLE'!$AY$6:$BE$56,7))</f>
        <v/>
      </c>
      <c r="T98" s="233">
        <f t="shared" si="15"/>
        <v>0</v>
      </c>
      <c r="U98" s="714"/>
      <c r="V98" s="711"/>
      <c r="W98" s="707"/>
      <c r="X98" s="706"/>
      <c r="Y98" s="704"/>
    </row>
    <row r="99" spans="1:25" ht="25.5" customHeight="1" x14ac:dyDescent="0.5">
      <c r="A99" s="729"/>
      <c r="B99" s="732"/>
      <c r="C99" s="717"/>
      <c r="D99" s="244">
        <v>5</v>
      </c>
      <c r="E99" s="124"/>
      <c r="F99" s="313" t="str">
        <f>IF(E99="","",VLOOKUP(E99,'Listing import 29.10.24'!$A$2:$J$7000,2,FALSE))</f>
        <v/>
      </c>
      <c r="G99" s="197" t="str">
        <f>IF(E99="","",VLOOKUP(E99,'Listing import 29.10.24'!$A$2:$J$7000,3,FALSE))</f>
        <v/>
      </c>
      <c r="H99" s="245" t="str">
        <f>IF(E99="","",VLOOKUP(E99,'Listing import 29.10.24'!$A$2:$J$7000,4,FALSE))</f>
        <v/>
      </c>
      <c r="I99" s="718"/>
      <c r="J99" s="724"/>
      <c r="K99" s="727"/>
      <c r="L99" s="149"/>
      <c r="M99" s="246" t="str">
        <f>IF(ISBLANK(L99),"",VLOOKUP(1/L99,'BAREME ATHLE'!$P$6:$BE$56,42))</f>
        <v/>
      </c>
      <c r="N99" s="150"/>
      <c r="O99" s="246" t="str">
        <f>IF(ISBLANK(N99),"",VLOOKUP(1/N99,'BAREME ATHLE'!$AB$6:$BE$56,30))</f>
        <v/>
      </c>
      <c r="P99" s="157"/>
      <c r="Q99" s="246" t="str">
        <f>IF(ISBLANK(P99),"",VLOOKUP(P99,'BAREME ATHLE'!$AV$6:$BE$56,10))</f>
        <v/>
      </c>
      <c r="R99" s="152"/>
      <c r="S99" s="246" t="str">
        <f>IF(ISBLANK(R99),"",VLOOKUP(R99,'BAREME ATHLE'!$AY$6:$BE$56,7))</f>
        <v/>
      </c>
      <c r="T99" s="233">
        <f>IF(SUM(M99,O99,Q99,S99)&lt;&gt;0,SUM(M99,O99,Q99,S99),0)</f>
        <v>0</v>
      </c>
      <c r="U99" s="715"/>
      <c r="V99" s="711"/>
      <c r="W99" s="707"/>
      <c r="X99" s="706"/>
      <c r="Y99" s="705"/>
    </row>
    <row r="100" spans="1:25" x14ac:dyDescent="0.5">
      <c r="B100" s="236"/>
      <c r="C100" s="237"/>
      <c r="D100" s="237"/>
      <c r="E100" s="319"/>
      <c r="F100" s="312"/>
      <c r="G100" s="237"/>
      <c r="H100" s="237"/>
      <c r="J100" s="158">
        <f>SUM(HOUR(J77+J89)*60*60,MINUTE(J77+J89)*60,SECOND(J77+J89))</f>
        <v>0</v>
      </c>
      <c r="K100" s="238"/>
    </row>
    <row r="101" spans="1:25" ht="87.75" x14ac:dyDescent="0.5">
      <c r="B101" s="187" t="s">
        <v>56</v>
      </c>
      <c r="C101" s="187" t="s">
        <v>57</v>
      </c>
      <c r="D101" s="187" t="s">
        <v>58</v>
      </c>
      <c r="E101" s="46" t="s">
        <v>59</v>
      </c>
      <c r="F101" s="309" t="s">
        <v>60</v>
      </c>
      <c r="G101" s="187" t="s">
        <v>61</v>
      </c>
      <c r="H101" s="187" t="s">
        <v>62</v>
      </c>
      <c r="I101" s="188" t="s">
        <v>63</v>
      </c>
      <c r="J101" s="57" t="s">
        <v>98</v>
      </c>
      <c r="K101" s="188" t="s">
        <v>33</v>
      </c>
      <c r="L101" s="57" t="s">
        <v>108</v>
      </c>
      <c r="M101" s="189" t="s">
        <v>33</v>
      </c>
      <c r="N101" s="57" t="s">
        <v>100</v>
      </c>
      <c r="O101" s="189" t="s">
        <v>33</v>
      </c>
      <c r="P101" s="57" t="s">
        <v>101</v>
      </c>
      <c r="Q101" s="189" t="s">
        <v>33</v>
      </c>
      <c r="R101" s="57" t="s">
        <v>102</v>
      </c>
      <c r="S101" s="189" t="s">
        <v>33</v>
      </c>
      <c r="T101" s="190" t="s">
        <v>89</v>
      </c>
      <c r="U101" s="191" t="s">
        <v>72</v>
      </c>
      <c r="V101" s="191" t="s">
        <v>73</v>
      </c>
      <c r="W101" s="192" t="s">
        <v>90</v>
      </c>
      <c r="X101" s="192" t="s">
        <v>91</v>
      </c>
      <c r="Y101" s="192" t="s">
        <v>92</v>
      </c>
    </row>
    <row r="102" spans="1:25" ht="25.5" customHeight="1" x14ac:dyDescent="0.5">
      <c r="A102" s="687">
        <v>5</v>
      </c>
      <c r="B102" s="730" t="str">
        <f>IF(E102="","",VLOOKUP(E102,'Listing import 29.10.24'!$A$2:$J$7000,8,FALSE))</f>
        <v>CLG.BOULARI</v>
      </c>
      <c r="C102" s="716" t="s">
        <v>93</v>
      </c>
      <c r="D102" s="244">
        <v>1</v>
      </c>
      <c r="E102" s="124">
        <f>'INSCRIPTIONS COLLEGES'!E55</f>
        <v>24245747</v>
      </c>
      <c r="F102" s="313" t="str">
        <f>IF(E102="","",VLOOKUP(E102,'Listing import 29.10.24'!$A$2:$J$7000,2,FALSE))</f>
        <v>Bellais</v>
      </c>
      <c r="G102" s="197" t="str">
        <f>IF(E102="","",VLOOKUP(E102,'Listing import 29.10.24'!$A$2:$J$7000,3,FALSE))</f>
        <v>Marania</v>
      </c>
      <c r="H102" s="245" t="str">
        <f>IF(E102="","",VLOOKUP(E102,'Listing import 29.10.24'!$A$2:$J$7000,4,FALSE))</f>
        <v>BF</v>
      </c>
      <c r="I102" s="641"/>
      <c r="J102" s="722"/>
      <c r="K102" s="725" t="str">
        <f>IF(ISBLANK(J102),"",VLOOKUP(1/J102,'BAREME ATHLE'!$AH$6:$BE$56,24))</f>
        <v/>
      </c>
      <c r="L102" s="149"/>
      <c r="M102" s="246" t="str">
        <f>IF(ISBLANK(L102),"",VLOOKUP(1/L102,'BAREME ATHLE'!$J$6:$BE$56,48))</f>
        <v/>
      </c>
      <c r="N102" s="150"/>
      <c r="O102" s="246" t="str">
        <f>IF(ISBLANK(N102),"",VLOOKUP(1/N102,'BAREME ATHLE'!$V$6:$BE$56,36))</f>
        <v/>
      </c>
      <c r="P102" s="151"/>
      <c r="Q102" s="247" t="str">
        <f>IF(ISBLANK(P102),"",VLOOKUP(P102,'BAREME ATHLE'!$AS$6:$BE$56,13))</f>
        <v/>
      </c>
      <c r="R102" s="152"/>
      <c r="S102" s="246" t="str">
        <f>IF(ISBLANK(R102),"",VLOOKUP(R102,'BAREME ATHLE'!$AY$6:$BE$56,7))</f>
        <v/>
      </c>
      <c r="T102" s="201">
        <f>IF(SUM(M102,O102,Q102,S102)&lt;&gt;0,SUM(M102,O102,Q102,S102),0)</f>
        <v>0</v>
      </c>
      <c r="U102" s="719">
        <f>SUM(T102:T106)</f>
        <v>0</v>
      </c>
      <c r="V102" s="708">
        <f>IF(ISERROR(RANK(U102,$AC$47:$AC$62)),"",RANK(U102,$AC$47:$AC$62))</f>
        <v>1</v>
      </c>
      <c r="W102" s="706">
        <f>IF(ISERROR(U102+U108),"",U102+U108)</f>
        <v>0</v>
      </c>
      <c r="X102" s="706">
        <f>IF(ISERROR(RANK(W102,$AI$47:$AI$62)),"",RANK(W102,$AI$47:$AI$62))</f>
        <v>1</v>
      </c>
      <c r="Y102" s="702"/>
    </row>
    <row r="103" spans="1:25" ht="25.5" customHeight="1" x14ac:dyDescent="0.5">
      <c r="A103" s="729"/>
      <c r="B103" s="731"/>
      <c r="C103" s="717"/>
      <c r="D103" s="244">
        <v>2</v>
      </c>
      <c r="E103" s="124">
        <f>'INSCRIPTIONS COLLEGES'!E56</f>
        <v>24237513</v>
      </c>
      <c r="F103" s="313" t="str">
        <f>IF(E103="","",VLOOKUP(E103,'Listing import 29.10.24'!$A$2:$J$7000,2,FALSE))</f>
        <v>FILITUULAGA</v>
      </c>
      <c r="G103" s="197" t="str">
        <f>IF(E103="","",VLOOKUP(E103,'Listing import 29.10.24'!$A$2:$J$7000,3,FALSE))</f>
        <v>GABRIELLA</v>
      </c>
      <c r="H103" s="245" t="str">
        <f>IF(E103="","",VLOOKUP(E103,'Listing import 29.10.24'!$A$2:$J$7000,4,FALSE))</f>
        <v>BF</v>
      </c>
      <c r="I103" s="641"/>
      <c r="J103" s="723"/>
      <c r="K103" s="726"/>
      <c r="L103" s="149"/>
      <c r="M103" s="246" t="str">
        <f>IF(ISBLANK(L103),"",VLOOKUP(1/L103,'BAREME ATHLE'!$J$6:$BE$56,48))</f>
        <v/>
      </c>
      <c r="N103" s="150"/>
      <c r="O103" s="246" t="str">
        <f>IF(ISBLANK(N103),"",VLOOKUP(1/N103,'BAREME ATHLE'!$V$6:$BE$56,36))</f>
        <v/>
      </c>
      <c r="P103" s="151"/>
      <c r="Q103" s="247" t="str">
        <f>IF(ISBLANK(P103),"",VLOOKUP(P103,'BAREME ATHLE'!$AS$6:$BE$56,13))</f>
        <v/>
      </c>
      <c r="R103" s="153"/>
      <c r="S103" s="246" t="str">
        <f>IF(ISBLANK(R103),"",VLOOKUP(R103,'BAREME ATHLE'!$AY$6:$BE$56,7))</f>
        <v/>
      </c>
      <c r="T103" s="201">
        <f>IF(SUM(M103,O103,Q103,S103)&lt;&gt;0,SUM(M103,O103,Q103,S103),0)</f>
        <v>0</v>
      </c>
      <c r="U103" s="720"/>
      <c r="V103" s="709"/>
      <c r="W103" s="707"/>
      <c r="X103" s="706"/>
      <c r="Y103" s="703"/>
    </row>
    <row r="104" spans="1:25" ht="25.5" customHeight="1" x14ac:dyDescent="0.5">
      <c r="A104" s="729"/>
      <c r="B104" s="731"/>
      <c r="C104" s="717"/>
      <c r="D104" s="244">
        <v>3</v>
      </c>
      <c r="E104" s="124">
        <f>'INSCRIPTIONS COLLEGES'!E57</f>
        <v>24245548</v>
      </c>
      <c r="F104" s="313" t="str">
        <f>IF(E104="","",VLOOKUP(E104,'Listing import 29.10.24'!$A$2:$J$7000,2,FALSE))</f>
        <v>LOUECKOTE</v>
      </c>
      <c r="G104" s="197" t="str">
        <f>IF(E104="","",VLOOKUP(E104,'Listing import 29.10.24'!$A$2:$J$7000,3,FALSE))</f>
        <v>GOGNYALINE</v>
      </c>
      <c r="H104" s="245" t="str">
        <f>IF(E104="","",VLOOKUP(E104,'Listing import 29.10.24'!$A$2:$J$7000,4,FALSE))</f>
        <v>BF</v>
      </c>
      <c r="I104" s="641"/>
      <c r="J104" s="723"/>
      <c r="K104" s="726"/>
      <c r="L104" s="149"/>
      <c r="M104" s="246" t="str">
        <f>IF(ISBLANK(L104),"",VLOOKUP(1/L104,'BAREME ATHLE'!$J$6:$BE$56,48))</f>
        <v/>
      </c>
      <c r="N104" s="150"/>
      <c r="O104" s="246" t="str">
        <f>IF(ISBLANK(N104),"",VLOOKUP(1/N104,'BAREME ATHLE'!$V$6:$BE$56,36))</f>
        <v/>
      </c>
      <c r="P104" s="151"/>
      <c r="Q104" s="247" t="str">
        <f>IF(ISBLANK(P104),"",VLOOKUP(P104,'BAREME ATHLE'!$AS$6:$BE$56,13))</f>
        <v/>
      </c>
      <c r="R104" s="152"/>
      <c r="S104" s="246" t="str">
        <f>IF(ISBLANK(R104),"",VLOOKUP(R104,'BAREME ATHLE'!$AY$6:$BE$56,7))</f>
        <v/>
      </c>
      <c r="T104" s="201">
        <f>IF(SUM(M104,O104,Q104,S104)&lt;&gt;0,SUM(M104,O104,Q104,S104),0)</f>
        <v>0</v>
      </c>
      <c r="U104" s="720"/>
      <c r="V104" s="709"/>
      <c r="W104" s="707"/>
      <c r="X104" s="706"/>
      <c r="Y104" s="703"/>
    </row>
    <row r="105" spans="1:25" ht="25.5" customHeight="1" x14ac:dyDescent="0.5">
      <c r="A105" s="729"/>
      <c r="B105" s="731"/>
      <c r="C105" s="717"/>
      <c r="D105" s="244">
        <v>4</v>
      </c>
      <c r="E105" s="124">
        <f>'INSCRIPTIONS COLLEGES'!E58</f>
        <v>24248079</v>
      </c>
      <c r="F105" s="313" t="str">
        <f>IF(E105="","",VLOOKUP(E105,'Listing import 29.10.24'!$A$2:$J$7000,2,FALSE))</f>
        <v>MOKOTAÏ</v>
      </c>
      <c r="G105" s="197" t="str">
        <f>IF(E105="","",VLOOKUP(E105,'Listing import 29.10.24'!$A$2:$J$7000,3,FALSE))</f>
        <v>KETTY</v>
      </c>
      <c r="H105" s="245" t="str">
        <f>IF(E105="","",VLOOKUP(E105,'Listing import 29.10.24'!$A$2:$J$7000,4,FALSE))</f>
        <v>BF</v>
      </c>
      <c r="I105" s="641"/>
      <c r="J105" s="723"/>
      <c r="K105" s="726"/>
      <c r="L105" s="149"/>
      <c r="M105" s="246" t="str">
        <f>IF(ISBLANK(L105),"",VLOOKUP(1/L105,'BAREME ATHLE'!$J$6:$BE$56,48))</f>
        <v/>
      </c>
      <c r="N105" s="150"/>
      <c r="O105" s="246" t="str">
        <f>IF(ISBLANK(N105),"",VLOOKUP(1/N105,'BAREME ATHLE'!$V$6:$BE$56,36))</f>
        <v/>
      </c>
      <c r="P105" s="151"/>
      <c r="Q105" s="247" t="str">
        <f>IF(ISBLANK(P105),"",VLOOKUP(P105,'BAREME ATHLE'!$AS$6:$BE$56,13))</f>
        <v/>
      </c>
      <c r="R105" s="152"/>
      <c r="S105" s="246" t="str">
        <f>IF(ISBLANK(R105),"",VLOOKUP(R105,'BAREME ATHLE'!$AY$6:$BE$56,7))</f>
        <v/>
      </c>
      <c r="T105" s="201">
        <f>IF(SUM(M105,O105,Q105,S105)&lt;&gt;0,SUM(M105,O105,Q105,S105),0)</f>
        <v>0</v>
      </c>
      <c r="U105" s="720"/>
      <c r="V105" s="709"/>
      <c r="W105" s="707"/>
      <c r="X105" s="706"/>
      <c r="Y105" s="703"/>
    </row>
    <row r="106" spans="1:25" ht="25.5" customHeight="1" x14ac:dyDescent="0.5">
      <c r="A106" s="729"/>
      <c r="B106" s="731"/>
      <c r="C106" s="717"/>
      <c r="D106" s="244">
        <v>5</v>
      </c>
      <c r="E106" s="124">
        <f>'INSCRIPTIONS COLLEGES'!E59</f>
        <v>24245525</v>
      </c>
      <c r="F106" s="313" t="str">
        <f>IF(E106="","",VLOOKUP(E106,'Listing import 29.10.24'!$A$2:$J$7000,2,FALSE))</f>
        <v>Wamai</v>
      </c>
      <c r="G106" s="197" t="str">
        <f>IF(E106="","",VLOOKUP(E106,'Listing import 29.10.24'!$A$2:$J$7000,3,FALSE))</f>
        <v>Melody</v>
      </c>
      <c r="H106" s="245" t="str">
        <f>IF(E106="","",VLOOKUP(E106,'Listing import 29.10.24'!$A$2:$J$7000,4,FALSE))</f>
        <v>BF</v>
      </c>
      <c r="I106" s="641"/>
      <c r="J106" s="724"/>
      <c r="K106" s="727"/>
      <c r="L106" s="149"/>
      <c r="M106" s="246" t="str">
        <f>IF(ISBLANK(L106),"",VLOOKUP(1/L106,'BAREME ATHLE'!$J$6:$BE$56,48))</f>
        <v/>
      </c>
      <c r="N106" s="150"/>
      <c r="O106" s="246" t="str">
        <f>IF(ISBLANK(N106),"",VLOOKUP(1/N106,'BAREME ATHLE'!$V$6:$BE$56,36))</f>
        <v/>
      </c>
      <c r="P106" s="151"/>
      <c r="Q106" s="247" t="str">
        <f>IF(ISBLANK(P106),"",VLOOKUP(P106,'BAREME ATHLE'!$AS$6:$BE$56,13))</f>
        <v/>
      </c>
      <c r="R106" s="152"/>
      <c r="S106" s="246" t="str">
        <f>IF(ISBLANK(R106),"",VLOOKUP(R106,'BAREME ATHLE'!$AY$6:$BE$56,7))</f>
        <v/>
      </c>
      <c r="T106" s="201">
        <f>IF(SUM(M106,O106,Q106,S106)&lt;&gt;0,SUM(M106,O106,Q106,S106),0)</f>
        <v>0</v>
      </c>
      <c r="U106" s="721"/>
      <c r="V106" s="709"/>
      <c r="W106" s="707"/>
      <c r="X106" s="706"/>
      <c r="Y106" s="703"/>
    </row>
    <row r="107" spans="1:25" ht="25.5" customHeight="1" x14ac:dyDescent="0.5">
      <c r="A107" s="729"/>
      <c r="B107" s="731"/>
      <c r="C107" s="218"/>
      <c r="D107" s="219"/>
      <c r="E107" s="219"/>
      <c r="F107" s="311"/>
      <c r="G107" s="219"/>
      <c r="H107" s="220"/>
      <c r="I107" s="221"/>
      <c r="J107" s="154"/>
      <c r="K107" s="221"/>
      <c r="L107" s="155"/>
      <c r="M107" s="222"/>
      <c r="N107" s="156"/>
      <c r="O107" s="223"/>
      <c r="P107" s="139"/>
      <c r="Q107" s="223"/>
      <c r="R107" s="139"/>
      <c r="S107" s="223"/>
      <c r="T107" s="224"/>
      <c r="U107" s="225"/>
      <c r="V107" s="226"/>
      <c r="W107" s="707"/>
      <c r="X107" s="706"/>
      <c r="Y107" s="703"/>
    </row>
    <row r="108" spans="1:25" ht="25.5" customHeight="1" x14ac:dyDescent="0.5">
      <c r="A108" s="729"/>
      <c r="B108" s="731"/>
      <c r="C108" s="716" t="s">
        <v>97</v>
      </c>
      <c r="D108" s="244">
        <v>1</v>
      </c>
      <c r="E108" s="124">
        <f>'INSCRIPTIONS COLLEGES'!E61</f>
        <v>24247557</v>
      </c>
      <c r="F108" s="313" t="str">
        <f>IF(E108="","",VLOOKUP(E108,'Listing import 29.10.24'!$A$2:$J$7000,2,FALSE))</f>
        <v>ALIKIE</v>
      </c>
      <c r="G108" s="197" t="str">
        <f>IF(E108="","",VLOOKUP(E108,'Listing import 29.10.24'!$A$2:$J$7000,3,FALSE))</f>
        <v>Dayven</v>
      </c>
      <c r="H108" s="245" t="str">
        <f>IF(E108="","",VLOOKUP(E108,'Listing import 29.10.24'!$A$2:$J$7000,4,FALSE))</f>
        <v>BG</v>
      </c>
      <c r="I108" s="641"/>
      <c r="J108" s="722"/>
      <c r="K108" s="725" t="str">
        <f>IF(ISBLANK(J108),"",VLOOKUP(1/J108,'BAREME ATHLE'!$AJ$6:$BE$56,22))</f>
        <v/>
      </c>
      <c r="L108" s="149"/>
      <c r="M108" s="246" t="str">
        <f>IF(ISBLANK(L108),"",VLOOKUP(1/L108,'BAREME ATHLE'!$L$6:$BE$56,46))</f>
        <v/>
      </c>
      <c r="N108" s="150"/>
      <c r="O108" s="246" t="str">
        <f>IF(ISBLANK(N108),"",VLOOKUP(1/N108,'BAREME ATHLE'!$X$6:$BE$56,34))</f>
        <v/>
      </c>
      <c r="P108" s="157"/>
      <c r="Q108" s="246" t="str">
        <f>IF(ISBLANK(P108),"",VLOOKUP(P108,'BAREME ATHLE'!$AT$6:$BE$56,12))</f>
        <v/>
      </c>
      <c r="R108" s="152"/>
      <c r="S108" s="246" t="str">
        <f>IF(ISBLANK(R108),"",VLOOKUP(R108,'BAREME ATHLE'!$AY$6:$BE$56,7))</f>
        <v/>
      </c>
      <c r="T108" s="233">
        <f>IF(SUM(M108,O108,Q108,S108)&lt;&gt;0,SUM(M108,O108,Q108,S108),0)</f>
        <v>0</v>
      </c>
      <c r="U108" s="713">
        <f>SUM(T108:T112)</f>
        <v>0</v>
      </c>
      <c r="V108" s="710">
        <f>IF(ISERROR(RANK(U108,$AF$47:$AF$62)),"",RANK(U108,$AF$47:$AF$62))</f>
        <v>1</v>
      </c>
      <c r="W108" s="707"/>
      <c r="X108" s="706"/>
      <c r="Y108" s="703"/>
    </row>
    <row r="109" spans="1:25" ht="25.5" customHeight="1" x14ac:dyDescent="0.5">
      <c r="A109" s="729"/>
      <c r="B109" s="731"/>
      <c r="C109" s="717"/>
      <c r="D109" s="244">
        <v>2</v>
      </c>
      <c r="E109" s="124">
        <f>'INSCRIPTIONS COLLEGES'!E62</f>
        <v>24245833</v>
      </c>
      <c r="F109" s="313" t="str">
        <f>IF(E109="","",VLOOKUP(E109,'Listing import 29.10.24'!$A$2:$J$7000,2,FALSE))</f>
        <v>CLAUDEL</v>
      </c>
      <c r="G109" s="197" t="str">
        <f>IF(E109="","",VLOOKUP(E109,'Listing import 29.10.24'!$A$2:$J$7000,3,FALSE))</f>
        <v>Marcelin</v>
      </c>
      <c r="H109" s="245" t="str">
        <f>IF(E109="","",VLOOKUP(E109,'Listing import 29.10.24'!$A$2:$J$7000,4,FALSE))</f>
        <v>BG</v>
      </c>
      <c r="I109" s="641"/>
      <c r="J109" s="723"/>
      <c r="K109" s="726"/>
      <c r="L109" s="149"/>
      <c r="M109" s="246" t="str">
        <f>IF(ISBLANK(L109),"",VLOOKUP(1/L109,'BAREME ATHLE'!$L$6:$BE$56,46))</f>
        <v/>
      </c>
      <c r="N109" s="150"/>
      <c r="O109" s="246" t="str">
        <f>IF(ISBLANK(N109),"",VLOOKUP(1/N109,'BAREME ATHLE'!$X$6:$BE$56,34))</f>
        <v/>
      </c>
      <c r="P109" s="157"/>
      <c r="Q109" s="246" t="str">
        <f>IF(ISBLANK(P109),"",VLOOKUP(P109,'BAREME ATHLE'!$AT$6:$BE$56,12))</f>
        <v/>
      </c>
      <c r="R109" s="152"/>
      <c r="S109" s="246" t="str">
        <f>IF(ISBLANK(R109),"",VLOOKUP(R109,'BAREME ATHLE'!$AY$6:$BE$56,7))</f>
        <v/>
      </c>
      <c r="T109" s="233">
        <f>IF(SUM(M109,O109,Q109,S109)&lt;&gt;0,SUM(M109,O109,Q109,S109),0)</f>
        <v>0</v>
      </c>
      <c r="U109" s="714"/>
      <c r="V109" s="711"/>
      <c r="W109" s="707"/>
      <c r="X109" s="706"/>
      <c r="Y109" s="703"/>
    </row>
    <row r="110" spans="1:25" ht="25.5" customHeight="1" x14ac:dyDescent="0.5">
      <c r="A110" s="729"/>
      <c r="B110" s="731"/>
      <c r="C110" s="717"/>
      <c r="D110" s="244">
        <v>3</v>
      </c>
      <c r="E110" s="124">
        <f>'INSCRIPTIONS COLLEGES'!E63</f>
        <v>24247500</v>
      </c>
      <c r="F110" s="313" t="str">
        <f>IF(E110="","",VLOOKUP(E110,'Listing import 29.10.24'!$A$2:$J$7000,2,FALSE))</f>
        <v>DHOU</v>
      </c>
      <c r="G110" s="197" t="str">
        <f>IF(E110="","",VLOOKUP(E110,'Listing import 29.10.24'!$A$2:$J$7000,3,FALSE))</f>
        <v>JULIAN</v>
      </c>
      <c r="H110" s="245" t="str">
        <f>IF(E110="","",VLOOKUP(E110,'Listing import 29.10.24'!$A$2:$J$7000,4,FALSE))</f>
        <v>BG</v>
      </c>
      <c r="I110" s="641"/>
      <c r="J110" s="723"/>
      <c r="K110" s="726"/>
      <c r="L110" s="149"/>
      <c r="M110" s="246" t="str">
        <f>IF(ISBLANK(L110),"",VLOOKUP(1/L110,'BAREME ATHLE'!$L$6:$BE$56,46))</f>
        <v/>
      </c>
      <c r="N110" s="150"/>
      <c r="O110" s="246" t="str">
        <f>IF(ISBLANK(N110),"",VLOOKUP(1/N110,'BAREME ATHLE'!$X$6:$BE$56,34))</f>
        <v/>
      </c>
      <c r="P110" s="157"/>
      <c r="Q110" s="246" t="str">
        <f>IF(ISBLANK(P110),"",VLOOKUP(P110,'BAREME ATHLE'!$AT$6:$BE$56,12))</f>
        <v/>
      </c>
      <c r="R110" s="152"/>
      <c r="S110" s="246" t="str">
        <f>IF(ISBLANK(R110),"",VLOOKUP(R110,'BAREME ATHLE'!$AY$6:$BE$56,7))</f>
        <v/>
      </c>
      <c r="T110" s="233">
        <f>IF(SUM(M110,O110,Q110,S110)&lt;&gt;0,SUM(M110,O110,Q110,S110),0)</f>
        <v>0</v>
      </c>
      <c r="U110" s="714"/>
      <c r="V110" s="711"/>
      <c r="W110" s="707"/>
      <c r="X110" s="706"/>
      <c r="Y110" s="703"/>
    </row>
    <row r="111" spans="1:25" ht="25.5" customHeight="1" x14ac:dyDescent="0.5">
      <c r="A111" s="729"/>
      <c r="B111" s="731"/>
      <c r="C111" s="717"/>
      <c r="D111" s="244">
        <v>4</v>
      </c>
      <c r="E111" s="124">
        <f>'INSCRIPTIONS COLLEGES'!E64</f>
        <v>24236628</v>
      </c>
      <c r="F111" s="313" t="str">
        <f>IF(E111="","",VLOOKUP(E111,'Listing import 29.10.24'!$A$2:$J$7000,2,FALSE))</f>
        <v>PANI--CHEUNG</v>
      </c>
      <c r="G111" s="197" t="str">
        <f>IF(E111="","",VLOOKUP(E111,'Listing import 29.10.24'!$A$2:$J$7000,3,FALSE))</f>
        <v>LOGAN</v>
      </c>
      <c r="H111" s="245" t="str">
        <f>IF(E111="","",VLOOKUP(E111,'Listing import 29.10.24'!$A$2:$J$7000,4,FALSE))</f>
        <v>BG</v>
      </c>
      <c r="I111" s="641"/>
      <c r="J111" s="723"/>
      <c r="K111" s="726"/>
      <c r="L111" s="149"/>
      <c r="M111" s="246" t="str">
        <f>IF(ISBLANK(L111),"",VLOOKUP(1/L111,'BAREME ATHLE'!$L$6:$BE$56,46))</f>
        <v/>
      </c>
      <c r="N111" s="150"/>
      <c r="O111" s="246" t="str">
        <f>IF(ISBLANK(N111),"",VLOOKUP(1/N111,'BAREME ATHLE'!$X$6:$BE$56,34))</f>
        <v/>
      </c>
      <c r="P111" s="157"/>
      <c r="Q111" s="246" t="str">
        <f>IF(ISBLANK(P111),"",VLOOKUP(P111,'BAREME ATHLE'!$AT$6:$BE$56,12))</f>
        <v/>
      </c>
      <c r="R111" s="152"/>
      <c r="S111" s="246" t="str">
        <f>IF(ISBLANK(R111),"",VLOOKUP(R111,'BAREME ATHLE'!$AY$6:$BE$56,7))</f>
        <v/>
      </c>
      <c r="T111" s="233">
        <f>IF(SUM(M111,O111,Q111,S111)&lt;&gt;0,SUM(M111,O111,Q111,S111),0)</f>
        <v>0</v>
      </c>
      <c r="U111" s="714"/>
      <c r="V111" s="711"/>
      <c r="W111" s="707"/>
      <c r="X111" s="706"/>
      <c r="Y111" s="703"/>
    </row>
    <row r="112" spans="1:25" ht="25.5" customHeight="1" x14ac:dyDescent="0.5">
      <c r="A112" s="729"/>
      <c r="B112" s="731"/>
      <c r="C112" s="717"/>
      <c r="D112" s="244">
        <v>5</v>
      </c>
      <c r="E112" s="124">
        <f>'INSCRIPTIONS COLLEGES'!E65</f>
        <v>24238616</v>
      </c>
      <c r="F112" s="313" t="str">
        <f>IF(E112="","",VLOOKUP(E112,'Listing import 29.10.24'!$A$2:$J$7000,2,FALSE))</f>
        <v>XANATRE</v>
      </c>
      <c r="G112" s="197" t="str">
        <f>IF(E112="","",VLOOKUP(E112,'Listing import 29.10.24'!$A$2:$J$7000,3,FALSE))</f>
        <v>RUBEN - WASAMANE</v>
      </c>
      <c r="H112" s="245" t="str">
        <f>IF(E112="","",VLOOKUP(E112,'Listing import 29.10.24'!$A$2:$J$7000,4,FALSE))</f>
        <v>BG</v>
      </c>
      <c r="I112" s="641"/>
      <c r="J112" s="724"/>
      <c r="K112" s="727"/>
      <c r="L112" s="149"/>
      <c r="M112" s="246" t="str">
        <f>IF(ISBLANK(L112),"",VLOOKUP(1/L112,'BAREME ATHLE'!$L$6:$BE$56,46))</f>
        <v/>
      </c>
      <c r="N112" s="150"/>
      <c r="O112" s="246" t="str">
        <f>IF(ISBLANK(N112),"",VLOOKUP(1/N112,'BAREME ATHLE'!$X$6:$BE$56,34))</f>
        <v/>
      </c>
      <c r="P112" s="157"/>
      <c r="Q112" s="246" t="str">
        <f>IF(ISBLANK(P112),"",VLOOKUP(P112,'BAREME ATHLE'!$AT$6:$BE$56,12))</f>
        <v/>
      </c>
      <c r="R112" s="152"/>
      <c r="S112" s="246" t="str">
        <f>IF(ISBLANK(R112),"",VLOOKUP(R112,'BAREME ATHLE'!$AY$6:$BE$56,7))</f>
        <v/>
      </c>
      <c r="T112" s="233">
        <f>IF(SUM(M112,O112,Q112,S112)&lt;&gt;0,SUM(M112,O112,Q112,S112),0)</f>
        <v>0</v>
      </c>
      <c r="U112" s="715"/>
      <c r="V112" s="711"/>
      <c r="W112" s="707"/>
      <c r="X112" s="706"/>
      <c r="Y112" s="703"/>
    </row>
    <row r="113" spans="1:25" ht="87.75" x14ac:dyDescent="0.5">
      <c r="A113" s="729"/>
      <c r="B113" s="731"/>
      <c r="C113" s="187" t="s">
        <v>57</v>
      </c>
      <c r="D113" s="187" t="s">
        <v>58</v>
      </c>
      <c r="E113" s="46" t="s">
        <v>59</v>
      </c>
      <c r="F113" s="309" t="s">
        <v>60</v>
      </c>
      <c r="G113" s="187" t="s">
        <v>61</v>
      </c>
      <c r="H113" s="187" t="s">
        <v>62</v>
      </c>
      <c r="I113" s="188" t="s">
        <v>63</v>
      </c>
      <c r="J113" s="57" t="s">
        <v>98</v>
      </c>
      <c r="K113" s="188" t="s">
        <v>33</v>
      </c>
      <c r="L113" s="57" t="s">
        <v>99</v>
      </c>
      <c r="M113" s="189" t="s">
        <v>33</v>
      </c>
      <c r="N113" s="57" t="s">
        <v>100</v>
      </c>
      <c r="O113" s="234" t="s">
        <v>33</v>
      </c>
      <c r="P113" s="57" t="s">
        <v>101</v>
      </c>
      <c r="Q113" s="189" t="s">
        <v>33</v>
      </c>
      <c r="R113" s="57" t="s">
        <v>102</v>
      </c>
      <c r="S113" s="189" t="s">
        <v>33</v>
      </c>
      <c r="T113" s="190" t="s">
        <v>89</v>
      </c>
      <c r="U113" s="191" t="s">
        <v>72</v>
      </c>
      <c r="V113" s="192" t="s">
        <v>73</v>
      </c>
      <c r="W113" s="192" t="s">
        <v>103</v>
      </c>
      <c r="X113" s="192" t="s">
        <v>104</v>
      </c>
      <c r="Y113" s="704"/>
    </row>
    <row r="114" spans="1:25" ht="25.5" customHeight="1" x14ac:dyDescent="0.5">
      <c r="A114" s="729"/>
      <c r="B114" s="731"/>
      <c r="C114" s="716" t="s">
        <v>105</v>
      </c>
      <c r="D114" s="244">
        <v>1</v>
      </c>
      <c r="E114" s="124"/>
      <c r="F114" s="313" t="str">
        <f>IF(E114="","",VLOOKUP(E114,'Listing import 29.10.24'!$A$2:$J$7000,2,FALSE))</f>
        <v/>
      </c>
      <c r="G114" s="197" t="str">
        <f>IF(E114="","",VLOOKUP(E114,'Listing import 29.10.24'!$A$2:$J$7000,3,FALSE))</f>
        <v/>
      </c>
      <c r="H114" s="245" t="str">
        <f>IF(E114="","",VLOOKUP(E114,'Listing import 29.10.24'!$A$2:$J$7000,4,FALSE))</f>
        <v/>
      </c>
      <c r="I114" s="728"/>
      <c r="J114" s="722"/>
      <c r="K114" s="725" t="str">
        <f>IF(ISBLANK(J114),"",VLOOKUP(1/J114,'BAREME ATHLE'!$AL$6:$BE$56,20))</f>
        <v/>
      </c>
      <c r="L114" s="149"/>
      <c r="M114" s="246" t="str">
        <f>IF(ISBLANK(L114),"",VLOOKUP(1/L114,'BAREME ATHLE'!$N$6:$BE$56,44))</f>
        <v/>
      </c>
      <c r="N114" s="150"/>
      <c r="O114" s="246" t="str">
        <f>IF(ISBLANK(N114),"",VLOOKUP(1/N114,'BAREME ATHLE'!$Z$6:$BE$56,32))</f>
        <v/>
      </c>
      <c r="P114" s="157"/>
      <c r="Q114" s="246" t="str">
        <f>IF(ISBLANK(P114),"",VLOOKUP(P114,'BAREME ATHLE'!$AU$6:$BE$56,11))</f>
        <v/>
      </c>
      <c r="R114" s="152"/>
      <c r="S114" s="246" t="str">
        <f>IF(ISBLANK(R114),"",VLOOKUP(R114,'BAREME ATHLE'!$AY$6:$BE$56,7))</f>
        <v/>
      </c>
      <c r="T114" s="201">
        <f>IF(SUM(M114,O114,Q114,S114)&lt;&gt;0,SUM(M114,O114,Q114,S114),0)</f>
        <v>0</v>
      </c>
      <c r="U114" s="719">
        <f>SUM(T114:T118)</f>
        <v>0</v>
      </c>
      <c r="V114" s="708">
        <f>IF(ISERROR(RANK(U114,$AL$47:$AL$62)),"",RANK(U114,$AL$47:$AL$62))</f>
        <v>1</v>
      </c>
      <c r="W114" s="706">
        <f>IF(ISERROR(U114+U120),"",U114+U120)</f>
        <v>0</v>
      </c>
      <c r="X114" s="706">
        <f>IF(ISERROR(RANK(W114,$AR$47:$AR$62)),"",RANK(W114,$AR$47:$AR$62))</f>
        <v>1</v>
      </c>
      <c r="Y114" s="704"/>
    </row>
    <row r="115" spans="1:25" ht="25.5" customHeight="1" x14ac:dyDescent="0.5">
      <c r="A115" s="729"/>
      <c r="B115" s="731"/>
      <c r="C115" s="716"/>
      <c r="D115" s="244">
        <v>2</v>
      </c>
      <c r="E115" s="124"/>
      <c r="F115" s="313" t="str">
        <f>IF(E115="","",VLOOKUP(E115,'Listing import 29.10.24'!$A$2:$J$7000,2,FALSE))</f>
        <v/>
      </c>
      <c r="G115" s="197" t="str">
        <f>IF(E115="","",VLOOKUP(E115,'Listing import 29.10.24'!$A$2:$J$7000,3,FALSE))</f>
        <v/>
      </c>
      <c r="H115" s="245" t="str">
        <f>IF(E115="","",VLOOKUP(E115,'Listing import 29.10.24'!$A$2:$J$7000,4,FALSE))</f>
        <v/>
      </c>
      <c r="I115" s="728"/>
      <c r="J115" s="723"/>
      <c r="K115" s="726"/>
      <c r="L115" s="149"/>
      <c r="M115" s="246" t="str">
        <f>IF(ISBLANK(L115),"",VLOOKUP(1/L115,'BAREME ATHLE'!$N$6:$BE$56,44))</f>
        <v/>
      </c>
      <c r="N115" s="150"/>
      <c r="O115" s="246" t="str">
        <f>IF(ISBLANK(N115),"",VLOOKUP(1/N115,'BAREME ATHLE'!$Z$6:$BE$56,32))</f>
        <v/>
      </c>
      <c r="P115" s="157"/>
      <c r="Q115" s="246" t="str">
        <f>IF(ISBLANK(P115),"",VLOOKUP(P115,'BAREME ATHLE'!$AU$6:$BE$56,11))</f>
        <v/>
      </c>
      <c r="R115" s="152"/>
      <c r="S115" s="246" t="str">
        <f>IF(ISBLANK(R115),"",VLOOKUP(R115,'BAREME ATHLE'!$AY$6:$BE$56,7))</f>
        <v/>
      </c>
      <c r="T115" s="201">
        <f>IF(SUM(M115,O115,Q115,S115)&lt;&gt;0,SUM(M115,O115,Q115,S115),0)</f>
        <v>0</v>
      </c>
      <c r="U115" s="720"/>
      <c r="V115" s="709"/>
      <c r="W115" s="707"/>
      <c r="X115" s="706"/>
      <c r="Y115" s="704"/>
    </row>
    <row r="116" spans="1:25" ht="25.5" customHeight="1" x14ac:dyDescent="0.5">
      <c r="A116" s="729"/>
      <c r="B116" s="731"/>
      <c r="C116" s="717"/>
      <c r="D116" s="244">
        <v>3</v>
      </c>
      <c r="E116" s="124"/>
      <c r="F116" s="313" t="str">
        <f>IF(E116="","",VLOOKUP(E116,'Listing import 29.10.24'!$A$2:$J$7000,2,FALSE))</f>
        <v/>
      </c>
      <c r="G116" s="197" t="str">
        <f>IF(E116="","",VLOOKUP(E116,'Listing import 29.10.24'!$A$2:$J$7000,3,FALSE))</f>
        <v/>
      </c>
      <c r="H116" s="245" t="str">
        <f>IF(E116="","",VLOOKUP(E116,'Listing import 29.10.24'!$A$2:$J$7000,4,FALSE))</f>
        <v/>
      </c>
      <c r="I116" s="728"/>
      <c r="J116" s="723"/>
      <c r="K116" s="726"/>
      <c r="L116" s="149"/>
      <c r="M116" s="246" t="str">
        <f>IF(ISBLANK(L116),"",VLOOKUP(1/L116,'BAREME ATHLE'!$N$6:$BE$56,44))</f>
        <v/>
      </c>
      <c r="N116" s="150"/>
      <c r="O116" s="246" t="str">
        <f>IF(ISBLANK(N116),"",VLOOKUP(1/N116,'BAREME ATHLE'!$Z$6:$BE$56,32))</f>
        <v/>
      </c>
      <c r="P116" s="157"/>
      <c r="Q116" s="246" t="str">
        <f>IF(ISBLANK(P116),"",VLOOKUP(P116,'BAREME ATHLE'!$AU$6:$BE$56,11))</f>
        <v/>
      </c>
      <c r="R116" s="152"/>
      <c r="S116" s="246" t="str">
        <f>IF(ISBLANK(R116),"",VLOOKUP(R116,'BAREME ATHLE'!$AY$6:$BE$56,7))</f>
        <v/>
      </c>
      <c r="T116" s="201">
        <f>IF(SUM(M116,O116,Q116,S116)&lt;&gt;0,SUM(M116,O116,Q116,S116),0)</f>
        <v>0</v>
      </c>
      <c r="U116" s="720"/>
      <c r="V116" s="709"/>
      <c r="W116" s="707"/>
      <c r="X116" s="706"/>
      <c r="Y116" s="704"/>
    </row>
    <row r="117" spans="1:25" ht="25.5" customHeight="1" x14ac:dyDescent="0.5">
      <c r="A117" s="729"/>
      <c r="B117" s="731"/>
      <c r="C117" s="717"/>
      <c r="D117" s="244">
        <v>4</v>
      </c>
      <c r="E117" s="124"/>
      <c r="F117" s="313" t="str">
        <f>IF(E117="","",VLOOKUP(E117,'Listing import 29.10.24'!$A$2:$J$7000,2,FALSE))</f>
        <v/>
      </c>
      <c r="G117" s="197" t="str">
        <f>IF(E117="","",VLOOKUP(E117,'Listing import 29.10.24'!$A$2:$J$7000,3,FALSE))</f>
        <v/>
      </c>
      <c r="H117" s="245" t="str">
        <f>IF(E117="","",VLOOKUP(E117,'Listing import 29.10.24'!$A$2:$J$7000,4,FALSE))</f>
        <v/>
      </c>
      <c r="I117" s="728"/>
      <c r="J117" s="723"/>
      <c r="K117" s="726"/>
      <c r="L117" s="149"/>
      <c r="M117" s="246" t="str">
        <f>IF(ISBLANK(L117),"",VLOOKUP(1/L117,'BAREME ATHLE'!$N$6:$BE$56,44))</f>
        <v/>
      </c>
      <c r="N117" s="150"/>
      <c r="O117" s="246" t="str">
        <f>IF(ISBLANK(N117),"",VLOOKUP(1/N117,'BAREME ATHLE'!$Z$6:$BE$56,32))</f>
        <v/>
      </c>
      <c r="P117" s="157"/>
      <c r="Q117" s="246" t="str">
        <f>IF(ISBLANK(P117),"",VLOOKUP(P117,'BAREME ATHLE'!$AU$6:$BE$56,11))</f>
        <v/>
      </c>
      <c r="R117" s="152"/>
      <c r="S117" s="246" t="str">
        <f>IF(ISBLANK(R117),"",VLOOKUP(R117,'BAREME ATHLE'!$AY$6:$BE$56,7))</f>
        <v/>
      </c>
      <c r="T117" s="201">
        <f>IF(SUM(M117,O117,Q117,S117)&lt;&gt;0,SUM(M117,O117,Q117,S117),0)</f>
        <v>0</v>
      </c>
      <c r="U117" s="720"/>
      <c r="V117" s="709"/>
      <c r="W117" s="707"/>
      <c r="X117" s="706"/>
      <c r="Y117" s="704"/>
    </row>
    <row r="118" spans="1:25" ht="25.5" customHeight="1" x14ac:dyDescent="0.5">
      <c r="A118" s="729"/>
      <c r="B118" s="731"/>
      <c r="C118" s="717"/>
      <c r="D118" s="244">
        <v>5</v>
      </c>
      <c r="E118" s="124"/>
      <c r="F118" s="313" t="str">
        <f>IF(E118="","",VLOOKUP(E118,'Listing import 29.10.24'!$A$2:$J$7000,2,FALSE))</f>
        <v/>
      </c>
      <c r="G118" s="197" t="str">
        <f>IF(E118="","",VLOOKUP(E118,'Listing import 29.10.24'!$A$2:$J$7000,3,FALSE))</f>
        <v/>
      </c>
      <c r="H118" s="245" t="str">
        <f>IF(E118="","",VLOOKUP(E118,'Listing import 29.10.24'!$A$2:$J$7000,4,FALSE))</f>
        <v/>
      </c>
      <c r="I118" s="728"/>
      <c r="J118" s="724"/>
      <c r="K118" s="727"/>
      <c r="L118" s="149"/>
      <c r="M118" s="246" t="str">
        <f>IF(ISBLANK(L118),"",VLOOKUP(1/L118,'BAREME ATHLE'!$N$6:$BE$56,44))</f>
        <v/>
      </c>
      <c r="N118" s="150"/>
      <c r="O118" s="246" t="str">
        <f>IF(ISBLANK(N118),"",VLOOKUP(1/N118,'BAREME ATHLE'!$Z$6:$BE$56,32))</f>
        <v/>
      </c>
      <c r="P118" s="157"/>
      <c r="Q118" s="246" t="str">
        <f>IF(ISBLANK(P118),"",VLOOKUP(P118,'BAREME ATHLE'!$AU$6:$BE$56,11))</f>
        <v/>
      </c>
      <c r="R118" s="152"/>
      <c r="S118" s="246" t="str">
        <f>IF(ISBLANK(R118),"",VLOOKUP(R118,'BAREME ATHLE'!$AY$6:$BE$56,7))</f>
        <v/>
      </c>
      <c r="T118" s="201">
        <f>IF(SUM(M118,O118,Q118,S118)&lt;&gt;0,SUM(M118,O118,Q118,S118),0)</f>
        <v>0</v>
      </c>
      <c r="U118" s="721"/>
      <c r="V118" s="709"/>
      <c r="W118" s="707"/>
      <c r="X118" s="706"/>
      <c r="Y118" s="704"/>
    </row>
    <row r="119" spans="1:25" ht="25.5" customHeight="1" x14ac:dyDescent="0.5">
      <c r="A119" s="729"/>
      <c r="B119" s="731"/>
      <c r="C119" s="218"/>
      <c r="D119" s="219"/>
      <c r="E119" s="32"/>
      <c r="F119" s="311"/>
      <c r="G119" s="219"/>
      <c r="H119" s="220"/>
      <c r="I119" s="221"/>
      <c r="J119" s="154"/>
      <c r="K119" s="221"/>
      <c r="L119" s="155"/>
      <c r="M119" s="223"/>
      <c r="N119" s="156"/>
      <c r="O119" s="223"/>
      <c r="P119" s="139"/>
      <c r="Q119" s="223"/>
      <c r="R119" s="139"/>
      <c r="S119" s="223"/>
      <c r="T119" s="224"/>
      <c r="U119" s="225"/>
      <c r="V119" s="226"/>
      <c r="W119" s="707"/>
      <c r="X119" s="706"/>
      <c r="Y119" s="704"/>
    </row>
    <row r="120" spans="1:25" ht="25.5" customHeight="1" x14ac:dyDescent="0.5">
      <c r="A120" s="729"/>
      <c r="B120" s="731"/>
      <c r="C120" s="716" t="s">
        <v>106</v>
      </c>
      <c r="D120" s="244">
        <v>1</v>
      </c>
      <c r="E120" s="124"/>
      <c r="F120" s="313" t="str">
        <f>IF(E120="","",VLOOKUP(E120,'Listing import 29.10.24'!$A$2:$J$7000,2,FALSE))</f>
        <v/>
      </c>
      <c r="G120" s="197" t="str">
        <f>IF(E120="","",VLOOKUP(E120,'Listing import 29.10.24'!$A$2:$J$7000,3,FALSE))</f>
        <v/>
      </c>
      <c r="H120" s="245" t="str">
        <f>IF(E120="","",VLOOKUP(E120,'Listing import 29.10.24'!$A$2:$J$7000,4,FALSE))</f>
        <v/>
      </c>
      <c r="I120" s="728"/>
      <c r="J120" s="722"/>
      <c r="K120" s="725" t="str">
        <f>IF(ISBLANK(J120),"",VLOOKUP(1/J120,'BAREME ATHLE'!$AN$6:$BE$56,18))</f>
        <v/>
      </c>
      <c r="L120" s="149"/>
      <c r="M120" s="246" t="str">
        <f>IF(ISBLANK(L120),"",VLOOKUP(1/L120,'BAREME ATHLE'!$P$6:$BE$56,42))</f>
        <v/>
      </c>
      <c r="N120" s="150"/>
      <c r="O120" s="246" t="str">
        <f>IF(ISBLANK(N120),"",VLOOKUP(1/N120,'BAREME ATHLE'!$AB$6:$BE$56,30))</f>
        <v/>
      </c>
      <c r="P120" s="157"/>
      <c r="Q120" s="246" t="str">
        <f>IF(ISBLANK(P120),"",VLOOKUP(P120,'BAREME ATHLE'!$AV$6:$BE$56,10))</f>
        <v/>
      </c>
      <c r="R120" s="152"/>
      <c r="S120" s="246" t="str">
        <f>IF(ISBLANK(R120),"",VLOOKUP(R120,'BAREME ATHLE'!$AY$6:$BE$56,7))</f>
        <v/>
      </c>
      <c r="T120" s="233">
        <f t="shared" ref="T120:T123" si="16">IF(SUM(M120,O120,Q120,S120)&lt;&gt;0,SUM(M120,O120,Q120,S120),0)</f>
        <v>0</v>
      </c>
      <c r="U120" s="713">
        <f>SUM(T120:T124)</f>
        <v>0</v>
      </c>
      <c r="V120" s="710">
        <f>IF(ISERROR(RANK(U120,$AO$47:$AO$62)),"",RANK(U120,$AO$47:$AO$62))</f>
        <v>1</v>
      </c>
      <c r="W120" s="707"/>
      <c r="X120" s="706"/>
      <c r="Y120" s="704"/>
    </row>
    <row r="121" spans="1:25" ht="25.5" customHeight="1" x14ac:dyDescent="0.5">
      <c r="A121" s="729"/>
      <c r="B121" s="731"/>
      <c r="C121" s="716"/>
      <c r="D121" s="244">
        <v>2</v>
      </c>
      <c r="E121" s="124"/>
      <c r="F121" s="313" t="str">
        <f>IF(E121="","",VLOOKUP(E121,'Listing import 29.10.24'!$A$2:$J$7000,2,FALSE))</f>
        <v/>
      </c>
      <c r="G121" s="197" t="str">
        <f>IF(E121="","",VLOOKUP(E121,'Listing import 29.10.24'!$A$2:$J$7000,3,FALSE))</f>
        <v/>
      </c>
      <c r="H121" s="245" t="str">
        <f>IF(E121="","",VLOOKUP(E121,'Listing import 29.10.24'!$A$2:$J$7000,4,FALSE))</f>
        <v/>
      </c>
      <c r="I121" s="728"/>
      <c r="J121" s="723"/>
      <c r="K121" s="726"/>
      <c r="L121" s="149"/>
      <c r="M121" s="246" t="str">
        <f>IF(ISBLANK(L121),"",VLOOKUP(1/L121,'BAREME ATHLE'!$P$6:$BE$56,42))</f>
        <v/>
      </c>
      <c r="N121" s="150"/>
      <c r="O121" s="246" t="str">
        <f>IF(ISBLANK(N121),"",VLOOKUP(1/N121,'BAREME ATHLE'!$AB$6:$BE$56,30))</f>
        <v/>
      </c>
      <c r="P121" s="157"/>
      <c r="Q121" s="246" t="str">
        <f>IF(ISBLANK(P121),"",VLOOKUP(P121,'BAREME ATHLE'!$AV$6:$BE$56,10))</f>
        <v/>
      </c>
      <c r="R121" s="152"/>
      <c r="S121" s="246" t="str">
        <f>IF(ISBLANK(R121),"",VLOOKUP(R121,'BAREME ATHLE'!$AY$6:$BE$56,7))</f>
        <v/>
      </c>
      <c r="T121" s="233">
        <f t="shared" si="16"/>
        <v>0</v>
      </c>
      <c r="U121" s="714"/>
      <c r="V121" s="711"/>
      <c r="W121" s="707"/>
      <c r="X121" s="706"/>
      <c r="Y121" s="704"/>
    </row>
    <row r="122" spans="1:25" ht="25.5" customHeight="1" x14ac:dyDescent="0.5">
      <c r="A122" s="729"/>
      <c r="B122" s="731"/>
      <c r="C122" s="717"/>
      <c r="D122" s="244">
        <v>3</v>
      </c>
      <c r="E122" s="124"/>
      <c r="F122" s="313" t="str">
        <f>IF(E122="","",VLOOKUP(E122,'Listing import 29.10.24'!$A$2:$J$7000,2,FALSE))</f>
        <v/>
      </c>
      <c r="G122" s="197" t="str">
        <f>IF(E122="","",VLOOKUP(E122,'Listing import 29.10.24'!$A$2:$J$7000,3,FALSE))</f>
        <v/>
      </c>
      <c r="H122" s="245" t="str">
        <f>IF(E122="","",VLOOKUP(E122,'Listing import 29.10.24'!$A$2:$J$7000,4,FALSE))</f>
        <v/>
      </c>
      <c r="I122" s="728"/>
      <c r="J122" s="723"/>
      <c r="K122" s="726"/>
      <c r="L122" s="149"/>
      <c r="M122" s="246" t="str">
        <f>IF(ISBLANK(L122),"",VLOOKUP(1/L122,'BAREME ATHLE'!$P$6:$BE$56,42))</f>
        <v/>
      </c>
      <c r="N122" s="150"/>
      <c r="O122" s="246" t="str">
        <f>IF(ISBLANK(N122),"",VLOOKUP(1/N122,'BAREME ATHLE'!$AB$6:$BE$56,30))</f>
        <v/>
      </c>
      <c r="P122" s="157"/>
      <c r="Q122" s="246" t="str">
        <f>IF(ISBLANK(P122),"",VLOOKUP(P122,'BAREME ATHLE'!$AV$6:$BE$56,10))</f>
        <v/>
      </c>
      <c r="R122" s="152"/>
      <c r="S122" s="246" t="str">
        <f>IF(ISBLANK(R122),"",VLOOKUP(R122,'BAREME ATHLE'!$AY$6:$BE$56,7))</f>
        <v/>
      </c>
      <c r="T122" s="233">
        <f t="shared" si="16"/>
        <v>0</v>
      </c>
      <c r="U122" s="714"/>
      <c r="V122" s="711"/>
      <c r="W122" s="707"/>
      <c r="X122" s="706"/>
      <c r="Y122" s="704"/>
    </row>
    <row r="123" spans="1:25" ht="25.5" customHeight="1" x14ac:dyDescent="0.5">
      <c r="A123" s="729"/>
      <c r="B123" s="731"/>
      <c r="C123" s="717"/>
      <c r="D123" s="244">
        <v>4</v>
      </c>
      <c r="E123" s="124"/>
      <c r="F123" s="313" t="str">
        <f>IF(E123="","",VLOOKUP(E123,'Listing import 29.10.24'!$A$2:$J$7000,2,FALSE))</f>
        <v/>
      </c>
      <c r="G123" s="197" t="str">
        <f>IF(E123="","",VLOOKUP(E123,'Listing import 29.10.24'!$A$2:$J$7000,3,FALSE))</f>
        <v/>
      </c>
      <c r="H123" s="245" t="str">
        <f>IF(E123="","",VLOOKUP(E123,'Listing import 29.10.24'!$A$2:$J$7000,4,FALSE))</f>
        <v/>
      </c>
      <c r="I123" s="728"/>
      <c r="J123" s="723"/>
      <c r="K123" s="726"/>
      <c r="L123" s="149"/>
      <c r="M123" s="246" t="str">
        <f>IF(ISBLANK(L123),"",VLOOKUP(1/L123,'BAREME ATHLE'!$P$6:$BE$56,42))</f>
        <v/>
      </c>
      <c r="N123" s="150"/>
      <c r="O123" s="246" t="str">
        <f>IF(ISBLANK(N123),"",VLOOKUP(1/N123,'BAREME ATHLE'!$AB$6:$BE$56,30))</f>
        <v/>
      </c>
      <c r="P123" s="157"/>
      <c r="Q123" s="246" t="str">
        <f>IF(ISBLANK(P123),"",VLOOKUP(P123,'BAREME ATHLE'!$AV$6:$BE$56,10))</f>
        <v/>
      </c>
      <c r="R123" s="152"/>
      <c r="S123" s="246" t="str">
        <f>IF(ISBLANK(R123),"",VLOOKUP(R123,'BAREME ATHLE'!$AY$6:$BE$56,7))</f>
        <v/>
      </c>
      <c r="T123" s="233">
        <f t="shared" si="16"/>
        <v>0</v>
      </c>
      <c r="U123" s="714"/>
      <c r="V123" s="711"/>
      <c r="W123" s="707"/>
      <c r="X123" s="706"/>
      <c r="Y123" s="704"/>
    </row>
    <row r="124" spans="1:25" ht="25.5" customHeight="1" x14ac:dyDescent="0.5">
      <c r="A124" s="729"/>
      <c r="B124" s="732"/>
      <c r="C124" s="717"/>
      <c r="D124" s="244">
        <v>5</v>
      </c>
      <c r="E124" s="124"/>
      <c r="F124" s="313" t="str">
        <f>IF(E124="","",VLOOKUP(E124,'Listing import 29.10.24'!$A$2:$J$7000,2,FALSE))</f>
        <v/>
      </c>
      <c r="G124" s="197" t="str">
        <f>IF(E124="","",VLOOKUP(E124,'Listing import 29.10.24'!$A$2:$J$7000,3,FALSE))</f>
        <v/>
      </c>
      <c r="H124" s="245" t="str">
        <f>IF(E124="","",VLOOKUP(E124,'Listing import 29.10.24'!$A$2:$J$7000,4,FALSE))</f>
        <v/>
      </c>
      <c r="I124" s="728"/>
      <c r="J124" s="724"/>
      <c r="K124" s="727"/>
      <c r="L124" s="149"/>
      <c r="M124" s="246" t="str">
        <f>IF(ISBLANK(L124),"",VLOOKUP(1/L124,'BAREME ATHLE'!$P$6:$BE$56,42))</f>
        <v/>
      </c>
      <c r="N124" s="150"/>
      <c r="O124" s="246" t="str">
        <f>IF(ISBLANK(N124),"",VLOOKUP(1/N124,'BAREME ATHLE'!$AB$6:$BE$56,30))</f>
        <v/>
      </c>
      <c r="P124" s="157"/>
      <c r="Q124" s="246" t="str">
        <f>IF(ISBLANK(P124),"",VLOOKUP(P124,'BAREME ATHLE'!$AV$6:$BE$56,10))</f>
        <v/>
      </c>
      <c r="R124" s="152"/>
      <c r="S124" s="246" t="str">
        <f>IF(ISBLANK(R124),"",VLOOKUP(R124,'BAREME ATHLE'!$AY$6:$BE$56,7))</f>
        <v/>
      </c>
      <c r="T124" s="233">
        <f>IF(SUM(M124,O124,Q124,S124)&lt;&gt;0,SUM(M124,O124,Q124,S124),0)</f>
        <v>0</v>
      </c>
      <c r="U124" s="715"/>
      <c r="V124" s="711"/>
      <c r="W124" s="707"/>
      <c r="X124" s="706"/>
      <c r="Y124" s="705"/>
    </row>
    <row r="125" spans="1:25" x14ac:dyDescent="0.5">
      <c r="B125" s="236"/>
      <c r="C125" s="237"/>
      <c r="D125" s="237"/>
      <c r="E125" s="319"/>
      <c r="F125" s="312"/>
      <c r="G125" s="237"/>
      <c r="H125" s="237"/>
      <c r="J125" s="158">
        <f>SUM(HOUR(J102+J114)*60*60,MINUTE(J102+J114)*60,SECOND(J102+J114))</f>
        <v>0</v>
      </c>
      <c r="K125" s="238"/>
    </row>
    <row r="126" spans="1:25" ht="87.75" x14ac:dyDescent="0.5">
      <c r="B126" s="187" t="s">
        <v>56</v>
      </c>
      <c r="C126" s="187" t="s">
        <v>57</v>
      </c>
      <c r="D126" s="187" t="s">
        <v>58</v>
      </c>
      <c r="E126" s="46" t="s">
        <v>59</v>
      </c>
      <c r="F126" s="309" t="s">
        <v>60</v>
      </c>
      <c r="G126" s="187" t="s">
        <v>61</v>
      </c>
      <c r="H126" s="187" t="s">
        <v>62</v>
      </c>
      <c r="I126" s="188" t="s">
        <v>63</v>
      </c>
      <c r="J126" s="57" t="s">
        <v>98</v>
      </c>
      <c r="K126" s="188" t="s">
        <v>33</v>
      </c>
      <c r="L126" s="57" t="s">
        <v>108</v>
      </c>
      <c r="M126" s="189" t="s">
        <v>33</v>
      </c>
      <c r="N126" s="57" t="s">
        <v>100</v>
      </c>
      <c r="O126" s="189" t="s">
        <v>33</v>
      </c>
      <c r="P126" s="57" t="s">
        <v>101</v>
      </c>
      <c r="Q126" s="189" t="s">
        <v>33</v>
      </c>
      <c r="R126" s="57" t="s">
        <v>102</v>
      </c>
      <c r="S126" s="189" t="s">
        <v>33</v>
      </c>
      <c r="T126" s="190" t="s">
        <v>89</v>
      </c>
      <c r="U126" s="191" t="s">
        <v>72</v>
      </c>
      <c r="V126" s="191" t="s">
        <v>73</v>
      </c>
      <c r="W126" s="192" t="s">
        <v>90</v>
      </c>
      <c r="X126" s="192" t="s">
        <v>91</v>
      </c>
      <c r="Y126" s="192" t="s">
        <v>92</v>
      </c>
    </row>
    <row r="127" spans="1:25" ht="25.5" customHeight="1" x14ac:dyDescent="0.5">
      <c r="A127" s="687">
        <v>6</v>
      </c>
      <c r="B127" s="730" t="str">
        <f>IF(E127="","",VLOOKUP(E127,'Listing import 29.10.24'!$A$2:$J$7000,8,FALSE))</f>
        <v>CLG.LA FOA</v>
      </c>
      <c r="C127" s="716" t="s">
        <v>93</v>
      </c>
      <c r="D127" s="244">
        <v>1</v>
      </c>
      <c r="E127" s="124">
        <f>'INSCRIPTIONS COLLEGES'!E68</f>
        <v>24248369</v>
      </c>
      <c r="F127" s="313" t="str">
        <f>IF(E127="","",VLOOKUP(E127,'Listing import 29.10.24'!$A$2:$J$7000,2,FALSE))</f>
        <v>Girold</v>
      </c>
      <c r="G127" s="197" t="str">
        <f>IF(E127="","",VLOOKUP(E127,'Listing import 29.10.24'!$A$2:$J$7000,3,FALSE))</f>
        <v>Blanche</v>
      </c>
      <c r="H127" s="245" t="str">
        <f>IF(E127="","",VLOOKUP(E127,'Listing import 29.10.24'!$A$2:$J$7000,4,FALSE))</f>
        <v>BF</v>
      </c>
      <c r="I127" s="712"/>
      <c r="J127" s="722"/>
      <c r="K127" s="725" t="str">
        <f>IF(ISBLANK(J127),"",VLOOKUP(1/J127,'BAREME ATHLE'!$AH$6:$BE$56,24))</f>
        <v/>
      </c>
      <c r="L127" s="149"/>
      <c r="M127" s="246" t="str">
        <f>IF(ISBLANK(L127),"",VLOOKUP(1/L127,'BAREME ATHLE'!$J$6:$BE$56,48))</f>
        <v/>
      </c>
      <c r="N127" s="150"/>
      <c r="O127" s="246" t="str">
        <f>IF(ISBLANK(N127),"",VLOOKUP(1/N127,'BAREME ATHLE'!$V$6:$BE$56,36))</f>
        <v/>
      </c>
      <c r="P127" s="151"/>
      <c r="Q127" s="247" t="str">
        <f>IF(ISBLANK(P127),"",VLOOKUP(P127,'BAREME ATHLE'!$AS$6:$BE$56,13))</f>
        <v/>
      </c>
      <c r="R127" s="152"/>
      <c r="S127" s="246" t="str">
        <f>IF(ISBLANK(R127),"",VLOOKUP(R127,'BAREME ATHLE'!$AY$6:$BE$56,7))</f>
        <v/>
      </c>
      <c r="T127" s="201">
        <f>IF(SUM(M127,O127,Q127,S127)&lt;&gt;0,SUM(M127,O127,Q127,S127),0)</f>
        <v>0</v>
      </c>
      <c r="U127" s="719">
        <f>SUM(T127:T131)</f>
        <v>0</v>
      </c>
      <c r="V127" s="708">
        <f>IF(ISERROR(RANK(U127,$AC$47:$AC$62)),"",RANK(U127,$AC$47:$AC$62))</f>
        <v>1</v>
      </c>
      <c r="W127" s="706">
        <f>IF(ISERROR(U127+U133),"",U127+U133)</f>
        <v>0</v>
      </c>
      <c r="X127" s="706">
        <f>IF(ISERROR(RANK(W127,$AI$47:$AI$62)),"",RANK(W127,$AI$47:$AI$62))</f>
        <v>1</v>
      </c>
      <c r="Y127" s="702"/>
    </row>
    <row r="128" spans="1:25" ht="25.5" customHeight="1" x14ac:dyDescent="0.5">
      <c r="A128" s="729"/>
      <c r="B128" s="731"/>
      <c r="C128" s="717"/>
      <c r="D128" s="244">
        <v>2</v>
      </c>
      <c r="E128" s="124">
        <f>'INSCRIPTIONS COLLEGES'!E69</f>
        <v>24248370</v>
      </c>
      <c r="F128" s="313" t="str">
        <f>IF(E128="","",VLOOKUP(E128,'Listing import 29.10.24'!$A$2:$J$7000,2,FALSE))</f>
        <v>Moindou</v>
      </c>
      <c r="G128" s="197" t="str">
        <f>IF(E128="","",VLOOKUP(E128,'Listing import 29.10.24'!$A$2:$J$7000,3,FALSE))</f>
        <v>Rozalina</v>
      </c>
      <c r="H128" s="245" t="str">
        <f>IF(E128="","",VLOOKUP(E128,'Listing import 29.10.24'!$A$2:$J$7000,4,FALSE))</f>
        <v>BF</v>
      </c>
      <c r="I128" s="712"/>
      <c r="J128" s="723"/>
      <c r="K128" s="726"/>
      <c r="L128" s="149"/>
      <c r="M128" s="246" t="str">
        <f>IF(ISBLANK(L128),"",VLOOKUP(1/L128,'BAREME ATHLE'!$J$6:$BE$56,48))</f>
        <v/>
      </c>
      <c r="N128" s="150"/>
      <c r="O128" s="246" t="str">
        <f>IF(ISBLANK(N128),"",VLOOKUP(1/N128,'BAREME ATHLE'!$V$6:$BE$56,36))</f>
        <v/>
      </c>
      <c r="P128" s="151"/>
      <c r="Q128" s="247" t="str">
        <f>IF(ISBLANK(P128),"",VLOOKUP(P128,'BAREME ATHLE'!$AS$6:$BE$56,13))</f>
        <v/>
      </c>
      <c r="R128" s="153"/>
      <c r="S128" s="246" t="str">
        <f>IF(ISBLANK(R128),"",VLOOKUP(R128,'BAREME ATHLE'!$AY$6:$BE$56,7))</f>
        <v/>
      </c>
      <c r="T128" s="201">
        <f>IF(SUM(M128,O128,Q128,S128)&lt;&gt;0,SUM(M128,O128,Q128,S128),0)</f>
        <v>0</v>
      </c>
      <c r="U128" s="720"/>
      <c r="V128" s="709"/>
      <c r="W128" s="707"/>
      <c r="X128" s="706"/>
      <c r="Y128" s="703"/>
    </row>
    <row r="129" spans="1:25" ht="25.5" customHeight="1" x14ac:dyDescent="0.5">
      <c r="A129" s="729"/>
      <c r="B129" s="731"/>
      <c r="C129" s="717"/>
      <c r="D129" s="244">
        <v>3</v>
      </c>
      <c r="E129" s="124">
        <f>'INSCRIPTIONS COLLEGES'!E70</f>
        <v>24239230</v>
      </c>
      <c r="F129" s="313" t="str">
        <f>IF(E129="","",VLOOKUP(E129,'Listing import 29.10.24'!$A$2:$J$7000,2,FALSE))</f>
        <v>Vaoheilala</v>
      </c>
      <c r="G129" s="197" t="str">
        <f>IF(E129="","",VLOOKUP(E129,'Listing import 29.10.24'!$A$2:$J$7000,3,FALSE))</f>
        <v>Gaelle</v>
      </c>
      <c r="H129" s="245" t="str">
        <f>IF(E129="","",VLOOKUP(E129,'Listing import 29.10.24'!$A$2:$J$7000,4,FALSE))</f>
        <v>BF</v>
      </c>
      <c r="I129" s="712"/>
      <c r="J129" s="723"/>
      <c r="K129" s="726"/>
      <c r="L129" s="149"/>
      <c r="M129" s="246" t="str">
        <f>IF(ISBLANK(L129),"",VLOOKUP(1/L129,'BAREME ATHLE'!$J$6:$BE$56,48))</f>
        <v/>
      </c>
      <c r="N129" s="150"/>
      <c r="O129" s="246" t="str">
        <f>IF(ISBLANK(N129),"",VLOOKUP(1/N129,'BAREME ATHLE'!$V$6:$BE$56,36))</f>
        <v/>
      </c>
      <c r="P129" s="151"/>
      <c r="Q129" s="247" t="str">
        <f>IF(ISBLANK(P129),"",VLOOKUP(P129,'BAREME ATHLE'!$AS$6:$BE$56,13))</f>
        <v/>
      </c>
      <c r="R129" s="152"/>
      <c r="S129" s="246" t="str">
        <f>IF(ISBLANK(R129),"",VLOOKUP(R129,'BAREME ATHLE'!$AY$6:$BE$56,7))</f>
        <v/>
      </c>
      <c r="T129" s="201">
        <f>IF(SUM(M129,O129,Q129,S129)&lt;&gt;0,SUM(M129,O129,Q129,S129),0)</f>
        <v>0</v>
      </c>
      <c r="U129" s="720"/>
      <c r="V129" s="709"/>
      <c r="W129" s="707"/>
      <c r="X129" s="706"/>
      <c r="Y129" s="703"/>
    </row>
    <row r="130" spans="1:25" ht="25.5" customHeight="1" x14ac:dyDescent="0.5">
      <c r="A130" s="729"/>
      <c r="B130" s="731"/>
      <c r="C130" s="717"/>
      <c r="D130" s="244">
        <v>4</v>
      </c>
      <c r="E130" s="124">
        <f>'INSCRIPTIONS COLLEGES'!E71</f>
        <v>24248364</v>
      </c>
      <c r="F130" s="313" t="str">
        <f>IF(E130="","",VLOOKUP(E130,'Listing import 29.10.24'!$A$2:$J$7000,2,FALSE))</f>
        <v>Mero</v>
      </c>
      <c r="G130" s="197" t="str">
        <f>IF(E130="","",VLOOKUP(E130,'Listing import 29.10.24'!$A$2:$J$7000,3,FALSE))</f>
        <v>Leyla</v>
      </c>
      <c r="H130" s="245" t="str">
        <f>IF(E130="","",VLOOKUP(E130,'Listing import 29.10.24'!$A$2:$J$7000,4,FALSE))</f>
        <v>BF</v>
      </c>
      <c r="I130" s="712"/>
      <c r="J130" s="723"/>
      <c r="K130" s="726"/>
      <c r="L130" s="149"/>
      <c r="M130" s="246" t="str">
        <f>IF(ISBLANK(L130),"",VLOOKUP(1/L130,'BAREME ATHLE'!$J$6:$BE$56,48))</f>
        <v/>
      </c>
      <c r="N130" s="150"/>
      <c r="O130" s="246" t="str">
        <f>IF(ISBLANK(N130),"",VLOOKUP(1/N130,'BAREME ATHLE'!$V$6:$BE$56,36))</f>
        <v/>
      </c>
      <c r="P130" s="151"/>
      <c r="Q130" s="247" t="str">
        <f>IF(ISBLANK(P130),"",VLOOKUP(P130,'BAREME ATHLE'!$AS$6:$BE$56,13))</f>
        <v/>
      </c>
      <c r="R130" s="152"/>
      <c r="S130" s="246" t="str">
        <f>IF(ISBLANK(R130),"",VLOOKUP(R130,'BAREME ATHLE'!$AY$6:$BE$56,7))</f>
        <v/>
      </c>
      <c r="T130" s="201">
        <f>IF(SUM(M130,O130,Q130,S130)&lt;&gt;0,SUM(M130,O130,Q130,S130),0)</f>
        <v>0</v>
      </c>
      <c r="U130" s="720"/>
      <c r="V130" s="709"/>
      <c r="W130" s="707"/>
      <c r="X130" s="706"/>
      <c r="Y130" s="703"/>
    </row>
    <row r="131" spans="1:25" ht="25.5" customHeight="1" x14ac:dyDescent="0.5">
      <c r="A131" s="729"/>
      <c r="B131" s="731"/>
      <c r="C131" s="717"/>
      <c r="D131" s="244">
        <v>5</v>
      </c>
      <c r="E131" s="124">
        <f>'INSCRIPTIONS COLLEGES'!E72</f>
        <v>24233854</v>
      </c>
      <c r="F131" s="313" t="str">
        <f>IF(E131="","",VLOOKUP(E131,'Listing import 29.10.24'!$A$2:$J$7000,2,FALSE))</f>
        <v>ONRY</v>
      </c>
      <c r="G131" s="197" t="str">
        <f>IF(E131="","",VLOOKUP(E131,'Listing import 29.10.24'!$A$2:$J$7000,3,FALSE))</f>
        <v>Véronique</v>
      </c>
      <c r="H131" s="245" t="str">
        <f>IF(E131="","",VLOOKUP(E131,'Listing import 29.10.24'!$A$2:$J$7000,4,FALSE))</f>
        <v>BF</v>
      </c>
      <c r="I131" s="712"/>
      <c r="J131" s="724"/>
      <c r="K131" s="727"/>
      <c r="L131" s="149"/>
      <c r="M131" s="246" t="str">
        <f>IF(ISBLANK(L131),"",VLOOKUP(1/L131,'BAREME ATHLE'!$J$6:$BE$56,48))</f>
        <v/>
      </c>
      <c r="N131" s="150"/>
      <c r="O131" s="246" t="str">
        <f>IF(ISBLANK(N131),"",VLOOKUP(1/N131,'BAREME ATHLE'!$V$6:$BE$56,36))</f>
        <v/>
      </c>
      <c r="P131" s="151"/>
      <c r="Q131" s="247" t="str">
        <f>IF(ISBLANK(P131),"",VLOOKUP(P131,'BAREME ATHLE'!$AS$6:$BE$56,13))</f>
        <v/>
      </c>
      <c r="R131" s="152"/>
      <c r="S131" s="246" t="str">
        <f>IF(ISBLANK(R131),"",VLOOKUP(R131,'BAREME ATHLE'!$AY$6:$BE$56,7))</f>
        <v/>
      </c>
      <c r="T131" s="201">
        <f>IF(SUM(M131,O131,Q131,S131)&lt;&gt;0,SUM(M131,O131,Q131,S131),0)</f>
        <v>0</v>
      </c>
      <c r="U131" s="721"/>
      <c r="V131" s="709"/>
      <c r="W131" s="707"/>
      <c r="X131" s="706"/>
      <c r="Y131" s="703"/>
    </row>
    <row r="132" spans="1:25" ht="25.5" customHeight="1" x14ac:dyDescent="0.5">
      <c r="A132" s="729"/>
      <c r="B132" s="731"/>
      <c r="C132" s="218"/>
      <c r="D132" s="219"/>
      <c r="E132" s="219"/>
      <c r="F132" s="311"/>
      <c r="G132" s="219"/>
      <c r="H132" s="220"/>
      <c r="I132" s="221"/>
      <c r="J132" s="154"/>
      <c r="K132" s="221"/>
      <c r="L132" s="155"/>
      <c r="M132" s="222"/>
      <c r="N132" s="156"/>
      <c r="O132" s="223"/>
      <c r="P132" s="139"/>
      <c r="Q132" s="223"/>
      <c r="R132" s="139"/>
      <c r="S132" s="223"/>
      <c r="T132" s="224"/>
      <c r="U132" s="225"/>
      <c r="V132" s="226"/>
      <c r="W132" s="707"/>
      <c r="X132" s="706"/>
      <c r="Y132" s="703"/>
    </row>
    <row r="133" spans="1:25" ht="25.5" customHeight="1" x14ac:dyDescent="0.5">
      <c r="A133" s="729"/>
      <c r="B133" s="731"/>
      <c r="C133" s="716" t="s">
        <v>97</v>
      </c>
      <c r="D133" s="244">
        <v>1</v>
      </c>
      <c r="E133" s="124">
        <f>'INSCRIPTIONS COLLEGES'!E74</f>
        <v>24248367</v>
      </c>
      <c r="F133" s="313" t="str">
        <f>IF(E133="","",VLOOKUP(E133,'Listing import 29.10.24'!$A$2:$J$7000,2,FALSE))</f>
        <v>Maiotui</v>
      </c>
      <c r="G133" s="197" t="str">
        <f>IF(E133="","",VLOOKUP(E133,'Listing import 29.10.24'!$A$2:$J$7000,3,FALSE))</f>
        <v>Danic</v>
      </c>
      <c r="H133" s="245" t="str">
        <f>IF(E133="","",VLOOKUP(E133,'Listing import 29.10.24'!$A$2:$J$7000,4,FALSE))</f>
        <v>BG</v>
      </c>
      <c r="I133" s="712"/>
      <c r="J133" s="722"/>
      <c r="K133" s="725" t="str">
        <f>IF(ISBLANK(J133),"",VLOOKUP(1/J133,'BAREME ATHLE'!$AJ$6:$BE$56,22))</f>
        <v/>
      </c>
      <c r="L133" s="149"/>
      <c r="M133" s="246" t="str">
        <f>IF(ISBLANK(L133),"",VLOOKUP(1/L133,'BAREME ATHLE'!$L$6:$BE$56,46))</f>
        <v/>
      </c>
      <c r="N133" s="150"/>
      <c r="O133" s="246" t="str">
        <f>IF(ISBLANK(N133),"",VLOOKUP(1/N133,'BAREME ATHLE'!$X$6:$BE$56,34))</f>
        <v/>
      </c>
      <c r="P133" s="157"/>
      <c r="Q133" s="246" t="str">
        <f>IF(ISBLANK(P133),"",VLOOKUP(P133,'BAREME ATHLE'!$AT$6:$BE$56,12))</f>
        <v/>
      </c>
      <c r="R133" s="152"/>
      <c r="S133" s="246" t="str">
        <f>IF(ISBLANK(R133),"",VLOOKUP(R133,'BAREME ATHLE'!$AY$6:$BE$56,7))</f>
        <v/>
      </c>
      <c r="T133" s="233">
        <f>IF(SUM(M133,O133,Q133,S133)&lt;&gt;0,SUM(M133,O133,Q133,S133),0)</f>
        <v>0</v>
      </c>
      <c r="U133" s="713">
        <f>SUM(T133:T137)</f>
        <v>0</v>
      </c>
      <c r="V133" s="710">
        <f>IF(ISERROR(RANK(U133,$AF$47:$AF$62)),"",RANK(U133,$AF$47:$AF$62))</f>
        <v>1</v>
      </c>
      <c r="W133" s="707"/>
      <c r="X133" s="706"/>
      <c r="Y133" s="703"/>
    </row>
    <row r="134" spans="1:25" ht="25.5" customHeight="1" x14ac:dyDescent="0.5">
      <c r="A134" s="729"/>
      <c r="B134" s="731"/>
      <c r="C134" s="717"/>
      <c r="D134" s="244">
        <v>2</v>
      </c>
      <c r="E134" s="124">
        <f>'INSCRIPTIONS COLLEGES'!E75</f>
        <v>24248368</v>
      </c>
      <c r="F134" s="313" t="str">
        <f>IF(E134="","",VLOOKUP(E134,'Listing import 29.10.24'!$A$2:$J$7000,2,FALSE))</f>
        <v>Perrier</v>
      </c>
      <c r="G134" s="197" t="str">
        <f>IF(E134="","",VLOOKUP(E134,'Listing import 29.10.24'!$A$2:$J$7000,3,FALSE))</f>
        <v>Malo</v>
      </c>
      <c r="H134" s="245" t="str">
        <f>IF(E134="","",VLOOKUP(E134,'Listing import 29.10.24'!$A$2:$J$7000,4,FALSE))</f>
        <v>BG</v>
      </c>
      <c r="I134" s="712"/>
      <c r="J134" s="723"/>
      <c r="K134" s="726"/>
      <c r="L134" s="149"/>
      <c r="M134" s="246" t="str">
        <f>IF(ISBLANK(L134),"",VLOOKUP(1/L134,'BAREME ATHLE'!$L$6:$BE$56,46))</f>
        <v/>
      </c>
      <c r="N134" s="150"/>
      <c r="O134" s="246" t="str">
        <f>IF(ISBLANK(N134),"",VLOOKUP(1/N134,'BAREME ATHLE'!$X$6:$BE$56,34))</f>
        <v/>
      </c>
      <c r="P134" s="157"/>
      <c r="Q134" s="246" t="str">
        <f>IF(ISBLANK(P134),"",VLOOKUP(P134,'BAREME ATHLE'!$AT$6:$BE$56,12))</f>
        <v/>
      </c>
      <c r="R134" s="152"/>
      <c r="S134" s="246" t="str">
        <f>IF(ISBLANK(R134),"",VLOOKUP(R134,'BAREME ATHLE'!$AY$6:$BE$56,7))</f>
        <v/>
      </c>
      <c r="T134" s="233">
        <f>IF(SUM(M134,O134,Q134,S134)&lt;&gt;0,SUM(M134,O134,Q134,S134),0)</f>
        <v>0</v>
      </c>
      <c r="U134" s="714"/>
      <c r="V134" s="711"/>
      <c r="W134" s="707"/>
      <c r="X134" s="706"/>
      <c r="Y134" s="703"/>
    </row>
    <row r="135" spans="1:25" ht="25.5" customHeight="1" x14ac:dyDescent="0.5">
      <c r="A135" s="729"/>
      <c r="B135" s="731"/>
      <c r="C135" s="717"/>
      <c r="D135" s="244">
        <v>3</v>
      </c>
      <c r="E135" s="124">
        <f>'INSCRIPTIONS COLLEGES'!E76</f>
        <v>24233723</v>
      </c>
      <c r="F135" s="313" t="str">
        <f>IF(E135="","",VLOOKUP(E135,'Listing import 29.10.24'!$A$2:$J$7000,2,FALSE))</f>
        <v>KAQEA</v>
      </c>
      <c r="G135" s="197" t="str">
        <f>IF(E135="","",VLOOKUP(E135,'Listing import 29.10.24'!$A$2:$J$7000,3,FALSE))</f>
        <v>Téa</v>
      </c>
      <c r="H135" s="245" t="str">
        <f>IF(E135="","",VLOOKUP(E135,'Listing import 29.10.24'!$A$2:$J$7000,4,FALSE))</f>
        <v>BG</v>
      </c>
      <c r="I135" s="712"/>
      <c r="J135" s="723"/>
      <c r="K135" s="726"/>
      <c r="L135" s="149"/>
      <c r="M135" s="246" t="str">
        <f>IF(ISBLANK(L135),"",VLOOKUP(1/L135,'BAREME ATHLE'!$L$6:$BE$56,46))</f>
        <v/>
      </c>
      <c r="N135" s="150"/>
      <c r="O135" s="246" t="str">
        <f>IF(ISBLANK(N135),"",VLOOKUP(1/N135,'BAREME ATHLE'!$X$6:$BE$56,34))</f>
        <v/>
      </c>
      <c r="P135" s="157"/>
      <c r="Q135" s="246" t="str">
        <f>IF(ISBLANK(P135),"",VLOOKUP(P135,'BAREME ATHLE'!$AT$6:$BE$56,12))</f>
        <v/>
      </c>
      <c r="R135" s="152"/>
      <c r="S135" s="246" t="str">
        <f>IF(ISBLANK(R135),"",VLOOKUP(R135,'BAREME ATHLE'!$AY$6:$BE$56,7))</f>
        <v/>
      </c>
      <c r="T135" s="233">
        <f>IF(SUM(M135,O135,Q135,S135)&lt;&gt;0,SUM(M135,O135,Q135,S135),0)</f>
        <v>0</v>
      </c>
      <c r="U135" s="714"/>
      <c r="V135" s="711"/>
      <c r="W135" s="707"/>
      <c r="X135" s="706"/>
      <c r="Y135" s="703"/>
    </row>
    <row r="136" spans="1:25" ht="25.5" customHeight="1" x14ac:dyDescent="0.5">
      <c r="A136" s="729"/>
      <c r="B136" s="731"/>
      <c r="C136" s="717"/>
      <c r="D136" s="244">
        <v>4</v>
      </c>
      <c r="E136" s="124">
        <f>'INSCRIPTIONS COLLEGES'!E77</f>
        <v>24248385</v>
      </c>
      <c r="F136" s="313" t="str">
        <f>IF(E136="","",VLOOKUP(E136,'Listing import 29.10.24'!$A$2:$J$7000,2,FALSE))</f>
        <v>FIAAVAUI</v>
      </c>
      <c r="G136" s="197" t="str">
        <f>IF(E136="","",VLOOKUP(E136,'Listing import 29.10.24'!$A$2:$J$7000,3,FALSE))</f>
        <v>Landry</v>
      </c>
      <c r="H136" s="245" t="str">
        <f>IF(E136="","",VLOOKUP(E136,'Listing import 29.10.24'!$A$2:$J$7000,4,FALSE))</f>
        <v>BG</v>
      </c>
      <c r="I136" s="712"/>
      <c r="J136" s="723"/>
      <c r="K136" s="726"/>
      <c r="L136" s="149"/>
      <c r="M136" s="246" t="str">
        <f>IF(ISBLANK(L136),"",VLOOKUP(1/L136,'BAREME ATHLE'!$L$6:$BE$56,46))</f>
        <v/>
      </c>
      <c r="N136" s="150"/>
      <c r="O136" s="246" t="str">
        <f>IF(ISBLANK(N136),"",VLOOKUP(1/N136,'BAREME ATHLE'!$X$6:$BE$56,34))</f>
        <v/>
      </c>
      <c r="P136" s="157"/>
      <c r="Q136" s="246" t="str">
        <f>IF(ISBLANK(P136),"",VLOOKUP(P136,'BAREME ATHLE'!$AT$6:$BE$56,12))</f>
        <v/>
      </c>
      <c r="R136" s="152"/>
      <c r="S136" s="246" t="str">
        <f>IF(ISBLANK(R136),"",VLOOKUP(R136,'BAREME ATHLE'!$AY$6:$BE$56,7))</f>
        <v/>
      </c>
      <c r="T136" s="233">
        <f>IF(SUM(M136,O136,Q136,S136)&lt;&gt;0,SUM(M136,O136,Q136,S136),0)</f>
        <v>0</v>
      </c>
      <c r="U136" s="714"/>
      <c r="V136" s="711"/>
      <c r="W136" s="707"/>
      <c r="X136" s="706"/>
      <c r="Y136" s="703"/>
    </row>
    <row r="137" spans="1:25" ht="25.5" customHeight="1" x14ac:dyDescent="0.5">
      <c r="A137" s="729"/>
      <c r="B137" s="731"/>
      <c r="C137" s="717"/>
      <c r="D137" s="244">
        <v>5</v>
      </c>
      <c r="E137" s="124">
        <f>'INSCRIPTIONS COLLEGES'!E78</f>
        <v>24233788</v>
      </c>
      <c r="F137" s="313" t="str">
        <f>IF(E137="","",VLOOKUP(E137,'Listing import 29.10.24'!$A$2:$J$7000,2,FALSE))</f>
        <v>NERHON</v>
      </c>
      <c r="G137" s="197" t="str">
        <f>IF(E137="","",VLOOKUP(E137,'Listing import 29.10.24'!$A$2:$J$7000,3,FALSE))</f>
        <v>Denis</v>
      </c>
      <c r="H137" s="245" t="str">
        <f>IF(E137="","",VLOOKUP(E137,'Listing import 29.10.24'!$A$2:$J$7000,4,FALSE))</f>
        <v>BG</v>
      </c>
      <c r="I137" s="712"/>
      <c r="J137" s="724"/>
      <c r="K137" s="727"/>
      <c r="L137" s="149"/>
      <c r="M137" s="246" t="str">
        <f>IF(ISBLANK(L137),"",VLOOKUP(1/L137,'BAREME ATHLE'!$L$6:$BE$56,46))</f>
        <v/>
      </c>
      <c r="N137" s="150"/>
      <c r="O137" s="246" t="str">
        <f>IF(ISBLANK(N137),"",VLOOKUP(1/N137,'BAREME ATHLE'!$X$6:$BE$56,34))</f>
        <v/>
      </c>
      <c r="P137" s="157"/>
      <c r="Q137" s="246" t="str">
        <f>IF(ISBLANK(P137),"",VLOOKUP(P137,'BAREME ATHLE'!$AT$6:$BE$56,12))</f>
        <v/>
      </c>
      <c r="R137" s="152"/>
      <c r="S137" s="246" t="str">
        <f>IF(ISBLANK(R137),"",VLOOKUP(R137,'BAREME ATHLE'!$AY$6:$BE$56,7))</f>
        <v/>
      </c>
      <c r="T137" s="233">
        <f>IF(SUM(M137,O137,Q137,S137)&lt;&gt;0,SUM(M137,O137,Q137,S137),0)</f>
        <v>0</v>
      </c>
      <c r="U137" s="715"/>
      <c r="V137" s="711"/>
      <c r="W137" s="707"/>
      <c r="X137" s="706"/>
      <c r="Y137" s="703"/>
    </row>
    <row r="138" spans="1:25" ht="87.75" x14ac:dyDescent="0.5">
      <c r="A138" s="729"/>
      <c r="B138" s="731"/>
      <c r="C138" s="187" t="s">
        <v>57</v>
      </c>
      <c r="D138" s="187" t="s">
        <v>58</v>
      </c>
      <c r="E138" s="46" t="s">
        <v>59</v>
      </c>
      <c r="F138" s="309" t="s">
        <v>60</v>
      </c>
      <c r="G138" s="187" t="s">
        <v>61</v>
      </c>
      <c r="H138" s="187" t="s">
        <v>62</v>
      </c>
      <c r="I138" s="188" t="s">
        <v>63</v>
      </c>
      <c r="J138" s="57" t="s">
        <v>98</v>
      </c>
      <c r="K138" s="188" t="s">
        <v>33</v>
      </c>
      <c r="L138" s="57" t="s">
        <v>99</v>
      </c>
      <c r="M138" s="189" t="s">
        <v>33</v>
      </c>
      <c r="N138" s="57" t="s">
        <v>100</v>
      </c>
      <c r="O138" s="234" t="s">
        <v>33</v>
      </c>
      <c r="P138" s="57" t="s">
        <v>101</v>
      </c>
      <c r="Q138" s="189" t="s">
        <v>33</v>
      </c>
      <c r="R138" s="57" t="s">
        <v>102</v>
      </c>
      <c r="S138" s="189" t="s">
        <v>33</v>
      </c>
      <c r="T138" s="190" t="s">
        <v>89</v>
      </c>
      <c r="U138" s="191" t="s">
        <v>72</v>
      </c>
      <c r="V138" s="192" t="s">
        <v>73</v>
      </c>
      <c r="W138" s="192" t="s">
        <v>103</v>
      </c>
      <c r="X138" s="192" t="s">
        <v>104</v>
      </c>
      <c r="Y138" s="704"/>
    </row>
    <row r="139" spans="1:25" ht="25.5" customHeight="1" x14ac:dyDescent="0.5">
      <c r="A139" s="729"/>
      <c r="B139" s="731"/>
      <c r="C139" s="716" t="s">
        <v>105</v>
      </c>
      <c r="D139" s="244">
        <v>1</v>
      </c>
      <c r="E139" s="124"/>
      <c r="F139" s="313" t="str">
        <f>IF(E139="","",VLOOKUP(E139,'Listing import 29.10.24'!$A$2:$J$7000,2,FALSE))</f>
        <v/>
      </c>
      <c r="G139" s="197" t="str">
        <f>IF(E139="","",VLOOKUP(E139,'Listing import 29.10.24'!$A$2:$J$7000,3,FALSE))</f>
        <v/>
      </c>
      <c r="H139" s="245" t="str">
        <f>IF(E139="","",VLOOKUP(E139,'Listing import 29.10.24'!$A$2:$J$7000,4,FALSE))</f>
        <v/>
      </c>
      <c r="I139" s="718"/>
      <c r="J139" s="722"/>
      <c r="K139" s="725" t="str">
        <f>IF(ISBLANK(J139),"",VLOOKUP(1/J139,'BAREME ATHLE'!$AL$6:$BE$56,20))</f>
        <v/>
      </c>
      <c r="L139" s="149"/>
      <c r="M139" s="246" t="str">
        <f>IF(ISBLANK(L139),"",VLOOKUP(1/L139,'BAREME ATHLE'!$N$6:$BE$56,44))</f>
        <v/>
      </c>
      <c r="N139" s="150"/>
      <c r="O139" s="246" t="str">
        <f>IF(ISBLANK(N139),"",VLOOKUP(1/N139,'BAREME ATHLE'!$Z$6:$BE$56,32))</f>
        <v/>
      </c>
      <c r="P139" s="157"/>
      <c r="Q139" s="246" t="str">
        <f>IF(ISBLANK(P139),"",VLOOKUP(P139,'BAREME ATHLE'!$AU$6:$BE$56,11))</f>
        <v/>
      </c>
      <c r="R139" s="152"/>
      <c r="S139" s="246" t="str">
        <f>IF(ISBLANK(R139),"",VLOOKUP(R139,'BAREME ATHLE'!$AY$6:$BE$56,7))</f>
        <v/>
      </c>
      <c r="T139" s="201">
        <f>IF(SUM(M139,O139,Q139,S139)&lt;&gt;0,SUM(M139,O139,Q139,S139),0)</f>
        <v>0</v>
      </c>
      <c r="U139" s="719">
        <f>SUM(T139:T143)</f>
        <v>0</v>
      </c>
      <c r="V139" s="708">
        <f>IF(ISERROR(RANK(U139,$AL$47:$AL$62)),"",RANK(U139,$AL$47:$AL$62))</f>
        <v>1</v>
      </c>
      <c r="W139" s="706">
        <f>IF(ISERROR(U139+U145),"",U139+U145)</f>
        <v>0</v>
      </c>
      <c r="X139" s="706">
        <f>IF(ISERROR(RANK(W139,$AR$47:$AR$62)),"",RANK(W139,$AR$47:$AR$62))</f>
        <v>1</v>
      </c>
      <c r="Y139" s="704"/>
    </row>
    <row r="140" spans="1:25" ht="25.5" customHeight="1" x14ac:dyDescent="0.5">
      <c r="A140" s="729"/>
      <c r="B140" s="731"/>
      <c r="C140" s="716"/>
      <c r="D140" s="244">
        <v>2</v>
      </c>
      <c r="E140" s="124"/>
      <c r="F140" s="313" t="str">
        <f>IF(E140="","",VLOOKUP(E140,'Listing import 29.10.24'!$A$2:$J$7000,2,FALSE))</f>
        <v/>
      </c>
      <c r="G140" s="197" t="str">
        <f>IF(E140="","",VLOOKUP(E140,'Listing import 29.10.24'!$A$2:$J$7000,3,FALSE))</f>
        <v/>
      </c>
      <c r="H140" s="245" t="str">
        <f>IF(E140="","",VLOOKUP(E140,'Listing import 29.10.24'!$A$2:$J$7000,4,FALSE))</f>
        <v/>
      </c>
      <c r="I140" s="718"/>
      <c r="J140" s="723"/>
      <c r="K140" s="726"/>
      <c r="L140" s="149"/>
      <c r="M140" s="246" t="str">
        <f>IF(ISBLANK(L140),"",VLOOKUP(1/L140,'BAREME ATHLE'!$N$6:$BE$56,44))</f>
        <v/>
      </c>
      <c r="N140" s="150"/>
      <c r="O140" s="246" t="str">
        <f>IF(ISBLANK(N140),"",VLOOKUP(1/N140,'BAREME ATHLE'!$Z$6:$BE$56,32))</f>
        <v/>
      </c>
      <c r="P140" s="157"/>
      <c r="Q140" s="246" t="str">
        <f>IF(ISBLANK(P140),"",VLOOKUP(P140,'BAREME ATHLE'!$AU$6:$BE$56,11))</f>
        <v/>
      </c>
      <c r="R140" s="152"/>
      <c r="S140" s="246" t="str">
        <f>IF(ISBLANK(R140),"",VLOOKUP(R140,'BAREME ATHLE'!$AY$6:$BE$56,7))</f>
        <v/>
      </c>
      <c r="T140" s="201">
        <f>IF(SUM(M140,O140,Q140,S140)&lt;&gt;0,SUM(M140,O140,Q140,S140),0)</f>
        <v>0</v>
      </c>
      <c r="U140" s="720"/>
      <c r="V140" s="709"/>
      <c r="W140" s="707"/>
      <c r="X140" s="706"/>
      <c r="Y140" s="704"/>
    </row>
    <row r="141" spans="1:25" ht="25.5" customHeight="1" x14ac:dyDescent="0.5">
      <c r="A141" s="729"/>
      <c r="B141" s="731"/>
      <c r="C141" s="717"/>
      <c r="D141" s="244">
        <v>3</v>
      </c>
      <c r="E141" s="124"/>
      <c r="F141" s="313" t="str">
        <f>IF(E141="","",VLOOKUP(E141,'Listing import 29.10.24'!$A$2:$J$7000,2,FALSE))</f>
        <v/>
      </c>
      <c r="G141" s="197" t="str">
        <f>IF(E141="","",VLOOKUP(E141,'Listing import 29.10.24'!$A$2:$J$7000,3,FALSE))</f>
        <v/>
      </c>
      <c r="H141" s="245" t="str">
        <f>IF(E141="","",VLOOKUP(E141,'Listing import 29.10.24'!$A$2:$J$7000,4,FALSE))</f>
        <v/>
      </c>
      <c r="I141" s="718"/>
      <c r="J141" s="723"/>
      <c r="K141" s="726"/>
      <c r="L141" s="149"/>
      <c r="M141" s="246" t="str">
        <f>IF(ISBLANK(L141),"",VLOOKUP(1/L141,'BAREME ATHLE'!$N$6:$BE$56,44))</f>
        <v/>
      </c>
      <c r="N141" s="150"/>
      <c r="O141" s="246" t="str">
        <f>IF(ISBLANK(N141),"",VLOOKUP(1/N141,'BAREME ATHLE'!$Z$6:$BE$56,32))</f>
        <v/>
      </c>
      <c r="P141" s="157"/>
      <c r="Q141" s="246" t="str">
        <f>IF(ISBLANK(P141),"",VLOOKUP(P141,'BAREME ATHLE'!$AU$6:$BE$56,11))</f>
        <v/>
      </c>
      <c r="R141" s="152"/>
      <c r="S141" s="246" t="str">
        <f>IF(ISBLANK(R141),"",VLOOKUP(R141,'BAREME ATHLE'!$AY$6:$BE$56,7))</f>
        <v/>
      </c>
      <c r="T141" s="201">
        <f>IF(SUM(M141,O141,Q141,S141)&lt;&gt;0,SUM(M141,O141,Q141,S141),0)</f>
        <v>0</v>
      </c>
      <c r="U141" s="720"/>
      <c r="V141" s="709"/>
      <c r="W141" s="707"/>
      <c r="X141" s="706"/>
      <c r="Y141" s="704"/>
    </row>
    <row r="142" spans="1:25" ht="25.5" customHeight="1" x14ac:dyDescent="0.5">
      <c r="A142" s="729"/>
      <c r="B142" s="731"/>
      <c r="C142" s="717"/>
      <c r="D142" s="244">
        <v>4</v>
      </c>
      <c r="E142" s="124"/>
      <c r="F142" s="313" t="str">
        <f>IF(E142="","",VLOOKUP(E142,'Listing import 29.10.24'!$A$2:$J$7000,2,FALSE))</f>
        <v/>
      </c>
      <c r="G142" s="197" t="str">
        <f>IF(E142="","",VLOOKUP(E142,'Listing import 29.10.24'!$A$2:$J$7000,3,FALSE))</f>
        <v/>
      </c>
      <c r="H142" s="245" t="str">
        <f>IF(E142="","",VLOOKUP(E142,'Listing import 29.10.24'!$A$2:$J$7000,4,FALSE))</f>
        <v/>
      </c>
      <c r="I142" s="718"/>
      <c r="J142" s="723"/>
      <c r="K142" s="726"/>
      <c r="L142" s="149"/>
      <c r="M142" s="246" t="str">
        <f>IF(ISBLANK(L142),"",VLOOKUP(1/L142,'BAREME ATHLE'!$N$6:$BE$56,44))</f>
        <v/>
      </c>
      <c r="N142" s="150"/>
      <c r="O142" s="246" t="str">
        <f>IF(ISBLANK(N142),"",VLOOKUP(1/N142,'BAREME ATHLE'!$Z$6:$BE$56,32))</f>
        <v/>
      </c>
      <c r="P142" s="157"/>
      <c r="Q142" s="246" t="str">
        <f>IF(ISBLANK(P142),"",VLOOKUP(P142,'BAREME ATHLE'!$AU$6:$BE$56,11))</f>
        <v/>
      </c>
      <c r="R142" s="152"/>
      <c r="S142" s="246" t="str">
        <f>IF(ISBLANK(R142),"",VLOOKUP(R142,'BAREME ATHLE'!$AY$6:$BE$56,7))</f>
        <v/>
      </c>
      <c r="T142" s="201">
        <f>IF(SUM(M142,O142,Q142,S142)&lt;&gt;0,SUM(M142,O142,Q142,S142),0)</f>
        <v>0</v>
      </c>
      <c r="U142" s="720"/>
      <c r="V142" s="709"/>
      <c r="W142" s="707"/>
      <c r="X142" s="706"/>
      <c r="Y142" s="704"/>
    </row>
    <row r="143" spans="1:25" ht="25.5" customHeight="1" x14ac:dyDescent="0.5">
      <c r="A143" s="729"/>
      <c r="B143" s="731"/>
      <c r="C143" s="717"/>
      <c r="D143" s="244">
        <v>5</v>
      </c>
      <c r="E143" s="124"/>
      <c r="F143" s="313" t="str">
        <f>IF(E143="","",VLOOKUP(E143,'Listing import 29.10.24'!$A$2:$J$7000,2,FALSE))</f>
        <v/>
      </c>
      <c r="G143" s="197" t="str">
        <f>IF(E143="","",VLOOKUP(E143,'Listing import 29.10.24'!$A$2:$J$7000,3,FALSE))</f>
        <v/>
      </c>
      <c r="H143" s="245" t="str">
        <f>IF(E143="","",VLOOKUP(E143,'Listing import 29.10.24'!$A$2:$J$7000,4,FALSE))</f>
        <v/>
      </c>
      <c r="I143" s="718"/>
      <c r="J143" s="724"/>
      <c r="K143" s="727"/>
      <c r="L143" s="149"/>
      <c r="M143" s="246" t="str">
        <f>IF(ISBLANK(L143),"",VLOOKUP(1/L143,'BAREME ATHLE'!$N$6:$BE$56,44))</f>
        <v/>
      </c>
      <c r="N143" s="150"/>
      <c r="O143" s="246" t="str">
        <f>IF(ISBLANK(N143),"",VLOOKUP(1/N143,'BAREME ATHLE'!$Z$6:$BE$56,32))</f>
        <v/>
      </c>
      <c r="P143" s="157"/>
      <c r="Q143" s="246" t="str">
        <f>IF(ISBLANK(P143),"",VLOOKUP(P143,'BAREME ATHLE'!$AU$6:$BE$56,11))</f>
        <v/>
      </c>
      <c r="R143" s="152"/>
      <c r="S143" s="246" t="str">
        <f>IF(ISBLANK(R143),"",VLOOKUP(R143,'BAREME ATHLE'!$AY$6:$BE$56,7))</f>
        <v/>
      </c>
      <c r="T143" s="201">
        <f>IF(SUM(M143,O143,Q143,S143)&lt;&gt;0,SUM(M143,O143,Q143,S143),0)</f>
        <v>0</v>
      </c>
      <c r="U143" s="721"/>
      <c r="V143" s="709"/>
      <c r="W143" s="707"/>
      <c r="X143" s="706"/>
      <c r="Y143" s="704"/>
    </row>
    <row r="144" spans="1:25" ht="25.5" customHeight="1" x14ac:dyDescent="0.5">
      <c r="A144" s="729"/>
      <c r="B144" s="731"/>
      <c r="C144" s="218"/>
      <c r="D144" s="219"/>
      <c r="E144" s="32"/>
      <c r="F144" s="311"/>
      <c r="G144" s="219"/>
      <c r="H144" s="220"/>
      <c r="I144" s="221"/>
      <c r="J144" s="154"/>
      <c r="K144" s="221"/>
      <c r="L144" s="155"/>
      <c r="M144" s="223"/>
      <c r="N144" s="156"/>
      <c r="O144" s="223"/>
      <c r="P144" s="139"/>
      <c r="Q144" s="223"/>
      <c r="R144" s="139"/>
      <c r="S144" s="223"/>
      <c r="T144" s="224"/>
      <c r="U144" s="225"/>
      <c r="V144" s="226"/>
      <c r="W144" s="707"/>
      <c r="X144" s="706"/>
      <c r="Y144" s="704"/>
    </row>
    <row r="145" spans="1:25" ht="25.5" customHeight="1" x14ac:dyDescent="0.5">
      <c r="A145" s="729"/>
      <c r="B145" s="731"/>
      <c r="C145" s="716" t="s">
        <v>106</v>
      </c>
      <c r="D145" s="244">
        <v>1</v>
      </c>
      <c r="E145" s="124"/>
      <c r="F145" s="313" t="str">
        <f>IF(E145="","",VLOOKUP(E145,'Listing import 29.10.24'!$A$2:$J$7000,2,FALSE))</f>
        <v/>
      </c>
      <c r="G145" s="197" t="str">
        <f>IF(E145="","",VLOOKUP(E145,'Listing import 29.10.24'!$A$2:$J$7000,3,FALSE))</f>
        <v/>
      </c>
      <c r="H145" s="245" t="str">
        <f>IF(E145="","",VLOOKUP(E145,'Listing import 29.10.24'!$A$2:$J$7000,4,FALSE))</f>
        <v/>
      </c>
      <c r="I145" s="718"/>
      <c r="J145" s="722"/>
      <c r="K145" s="725" t="str">
        <f>IF(ISBLANK(J145),"",VLOOKUP(1/J145,'BAREME ATHLE'!$AN$6:$BE$56,18))</f>
        <v/>
      </c>
      <c r="L145" s="149"/>
      <c r="M145" s="246" t="str">
        <f>IF(ISBLANK(L145),"",VLOOKUP(1/L145,'BAREME ATHLE'!$P$6:$BE$56,42))</f>
        <v/>
      </c>
      <c r="N145" s="150"/>
      <c r="O145" s="246" t="str">
        <f>IF(ISBLANK(N145),"",VLOOKUP(1/N145,'BAREME ATHLE'!$AB$6:$BE$56,30))</f>
        <v/>
      </c>
      <c r="P145" s="157"/>
      <c r="Q145" s="246" t="str">
        <f>IF(ISBLANK(P145),"",VLOOKUP(P145,'BAREME ATHLE'!$AV$6:$BE$56,10))</f>
        <v/>
      </c>
      <c r="R145" s="152"/>
      <c r="S145" s="246" t="str">
        <f>IF(ISBLANK(R145),"",VLOOKUP(R145,'BAREME ATHLE'!$AY$6:$BE$56,7))</f>
        <v/>
      </c>
      <c r="T145" s="233">
        <f t="shared" ref="T145:T148" si="17">IF(SUM(M145,O145,Q145,S145)&lt;&gt;0,SUM(M145,O145,Q145,S145),0)</f>
        <v>0</v>
      </c>
      <c r="U145" s="713">
        <f>SUM(T145:T149)</f>
        <v>0</v>
      </c>
      <c r="V145" s="710">
        <f>IF(ISERROR(RANK(U145,$AO$47:$AO$62)),"",RANK(U145,$AO$47:$AO$62))</f>
        <v>1</v>
      </c>
      <c r="W145" s="707"/>
      <c r="X145" s="706"/>
      <c r="Y145" s="704"/>
    </row>
    <row r="146" spans="1:25" ht="25.5" customHeight="1" x14ac:dyDescent="0.5">
      <c r="A146" s="729"/>
      <c r="B146" s="731"/>
      <c r="C146" s="716"/>
      <c r="D146" s="244">
        <v>2</v>
      </c>
      <c r="E146" s="124"/>
      <c r="F146" s="313" t="str">
        <f>IF(E146="","",VLOOKUP(E146,'Listing import 29.10.24'!$A$2:$J$7000,2,FALSE))</f>
        <v/>
      </c>
      <c r="G146" s="197" t="str">
        <f>IF(E146="","",VLOOKUP(E146,'Listing import 29.10.24'!$A$2:$J$7000,3,FALSE))</f>
        <v/>
      </c>
      <c r="H146" s="245" t="str">
        <f>IF(E146="","",VLOOKUP(E146,'Listing import 29.10.24'!$A$2:$J$7000,4,FALSE))</f>
        <v/>
      </c>
      <c r="I146" s="718"/>
      <c r="J146" s="723"/>
      <c r="K146" s="726"/>
      <c r="L146" s="149"/>
      <c r="M146" s="246" t="str">
        <f>IF(ISBLANK(L146),"",VLOOKUP(1/L146,'BAREME ATHLE'!$P$6:$BE$56,42))</f>
        <v/>
      </c>
      <c r="N146" s="150"/>
      <c r="O146" s="246" t="str">
        <f>IF(ISBLANK(N146),"",VLOOKUP(1/N146,'BAREME ATHLE'!$AB$6:$BE$56,30))</f>
        <v/>
      </c>
      <c r="P146" s="157"/>
      <c r="Q146" s="246" t="str">
        <f>IF(ISBLANK(P146),"",VLOOKUP(P146,'BAREME ATHLE'!$AV$6:$BE$56,10))</f>
        <v/>
      </c>
      <c r="R146" s="152"/>
      <c r="S146" s="246" t="str">
        <f>IF(ISBLANK(R146),"",VLOOKUP(R146,'BAREME ATHLE'!$AY$6:$BE$56,7))</f>
        <v/>
      </c>
      <c r="T146" s="233">
        <f t="shared" si="17"/>
        <v>0</v>
      </c>
      <c r="U146" s="714"/>
      <c r="V146" s="711"/>
      <c r="W146" s="707"/>
      <c r="X146" s="706"/>
      <c r="Y146" s="704"/>
    </row>
    <row r="147" spans="1:25" ht="25.5" customHeight="1" x14ac:dyDescent="0.5">
      <c r="A147" s="729"/>
      <c r="B147" s="731"/>
      <c r="C147" s="717"/>
      <c r="D147" s="244">
        <v>3</v>
      </c>
      <c r="E147" s="124"/>
      <c r="F147" s="313" t="str">
        <f>IF(E147="","",VLOOKUP(E147,'Listing import 29.10.24'!$A$2:$J$7000,2,FALSE))</f>
        <v/>
      </c>
      <c r="G147" s="197" t="str">
        <f>IF(E147="","",VLOOKUP(E147,'Listing import 29.10.24'!$A$2:$J$7000,3,FALSE))</f>
        <v/>
      </c>
      <c r="H147" s="245" t="str">
        <f>IF(E147="","",VLOOKUP(E147,'Listing import 29.10.24'!$A$2:$J$7000,4,FALSE))</f>
        <v/>
      </c>
      <c r="I147" s="718"/>
      <c r="J147" s="723"/>
      <c r="K147" s="726"/>
      <c r="L147" s="149"/>
      <c r="M147" s="246" t="str">
        <f>IF(ISBLANK(L147),"",VLOOKUP(1/L147,'BAREME ATHLE'!$P$6:$BE$56,42))</f>
        <v/>
      </c>
      <c r="N147" s="150"/>
      <c r="O147" s="246" t="str">
        <f>IF(ISBLANK(N147),"",VLOOKUP(1/N147,'BAREME ATHLE'!$AB$6:$BE$56,30))</f>
        <v/>
      </c>
      <c r="P147" s="157"/>
      <c r="Q147" s="246" t="str">
        <f>IF(ISBLANK(P147),"",VLOOKUP(P147,'BAREME ATHLE'!$AV$6:$BE$56,10))</f>
        <v/>
      </c>
      <c r="R147" s="152"/>
      <c r="S147" s="246" t="str">
        <f>IF(ISBLANK(R147),"",VLOOKUP(R147,'BAREME ATHLE'!$AY$6:$BE$56,7))</f>
        <v/>
      </c>
      <c r="T147" s="233">
        <f t="shared" si="17"/>
        <v>0</v>
      </c>
      <c r="U147" s="714"/>
      <c r="V147" s="711"/>
      <c r="W147" s="707"/>
      <c r="X147" s="706"/>
      <c r="Y147" s="704"/>
    </row>
    <row r="148" spans="1:25" ht="25.5" customHeight="1" x14ac:dyDescent="0.5">
      <c r="A148" s="729"/>
      <c r="B148" s="731"/>
      <c r="C148" s="717"/>
      <c r="D148" s="244">
        <v>4</v>
      </c>
      <c r="E148" s="124"/>
      <c r="F148" s="313" t="str">
        <f>IF(E148="","",VLOOKUP(E148,'Listing import 29.10.24'!$A$2:$J$7000,2,FALSE))</f>
        <v/>
      </c>
      <c r="G148" s="197" t="str">
        <f>IF(E148="","",VLOOKUP(E148,'Listing import 29.10.24'!$A$2:$J$7000,3,FALSE))</f>
        <v/>
      </c>
      <c r="H148" s="245" t="str">
        <f>IF(E148="","",VLOOKUP(E148,'Listing import 29.10.24'!$A$2:$J$7000,4,FALSE))</f>
        <v/>
      </c>
      <c r="I148" s="718"/>
      <c r="J148" s="723"/>
      <c r="K148" s="726"/>
      <c r="L148" s="149"/>
      <c r="M148" s="246" t="str">
        <f>IF(ISBLANK(L148),"",VLOOKUP(1/L148,'BAREME ATHLE'!$P$6:$BE$56,42))</f>
        <v/>
      </c>
      <c r="N148" s="150"/>
      <c r="O148" s="246" t="str">
        <f>IF(ISBLANK(N148),"",VLOOKUP(1/N148,'BAREME ATHLE'!$AB$6:$BE$56,30))</f>
        <v/>
      </c>
      <c r="P148" s="157"/>
      <c r="Q148" s="246" t="str">
        <f>IF(ISBLANK(P148),"",VLOOKUP(P148,'BAREME ATHLE'!$AV$6:$BE$56,10))</f>
        <v/>
      </c>
      <c r="R148" s="152"/>
      <c r="S148" s="246" t="str">
        <f>IF(ISBLANK(R148),"",VLOOKUP(R148,'BAREME ATHLE'!$AY$6:$BE$56,7))</f>
        <v/>
      </c>
      <c r="T148" s="233">
        <f t="shared" si="17"/>
        <v>0</v>
      </c>
      <c r="U148" s="714"/>
      <c r="V148" s="711"/>
      <c r="W148" s="707"/>
      <c r="X148" s="706"/>
      <c r="Y148" s="704"/>
    </row>
    <row r="149" spans="1:25" ht="25.5" customHeight="1" x14ac:dyDescent="0.5">
      <c r="A149" s="729"/>
      <c r="B149" s="732"/>
      <c r="C149" s="717"/>
      <c r="D149" s="244">
        <v>5</v>
      </c>
      <c r="E149" s="124"/>
      <c r="F149" s="313" t="str">
        <f>IF(E149="","",VLOOKUP(E149,'Listing import 29.10.24'!$A$2:$J$7000,2,FALSE))</f>
        <v/>
      </c>
      <c r="G149" s="197" t="str">
        <f>IF(E149="","",VLOOKUP(E149,'Listing import 29.10.24'!$A$2:$J$7000,3,FALSE))</f>
        <v/>
      </c>
      <c r="H149" s="245" t="str">
        <f>IF(E149="","",VLOOKUP(E149,'Listing import 29.10.24'!$A$2:$J$7000,4,FALSE))</f>
        <v/>
      </c>
      <c r="I149" s="718"/>
      <c r="J149" s="724"/>
      <c r="K149" s="727"/>
      <c r="L149" s="149"/>
      <c r="M149" s="246" t="str">
        <f>IF(ISBLANK(L149),"",VLOOKUP(1/L149,'BAREME ATHLE'!$P$6:$BE$56,42))</f>
        <v/>
      </c>
      <c r="N149" s="150"/>
      <c r="O149" s="246" t="str">
        <f>IF(ISBLANK(N149),"",VLOOKUP(1/N149,'BAREME ATHLE'!$AB$6:$BE$56,30))</f>
        <v/>
      </c>
      <c r="P149" s="157"/>
      <c r="Q149" s="246" t="str">
        <f>IF(ISBLANK(P149),"",VLOOKUP(P149,'BAREME ATHLE'!$AV$6:$BE$56,10))</f>
        <v/>
      </c>
      <c r="R149" s="152"/>
      <c r="S149" s="246" t="str">
        <f>IF(ISBLANK(R149),"",VLOOKUP(R149,'BAREME ATHLE'!$AY$6:$BE$56,7))</f>
        <v/>
      </c>
      <c r="T149" s="233">
        <f>IF(SUM(M149,O149,Q149,S149)&lt;&gt;0,SUM(M149,O149,Q149,S149),0)</f>
        <v>0</v>
      </c>
      <c r="U149" s="715"/>
      <c r="V149" s="711"/>
      <c r="W149" s="707"/>
      <c r="X149" s="706"/>
      <c r="Y149" s="705"/>
    </row>
    <row r="150" spans="1:25" ht="25.5" customHeight="1" x14ac:dyDescent="0.5">
      <c r="B150" s="236"/>
      <c r="C150" s="237"/>
      <c r="D150" s="237"/>
      <c r="E150" s="319"/>
      <c r="F150" s="312"/>
      <c r="G150" s="237"/>
      <c r="H150" s="237"/>
      <c r="J150" s="158">
        <f>SUM(HOUR(J127+J139)*60*60,MINUTE(J127+J139)*60,SECOND(J127+J139))</f>
        <v>0</v>
      </c>
      <c r="K150" s="238"/>
    </row>
    <row r="151" spans="1:25" ht="87.75" x14ac:dyDescent="0.5">
      <c r="B151" s="187" t="s">
        <v>56</v>
      </c>
      <c r="C151" s="187" t="s">
        <v>57</v>
      </c>
      <c r="D151" s="187" t="s">
        <v>58</v>
      </c>
      <c r="E151" s="46" t="s">
        <v>59</v>
      </c>
      <c r="F151" s="309" t="s">
        <v>60</v>
      </c>
      <c r="G151" s="187" t="s">
        <v>61</v>
      </c>
      <c r="H151" s="187" t="s">
        <v>62</v>
      </c>
      <c r="I151" s="188" t="s">
        <v>63</v>
      </c>
      <c r="J151" s="57" t="s">
        <v>98</v>
      </c>
      <c r="K151" s="188" t="s">
        <v>33</v>
      </c>
      <c r="L151" s="57" t="s">
        <v>108</v>
      </c>
      <c r="M151" s="189" t="s">
        <v>33</v>
      </c>
      <c r="N151" s="57" t="s">
        <v>100</v>
      </c>
      <c r="O151" s="189" t="s">
        <v>33</v>
      </c>
      <c r="P151" s="57" t="s">
        <v>101</v>
      </c>
      <c r="Q151" s="189" t="s">
        <v>33</v>
      </c>
      <c r="R151" s="57" t="s">
        <v>102</v>
      </c>
      <c r="S151" s="189" t="s">
        <v>33</v>
      </c>
      <c r="T151" s="190" t="s">
        <v>89</v>
      </c>
      <c r="U151" s="191" t="s">
        <v>72</v>
      </c>
      <c r="V151" s="191" t="s">
        <v>73</v>
      </c>
      <c r="W151" s="192" t="s">
        <v>90</v>
      </c>
      <c r="X151" s="192" t="s">
        <v>91</v>
      </c>
      <c r="Y151" s="192" t="s">
        <v>92</v>
      </c>
    </row>
    <row r="152" spans="1:25" ht="25.5" customHeight="1" x14ac:dyDescent="0.5">
      <c r="A152" s="687">
        <v>7</v>
      </c>
      <c r="B152" s="730" t="str">
        <f>IF(E152="","",VLOOKUP(E152,'Listing import 29.10.24'!$A$2:$J$7000,8,FALSE))</f>
        <v>CLG.St JOSEPH DE CLUNY</v>
      </c>
      <c r="C152" s="716" t="s">
        <v>93</v>
      </c>
      <c r="D152" s="244">
        <v>1</v>
      </c>
      <c r="E152" s="124">
        <f>'INSCRIPTIONS COLLEGES'!E81</f>
        <v>24249254</v>
      </c>
      <c r="F152" s="313" t="str">
        <f>IF(E152="","",VLOOKUP(E152,'Listing import 29.10.24'!$A$2:$J$7000,2,FALSE))</f>
        <v>IHMANANG</v>
      </c>
      <c r="G152" s="197" t="str">
        <f>IF(E152="","",VLOOKUP(E152,'Listing import 29.10.24'!$A$2:$J$7000,3,FALSE))</f>
        <v>Jialy-Lilo</v>
      </c>
      <c r="H152" s="245" t="str">
        <f>IF(E152="","",VLOOKUP(E152,'Listing import 29.10.24'!$A$2:$J$7000,4,FALSE))</f>
        <v>BF</v>
      </c>
      <c r="I152" s="641"/>
      <c r="J152" s="722"/>
      <c r="K152" s="725" t="str">
        <f>IF(ISBLANK(J152),"",VLOOKUP(1/J152,'BAREME ATHLE'!$AH$6:$BE$56,24))</f>
        <v/>
      </c>
      <c r="L152" s="149"/>
      <c r="M152" s="246" t="str">
        <f>IF(ISBLANK(L152),"",VLOOKUP(1/L152,'BAREME ATHLE'!$J$6:$BE$56,48))</f>
        <v/>
      </c>
      <c r="N152" s="150"/>
      <c r="O152" s="246" t="str">
        <f>IF(ISBLANK(N152),"",VLOOKUP(1/N152,'BAREME ATHLE'!$V$6:$BE$56,36))</f>
        <v/>
      </c>
      <c r="P152" s="151"/>
      <c r="Q152" s="247" t="str">
        <f>IF(ISBLANK(P152),"",VLOOKUP(P152,'BAREME ATHLE'!$AS$6:$BE$56,13))</f>
        <v/>
      </c>
      <c r="R152" s="152"/>
      <c r="S152" s="246" t="str">
        <f>IF(ISBLANK(R152),"",VLOOKUP(R152,'BAREME ATHLE'!$AY$6:$BE$56,7))</f>
        <v/>
      </c>
      <c r="T152" s="201">
        <f>IF(SUM(M152,O152,Q152,S152)&lt;&gt;0,SUM(M152,O152,Q152,S152),0)</f>
        <v>0</v>
      </c>
      <c r="U152" s="719">
        <f>SUM(T152:T156)</f>
        <v>0</v>
      </c>
      <c r="V152" s="708">
        <f>IF(ISERROR(RANK(U152,$AC$47:$AC$62)),"",RANK(U152,$AC$47:$AC$62))</f>
        <v>1</v>
      </c>
      <c r="W152" s="706">
        <f>IF(ISERROR(U152+U158),"",U152+U158)</f>
        <v>0</v>
      </c>
      <c r="X152" s="706">
        <f>IF(ISERROR(RANK(W152,$AI$47:$AI$62)),"",RANK(W152,$AI$47:$AI$62))</f>
        <v>1</v>
      </c>
      <c r="Y152" s="702"/>
    </row>
    <row r="153" spans="1:25" ht="25.5" customHeight="1" x14ac:dyDescent="0.5">
      <c r="A153" s="729"/>
      <c r="B153" s="731"/>
      <c r="C153" s="717"/>
      <c r="D153" s="244">
        <v>2</v>
      </c>
      <c r="E153" s="124">
        <f>'INSCRIPTIONS COLLEGES'!E82</f>
        <v>24249255</v>
      </c>
      <c r="F153" s="313" t="str">
        <f>IF(E153="","",VLOOKUP(E153,'Listing import 29.10.24'!$A$2:$J$7000,2,FALSE))</f>
        <v>VILI</v>
      </c>
      <c r="G153" s="197" t="str">
        <f>IF(E153="","",VLOOKUP(E153,'Listing import 29.10.24'!$A$2:$J$7000,3,FALSE))</f>
        <v>Summer-Kristen</v>
      </c>
      <c r="H153" s="245" t="str">
        <f>IF(E153="","",VLOOKUP(E153,'Listing import 29.10.24'!$A$2:$J$7000,4,FALSE))</f>
        <v>BF</v>
      </c>
      <c r="I153" s="641"/>
      <c r="J153" s="723"/>
      <c r="K153" s="726"/>
      <c r="L153" s="149"/>
      <c r="M153" s="246" t="str">
        <f>IF(ISBLANK(L153),"",VLOOKUP(1/L153,'BAREME ATHLE'!$J$6:$BE$56,48))</f>
        <v/>
      </c>
      <c r="N153" s="150"/>
      <c r="O153" s="246" t="str">
        <f>IF(ISBLANK(N153),"",VLOOKUP(1/N153,'BAREME ATHLE'!$V$6:$BE$56,36))</f>
        <v/>
      </c>
      <c r="P153" s="151"/>
      <c r="Q153" s="247" t="str">
        <f>IF(ISBLANK(P153),"",VLOOKUP(P153,'BAREME ATHLE'!$AS$6:$BE$56,13))</f>
        <v/>
      </c>
      <c r="R153" s="153"/>
      <c r="S153" s="246" t="str">
        <f>IF(ISBLANK(R153),"",VLOOKUP(R153,'BAREME ATHLE'!$AY$6:$BE$56,7))</f>
        <v/>
      </c>
      <c r="T153" s="201">
        <f>IF(SUM(M153,O153,Q153,S153)&lt;&gt;0,SUM(M153,O153,Q153,S153),0)</f>
        <v>0</v>
      </c>
      <c r="U153" s="720"/>
      <c r="V153" s="709"/>
      <c r="W153" s="707"/>
      <c r="X153" s="706"/>
      <c r="Y153" s="703"/>
    </row>
    <row r="154" spans="1:25" ht="25.5" customHeight="1" x14ac:dyDescent="0.5">
      <c r="A154" s="729"/>
      <c r="B154" s="731"/>
      <c r="C154" s="717"/>
      <c r="D154" s="244">
        <v>3</v>
      </c>
      <c r="E154" s="124">
        <f>'INSCRIPTIONS COLLEGES'!E83</f>
        <v>24249401</v>
      </c>
      <c r="F154" s="313" t="str">
        <f>IF(E154="","",VLOOKUP(E154,'Listing import 29.10.24'!$A$2:$J$7000,2,FALSE))</f>
        <v>HAOCAS</v>
      </c>
      <c r="G154" s="197" t="str">
        <f>IF(E154="","",VLOOKUP(E154,'Listing import 29.10.24'!$A$2:$J$7000,3,FALSE))</f>
        <v>Marie</v>
      </c>
      <c r="H154" s="245" t="str">
        <f>IF(E154="","",VLOOKUP(E154,'Listing import 29.10.24'!$A$2:$J$7000,4,FALSE))</f>
        <v>BF</v>
      </c>
      <c r="I154" s="641"/>
      <c r="J154" s="723"/>
      <c r="K154" s="726"/>
      <c r="L154" s="149"/>
      <c r="M154" s="246" t="str">
        <f>IF(ISBLANK(L154),"",VLOOKUP(1/L154,'BAREME ATHLE'!$J$6:$BE$56,48))</f>
        <v/>
      </c>
      <c r="N154" s="150"/>
      <c r="O154" s="246" t="str">
        <f>IF(ISBLANK(N154),"",VLOOKUP(1/N154,'BAREME ATHLE'!$V$6:$BE$56,36))</f>
        <v/>
      </c>
      <c r="P154" s="151"/>
      <c r="Q154" s="247" t="str">
        <f>IF(ISBLANK(P154),"",VLOOKUP(P154,'BAREME ATHLE'!$AS$6:$BE$56,13))</f>
        <v/>
      </c>
      <c r="R154" s="152"/>
      <c r="S154" s="246" t="str">
        <f>IF(ISBLANK(R154),"",VLOOKUP(R154,'BAREME ATHLE'!$AY$6:$BE$56,7))</f>
        <v/>
      </c>
      <c r="T154" s="201">
        <f>IF(SUM(M154,O154,Q154,S154)&lt;&gt;0,SUM(M154,O154,Q154,S154),0)</f>
        <v>0</v>
      </c>
      <c r="U154" s="720"/>
      <c r="V154" s="709"/>
      <c r="W154" s="707"/>
      <c r="X154" s="706"/>
      <c r="Y154" s="703"/>
    </row>
    <row r="155" spans="1:25" ht="25.5" customHeight="1" x14ac:dyDescent="0.5">
      <c r="A155" s="729"/>
      <c r="B155" s="731"/>
      <c r="C155" s="717"/>
      <c r="D155" s="244">
        <v>4</v>
      </c>
      <c r="E155" s="124">
        <f>'INSCRIPTIONS COLLEGES'!E84</f>
        <v>0</v>
      </c>
      <c r="F155" s="313" t="e">
        <f>IF(E155="","",VLOOKUP(E155,'Listing import 29.10.24'!$A$2:$J$7000,2,FALSE))</f>
        <v>#N/A</v>
      </c>
      <c r="G155" s="197" t="e">
        <f>IF(E155="","",VLOOKUP(E155,'Listing import 29.10.24'!$A$2:$J$7000,3,FALSE))</f>
        <v>#N/A</v>
      </c>
      <c r="H155" s="245" t="e">
        <f>IF(E155="","",VLOOKUP(E155,'Listing import 29.10.24'!$A$2:$J$7000,4,FALSE))</f>
        <v>#N/A</v>
      </c>
      <c r="I155" s="641"/>
      <c r="J155" s="723"/>
      <c r="K155" s="726"/>
      <c r="L155" s="149"/>
      <c r="M155" s="246" t="str">
        <f>IF(ISBLANK(L155),"",VLOOKUP(1/L155,'BAREME ATHLE'!$J$6:$BE$56,48))</f>
        <v/>
      </c>
      <c r="N155" s="150"/>
      <c r="O155" s="246" t="str">
        <f>IF(ISBLANK(N155),"",VLOOKUP(1/N155,'BAREME ATHLE'!$V$6:$BE$56,36))</f>
        <v/>
      </c>
      <c r="P155" s="151"/>
      <c r="Q155" s="247" t="str">
        <f>IF(ISBLANK(P155),"",VLOOKUP(P155,'BAREME ATHLE'!$AS$6:$BE$56,13))</f>
        <v/>
      </c>
      <c r="R155" s="152"/>
      <c r="S155" s="246" t="str">
        <f>IF(ISBLANK(R155),"",VLOOKUP(R155,'BAREME ATHLE'!$AY$6:$BE$56,7))</f>
        <v/>
      </c>
      <c r="T155" s="201">
        <f>IF(SUM(M155,O155,Q155,S155)&lt;&gt;0,SUM(M155,O155,Q155,S155),0)</f>
        <v>0</v>
      </c>
      <c r="U155" s="720"/>
      <c r="V155" s="709"/>
      <c r="W155" s="707"/>
      <c r="X155" s="706"/>
      <c r="Y155" s="703"/>
    </row>
    <row r="156" spans="1:25" ht="25.5" customHeight="1" x14ac:dyDescent="0.5">
      <c r="A156" s="729"/>
      <c r="B156" s="731"/>
      <c r="C156" s="717"/>
      <c r="D156" s="244">
        <v>5</v>
      </c>
      <c r="E156" s="124">
        <f>'INSCRIPTIONS COLLEGES'!E85</f>
        <v>0</v>
      </c>
      <c r="F156" s="313" t="e">
        <f>IF(E156="","",VLOOKUP(E156,'Listing import 29.10.24'!$A$2:$J$7000,2,FALSE))</f>
        <v>#N/A</v>
      </c>
      <c r="G156" s="197" t="e">
        <f>IF(E156="","",VLOOKUP(E156,'Listing import 29.10.24'!$A$2:$J$7000,3,FALSE))</f>
        <v>#N/A</v>
      </c>
      <c r="H156" s="245" t="e">
        <f>IF(E156="","",VLOOKUP(E156,'Listing import 29.10.24'!$A$2:$J$7000,4,FALSE))</f>
        <v>#N/A</v>
      </c>
      <c r="I156" s="641"/>
      <c r="J156" s="724"/>
      <c r="K156" s="727"/>
      <c r="L156" s="149"/>
      <c r="M156" s="246" t="str">
        <f>IF(ISBLANK(L156),"",VLOOKUP(1/L156,'BAREME ATHLE'!$J$6:$BE$56,48))</f>
        <v/>
      </c>
      <c r="N156" s="150"/>
      <c r="O156" s="246" t="str">
        <f>IF(ISBLANK(N156),"",VLOOKUP(1/N156,'BAREME ATHLE'!$V$6:$BE$56,36))</f>
        <v/>
      </c>
      <c r="P156" s="151"/>
      <c r="Q156" s="247" t="str">
        <f>IF(ISBLANK(P156),"",VLOOKUP(P156,'BAREME ATHLE'!$AS$6:$BE$56,13))</f>
        <v/>
      </c>
      <c r="R156" s="152"/>
      <c r="S156" s="246" t="str">
        <f>IF(ISBLANK(R156),"",VLOOKUP(R156,'BAREME ATHLE'!$AY$6:$BE$56,7))</f>
        <v/>
      </c>
      <c r="T156" s="201">
        <f>IF(SUM(M156,O156,Q156,S156)&lt;&gt;0,SUM(M156,O156,Q156,S156),0)</f>
        <v>0</v>
      </c>
      <c r="U156" s="721"/>
      <c r="V156" s="709"/>
      <c r="W156" s="707"/>
      <c r="X156" s="706"/>
      <c r="Y156" s="703"/>
    </row>
    <row r="157" spans="1:25" ht="25.5" customHeight="1" x14ac:dyDescent="0.5">
      <c r="A157" s="729"/>
      <c r="B157" s="731"/>
      <c r="C157" s="218"/>
      <c r="D157" s="219"/>
      <c r="E157" s="320"/>
      <c r="F157" s="311"/>
      <c r="G157" s="219"/>
      <c r="H157" s="220"/>
      <c r="I157" s="221"/>
      <c r="J157" s="154"/>
      <c r="K157" s="221"/>
      <c r="L157" s="155"/>
      <c r="M157" s="222"/>
      <c r="N157" s="156"/>
      <c r="O157" s="223"/>
      <c r="P157" s="139"/>
      <c r="Q157" s="223"/>
      <c r="R157" s="139"/>
      <c r="S157" s="223"/>
      <c r="T157" s="224"/>
      <c r="U157" s="225"/>
      <c r="V157" s="226"/>
      <c r="W157" s="707"/>
      <c r="X157" s="706"/>
      <c r="Y157" s="703"/>
    </row>
    <row r="158" spans="1:25" ht="25.5" customHeight="1" x14ac:dyDescent="0.5">
      <c r="A158" s="729"/>
      <c r="B158" s="731"/>
      <c r="C158" s="716" t="s">
        <v>97</v>
      </c>
      <c r="D158" s="244">
        <v>1</v>
      </c>
      <c r="E158" s="124">
        <f>'INSCRIPTIONS COLLEGES'!E87</f>
        <v>24249073</v>
      </c>
      <c r="F158" s="313" t="str">
        <f>IF(E158="","",VLOOKUP(E158,'Listing import 29.10.24'!$A$2:$J$7000,2,FALSE))</f>
        <v>Force</v>
      </c>
      <c r="G158" s="197" t="str">
        <f>IF(E158="","",VLOOKUP(E158,'Listing import 29.10.24'!$A$2:$J$7000,3,FALSE))</f>
        <v>Adan</v>
      </c>
      <c r="H158" s="245" t="str">
        <f>IF(E158="","",VLOOKUP(E158,'Listing import 29.10.24'!$A$2:$J$7000,4,FALSE))</f>
        <v>BG</v>
      </c>
      <c r="I158" s="641"/>
      <c r="J158" s="722"/>
      <c r="K158" s="725" t="str">
        <f>IF(ISBLANK(J158),"",VLOOKUP(1/J158,'BAREME ATHLE'!$AJ$6:$BE$56,22))</f>
        <v/>
      </c>
      <c r="L158" s="149"/>
      <c r="M158" s="246" t="str">
        <f>IF(ISBLANK(L158),"",VLOOKUP(1/L158,'BAREME ATHLE'!$L$6:$BE$56,46))</f>
        <v/>
      </c>
      <c r="N158" s="150"/>
      <c r="O158" s="246" t="str">
        <f>IF(ISBLANK(N158),"",VLOOKUP(1/N158,'BAREME ATHLE'!$X$6:$BE$56,34))</f>
        <v/>
      </c>
      <c r="P158" s="157"/>
      <c r="Q158" s="246" t="str">
        <f>IF(ISBLANK(P158),"",VLOOKUP(P158,'BAREME ATHLE'!$AT$6:$BE$56,12))</f>
        <v/>
      </c>
      <c r="R158" s="152"/>
      <c r="S158" s="246" t="str">
        <f>IF(ISBLANK(R158),"",VLOOKUP(R158,'BAREME ATHLE'!$AY$6:$BE$56,7))</f>
        <v/>
      </c>
      <c r="T158" s="233">
        <f>IF(SUM(M158,O158,Q158,S158)&lt;&gt;0,SUM(M158,O158,Q158,S158),0)</f>
        <v>0</v>
      </c>
      <c r="U158" s="713">
        <f>SUM(T158:T162)</f>
        <v>0</v>
      </c>
      <c r="V158" s="710">
        <f>IF(ISERROR(RANK(U158,$AF$47:$AF$62)),"",RANK(U158,$AF$47:$AF$62))</f>
        <v>1</v>
      </c>
      <c r="W158" s="707"/>
      <c r="X158" s="706"/>
      <c r="Y158" s="703"/>
    </row>
    <row r="159" spans="1:25" ht="25.5" customHeight="1" x14ac:dyDescent="0.5">
      <c r="A159" s="729"/>
      <c r="B159" s="731"/>
      <c r="C159" s="717"/>
      <c r="D159" s="244">
        <v>2</v>
      </c>
      <c r="E159" s="124">
        <f>'INSCRIPTIONS COLLEGES'!E88</f>
        <v>24249071</v>
      </c>
      <c r="F159" s="313" t="str">
        <f>IF(E159="","",VLOOKUP(E159,'Listing import 29.10.24'!$A$2:$J$7000,2,FALSE))</f>
        <v>Neporo</v>
      </c>
      <c r="G159" s="197" t="str">
        <f>IF(E159="","",VLOOKUP(E159,'Listing import 29.10.24'!$A$2:$J$7000,3,FALSE))</f>
        <v>Djayron</v>
      </c>
      <c r="H159" s="245" t="str">
        <f>IF(E159="","",VLOOKUP(E159,'Listing import 29.10.24'!$A$2:$J$7000,4,FALSE))</f>
        <v>BG</v>
      </c>
      <c r="I159" s="641"/>
      <c r="J159" s="723"/>
      <c r="K159" s="726"/>
      <c r="L159" s="149"/>
      <c r="M159" s="246" t="str">
        <f>IF(ISBLANK(L159),"",VLOOKUP(1/L159,'BAREME ATHLE'!$L$6:$BE$56,46))</f>
        <v/>
      </c>
      <c r="N159" s="150"/>
      <c r="O159" s="246" t="str">
        <f>IF(ISBLANK(N159),"",VLOOKUP(1/N159,'BAREME ATHLE'!$X$6:$BE$56,34))</f>
        <v/>
      </c>
      <c r="P159" s="157"/>
      <c r="Q159" s="246" t="str">
        <f>IF(ISBLANK(P159),"",VLOOKUP(P159,'BAREME ATHLE'!$AT$6:$BE$56,12))</f>
        <v/>
      </c>
      <c r="R159" s="152"/>
      <c r="S159" s="246" t="str">
        <f>IF(ISBLANK(R159),"",VLOOKUP(R159,'BAREME ATHLE'!$AY$6:$BE$56,7))</f>
        <v/>
      </c>
      <c r="T159" s="233">
        <f>IF(SUM(M159,O159,Q159,S159)&lt;&gt;0,SUM(M159,O159,Q159,S159),0)</f>
        <v>0</v>
      </c>
      <c r="U159" s="714"/>
      <c r="V159" s="711"/>
      <c r="W159" s="707"/>
      <c r="X159" s="706"/>
      <c r="Y159" s="703"/>
    </row>
    <row r="160" spans="1:25" ht="25.5" customHeight="1" x14ac:dyDescent="0.5">
      <c r="A160" s="729"/>
      <c r="B160" s="731"/>
      <c r="C160" s="717"/>
      <c r="D160" s="244">
        <v>3</v>
      </c>
      <c r="E160" s="124">
        <f>'INSCRIPTIONS COLLEGES'!E89</f>
        <v>24233729</v>
      </c>
      <c r="F160" s="313" t="str">
        <f>IF(E160="","",VLOOKUP(E160,'Listing import 29.10.24'!$A$2:$J$7000,2,FALSE))</f>
        <v>LANGERON</v>
      </c>
      <c r="G160" s="197" t="str">
        <f>IF(E160="","",VLOOKUP(E160,'Listing import 29.10.24'!$A$2:$J$7000,3,FALSE))</f>
        <v>JOSHUA</v>
      </c>
      <c r="H160" s="245" t="str">
        <f>IF(E160="","",VLOOKUP(E160,'Listing import 29.10.24'!$A$2:$J$7000,4,FALSE))</f>
        <v>BG</v>
      </c>
      <c r="I160" s="641"/>
      <c r="J160" s="723"/>
      <c r="K160" s="726"/>
      <c r="L160" s="149"/>
      <c r="M160" s="246" t="str">
        <f>IF(ISBLANK(L160),"",VLOOKUP(1/L160,'BAREME ATHLE'!$L$6:$BE$56,46))</f>
        <v/>
      </c>
      <c r="N160" s="150"/>
      <c r="O160" s="246" t="str">
        <f>IF(ISBLANK(N160),"",VLOOKUP(1/N160,'BAREME ATHLE'!$X$6:$BE$56,34))</f>
        <v/>
      </c>
      <c r="P160" s="157"/>
      <c r="Q160" s="246" t="str">
        <f>IF(ISBLANK(P160),"",VLOOKUP(P160,'BAREME ATHLE'!$AT$6:$BE$56,12))</f>
        <v/>
      </c>
      <c r="R160" s="152"/>
      <c r="S160" s="246" t="str">
        <f>IF(ISBLANK(R160),"",VLOOKUP(R160,'BAREME ATHLE'!$AY$6:$BE$56,7))</f>
        <v/>
      </c>
      <c r="T160" s="233">
        <f>IF(SUM(M160,O160,Q160,S160)&lt;&gt;0,SUM(M160,O160,Q160,S160),0)</f>
        <v>0</v>
      </c>
      <c r="U160" s="714"/>
      <c r="V160" s="711"/>
      <c r="W160" s="707"/>
      <c r="X160" s="706"/>
      <c r="Y160" s="703"/>
    </row>
    <row r="161" spans="1:25" ht="25.5" customHeight="1" x14ac:dyDescent="0.5">
      <c r="A161" s="729"/>
      <c r="B161" s="731"/>
      <c r="C161" s="717"/>
      <c r="D161" s="244">
        <v>4</v>
      </c>
      <c r="E161" s="124">
        <f>'INSCRIPTIONS COLLEGES'!E90</f>
        <v>24249221</v>
      </c>
      <c r="F161" s="313" t="str">
        <f>IF(E161="","",VLOOKUP(E161,'Listing import 29.10.24'!$A$2:$J$7000,2,FALSE))</f>
        <v>WALABOA</v>
      </c>
      <c r="G161" s="197" t="str">
        <f>IF(E161="","",VLOOKUP(E161,'Listing import 29.10.24'!$A$2:$J$7000,3,FALSE))</f>
        <v>MARECKO</v>
      </c>
      <c r="H161" s="245" t="str">
        <f>IF(E161="","",VLOOKUP(E161,'Listing import 29.10.24'!$A$2:$J$7000,4,FALSE))</f>
        <v>BG</v>
      </c>
      <c r="I161" s="641"/>
      <c r="J161" s="723"/>
      <c r="K161" s="726"/>
      <c r="L161" s="149"/>
      <c r="M161" s="246" t="str">
        <f>IF(ISBLANK(L161),"",VLOOKUP(1/L161,'BAREME ATHLE'!$L$6:$BE$56,46))</f>
        <v/>
      </c>
      <c r="N161" s="150"/>
      <c r="O161" s="246" t="str">
        <f>IF(ISBLANK(N161),"",VLOOKUP(1/N161,'BAREME ATHLE'!$X$6:$BE$56,34))</f>
        <v/>
      </c>
      <c r="P161" s="157"/>
      <c r="Q161" s="246" t="str">
        <f>IF(ISBLANK(P161),"",VLOOKUP(P161,'BAREME ATHLE'!$AT$6:$BE$56,12))</f>
        <v/>
      </c>
      <c r="R161" s="152"/>
      <c r="S161" s="246" t="str">
        <f>IF(ISBLANK(R161),"",VLOOKUP(R161,'BAREME ATHLE'!$AY$6:$BE$56,7))</f>
        <v/>
      </c>
      <c r="T161" s="233">
        <f>IF(SUM(M161,O161,Q161,S161)&lt;&gt;0,SUM(M161,O161,Q161,S161),0)</f>
        <v>0</v>
      </c>
      <c r="U161" s="714"/>
      <c r="V161" s="711"/>
      <c r="W161" s="707"/>
      <c r="X161" s="706"/>
      <c r="Y161" s="703"/>
    </row>
    <row r="162" spans="1:25" ht="25.5" customHeight="1" x14ac:dyDescent="0.5">
      <c r="A162" s="729"/>
      <c r="B162" s="731"/>
      <c r="C162" s="717"/>
      <c r="D162" s="244">
        <v>5</v>
      </c>
      <c r="E162" s="124">
        <f>'INSCRIPTIONS COLLEGES'!E91</f>
        <v>24249311</v>
      </c>
      <c r="F162" s="313" t="str">
        <f>IF(E162="","",VLOOKUP(E162,'Listing import 29.10.24'!$A$2:$J$7000,2,FALSE))</f>
        <v>BERTHELIN</v>
      </c>
      <c r="G162" s="197" t="str">
        <f>IF(E162="","",VLOOKUP(E162,'Listing import 29.10.24'!$A$2:$J$7000,3,FALSE))</f>
        <v>ADONAI</v>
      </c>
      <c r="H162" s="245" t="str">
        <f>IF(E162="","",VLOOKUP(E162,'Listing import 29.10.24'!$A$2:$J$7000,4,FALSE))</f>
        <v>BG</v>
      </c>
      <c r="I162" s="641"/>
      <c r="J162" s="724"/>
      <c r="K162" s="727"/>
      <c r="L162" s="149"/>
      <c r="M162" s="246" t="str">
        <f>IF(ISBLANK(L162),"",VLOOKUP(1/L162,'BAREME ATHLE'!$L$6:$BE$56,46))</f>
        <v/>
      </c>
      <c r="N162" s="150"/>
      <c r="O162" s="246" t="str">
        <f>IF(ISBLANK(N162),"",VLOOKUP(1/N162,'BAREME ATHLE'!$X$6:$BE$56,34))</f>
        <v/>
      </c>
      <c r="P162" s="157"/>
      <c r="Q162" s="246" t="str">
        <f>IF(ISBLANK(P162),"",VLOOKUP(P162,'BAREME ATHLE'!$AT$6:$BE$56,12))</f>
        <v/>
      </c>
      <c r="R162" s="152"/>
      <c r="S162" s="246" t="str">
        <f>IF(ISBLANK(R162),"",VLOOKUP(R162,'BAREME ATHLE'!$AY$6:$BE$56,7))</f>
        <v/>
      </c>
      <c r="T162" s="233">
        <f>IF(SUM(M162,O162,Q162,S162)&lt;&gt;0,SUM(M162,O162,Q162,S162),0)</f>
        <v>0</v>
      </c>
      <c r="U162" s="715"/>
      <c r="V162" s="711"/>
      <c r="W162" s="707"/>
      <c r="X162" s="706"/>
      <c r="Y162" s="703"/>
    </row>
    <row r="163" spans="1:25" ht="87.75" x14ac:dyDescent="0.5">
      <c r="A163" s="729"/>
      <c r="B163" s="731"/>
      <c r="C163" s="187" t="s">
        <v>57</v>
      </c>
      <c r="D163" s="187" t="s">
        <v>58</v>
      </c>
      <c r="E163" s="46" t="s">
        <v>59</v>
      </c>
      <c r="F163" s="309" t="s">
        <v>60</v>
      </c>
      <c r="G163" s="187" t="s">
        <v>61</v>
      </c>
      <c r="H163" s="187" t="s">
        <v>62</v>
      </c>
      <c r="I163" s="188" t="s">
        <v>63</v>
      </c>
      <c r="J163" s="57" t="s">
        <v>98</v>
      </c>
      <c r="K163" s="188" t="s">
        <v>33</v>
      </c>
      <c r="L163" s="57" t="s">
        <v>99</v>
      </c>
      <c r="M163" s="189" t="s">
        <v>33</v>
      </c>
      <c r="N163" s="57" t="s">
        <v>100</v>
      </c>
      <c r="O163" s="234" t="s">
        <v>33</v>
      </c>
      <c r="P163" s="57" t="s">
        <v>101</v>
      </c>
      <c r="Q163" s="189" t="s">
        <v>33</v>
      </c>
      <c r="R163" s="57" t="s">
        <v>102</v>
      </c>
      <c r="S163" s="189" t="s">
        <v>33</v>
      </c>
      <c r="T163" s="190" t="s">
        <v>89</v>
      </c>
      <c r="U163" s="191" t="s">
        <v>72</v>
      </c>
      <c r="V163" s="192" t="s">
        <v>73</v>
      </c>
      <c r="W163" s="192" t="s">
        <v>103</v>
      </c>
      <c r="X163" s="192" t="s">
        <v>104</v>
      </c>
      <c r="Y163" s="704"/>
    </row>
    <row r="164" spans="1:25" ht="25.5" customHeight="1" x14ac:dyDescent="0.5">
      <c r="A164" s="729"/>
      <c r="B164" s="731"/>
      <c r="C164" s="716" t="s">
        <v>105</v>
      </c>
      <c r="D164" s="244">
        <v>1</v>
      </c>
      <c r="E164" s="124"/>
      <c r="F164" s="313" t="str">
        <f>IF(E164="","",VLOOKUP(E164,'Listing import 29.10.24'!$A$2:$J$7000,2,FALSE))</f>
        <v/>
      </c>
      <c r="G164" s="197" t="str">
        <f>IF(E164="","",VLOOKUP(E164,'Listing import 29.10.24'!$A$2:$J$7000,3,FALSE))</f>
        <v/>
      </c>
      <c r="H164" s="245" t="str">
        <f>IF(E164="","",VLOOKUP(E164,'Listing import 29.10.24'!$A$2:$J$7000,4,FALSE))</f>
        <v/>
      </c>
      <c r="I164" s="728"/>
      <c r="J164" s="722"/>
      <c r="K164" s="725" t="str">
        <f>IF(ISBLANK(J164),"",VLOOKUP(1/J164,'BAREME ATHLE'!$AL$6:$BE$56,20))</f>
        <v/>
      </c>
      <c r="L164" s="149"/>
      <c r="M164" s="246" t="str">
        <f>IF(ISBLANK(L164),"",VLOOKUP(1/L164,'BAREME ATHLE'!$N$6:$BE$56,44))</f>
        <v/>
      </c>
      <c r="N164" s="150"/>
      <c r="O164" s="246" t="str">
        <f>IF(ISBLANK(N164),"",VLOOKUP(1/N164,'BAREME ATHLE'!$Z$6:$BE$56,32))</f>
        <v/>
      </c>
      <c r="P164" s="157"/>
      <c r="Q164" s="246" t="str">
        <f>IF(ISBLANK(P164),"",VLOOKUP(P164,'BAREME ATHLE'!$AU$6:$BE$56,11))</f>
        <v/>
      </c>
      <c r="R164" s="152"/>
      <c r="S164" s="246" t="str">
        <f>IF(ISBLANK(R164),"",VLOOKUP(R164,'BAREME ATHLE'!$AY$6:$BE$56,7))</f>
        <v/>
      </c>
      <c r="T164" s="201">
        <f>IF(SUM(M164,O164,Q164,S164)&lt;&gt;0,SUM(M164,O164,Q164,S164),0)</f>
        <v>0</v>
      </c>
      <c r="U164" s="719">
        <f>SUM(T164:T168)</f>
        <v>0</v>
      </c>
      <c r="V164" s="708">
        <f>IF(ISERROR(RANK(U164,$AL$47:$AL$62)),"",RANK(U164,$AL$47:$AL$62))</f>
        <v>1</v>
      </c>
      <c r="W164" s="706">
        <f>IF(ISERROR(U164+U170),"",U164+U170)</f>
        <v>0</v>
      </c>
      <c r="X164" s="706">
        <f>IF(ISERROR(RANK(W164,$AR$47:$AR$62)),"",RANK(W164,$AR$47:$AR$62))</f>
        <v>1</v>
      </c>
      <c r="Y164" s="704"/>
    </row>
    <row r="165" spans="1:25" ht="25.5" customHeight="1" x14ac:dyDescent="0.5">
      <c r="A165" s="729"/>
      <c r="B165" s="731"/>
      <c r="C165" s="716"/>
      <c r="D165" s="244">
        <v>2</v>
      </c>
      <c r="E165" s="124"/>
      <c r="F165" s="313" t="str">
        <f>IF(E165="","",VLOOKUP(E165,'Listing import 29.10.24'!$A$2:$J$7000,2,FALSE))</f>
        <v/>
      </c>
      <c r="G165" s="197" t="str">
        <f>IF(E165="","",VLOOKUP(E165,'Listing import 29.10.24'!$A$2:$J$7000,3,FALSE))</f>
        <v/>
      </c>
      <c r="H165" s="245" t="str">
        <f>IF(E165="","",VLOOKUP(E165,'Listing import 29.10.24'!$A$2:$J$7000,4,FALSE))</f>
        <v/>
      </c>
      <c r="I165" s="728"/>
      <c r="J165" s="723"/>
      <c r="K165" s="726"/>
      <c r="L165" s="149"/>
      <c r="M165" s="246" t="str">
        <f>IF(ISBLANK(L165),"",VLOOKUP(1/L165,'BAREME ATHLE'!$N$6:$BE$56,44))</f>
        <v/>
      </c>
      <c r="N165" s="150"/>
      <c r="O165" s="246" t="str">
        <f>IF(ISBLANK(N165),"",VLOOKUP(1/N165,'BAREME ATHLE'!$Z$6:$BE$56,32))</f>
        <v/>
      </c>
      <c r="P165" s="157"/>
      <c r="Q165" s="246" t="str">
        <f>IF(ISBLANK(P165),"",VLOOKUP(P165,'BAREME ATHLE'!$AU$6:$BE$56,11))</f>
        <v/>
      </c>
      <c r="R165" s="152"/>
      <c r="S165" s="246" t="str">
        <f>IF(ISBLANK(R165),"",VLOOKUP(R165,'BAREME ATHLE'!$AY$6:$BE$56,7))</f>
        <v/>
      </c>
      <c r="T165" s="201">
        <f>IF(SUM(M165,O165,Q165,S165)&lt;&gt;0,SUM(M165,O165,Q165,S165),0)</f>
        <v>0</v>
      </c>
      <c r="U165" s="720"/>
      <c r="V165" s="709"/>
      <c r="W165" s="707"/>
      <c r="X165" s="706"/>
      <c r="Y165" s="704"/>
    </row>
    <row r="166" spans="1:25" ht="25.5" customHeight="1" x14ac:dyDescent="0.5">
      <c r="A166" s="729"/>
      <c r="B166" s="731"/>
      <c r="C166" s="717"/>
      <c r="D166" s="244">
        <v>3</v>
      </c>
      <c r="E166" s="124"/>
      <c r="F166" s="313" t="str">
        <f>IF(E166="","",VLOOKUP(E166,'Listing import 29.10.24'!$A$2:$J$7000,2,FALSE))</f>
        <v/>
      </c>
      <c r="G166" s="197" t="str">
        <f>IF(E166="","",VLOOKUP(E166,'Listing import 29.10.24'!$A$2:$J$7000,3,FALSE))</f>
        <v/>
      </c>
      <c r="H166" s="245" t="str">
        <f>IF(E166="","",VLOOKUP(E166,'Listing import 29.10.24'!$A$2:$J$7000,4,FALSE))</f>
        <v/>
      </c>
      <c r="I166" s="728"/>
      <c r="J166" s="723"/>
      <c r="K166" s="726"/>
      <c r="L166" s="149"/>
      <c r="M166" s="246" t="str">
        <f>IF(ISBLANK(L166),"",VLOOKUP(1/L166,'BAREME ATHLE'!$N$6:$BE$56,44))</f>
        <v/>
      </c>
      <c r="N166" s="150"/>
      <c r="O166" s="246" t="str">
        <f>IF(ISBLANK(N166),"",VLOOKUP(1/N166,'BAREME ATHLE'!$Z$6:$BE$56,32))</f>
        <v/>
      </c>
      <c r="P166" s="157"/>
      <c r="Q166" s="246" t="str">
        <f>IF(ISBLANK(P166),"",VLOOKUP(P166,'BAREME ATHLE'!$AU$6:$BE$56,11))</f>
        <v/>
      </c>
      <c r="R166" s="152"/>
      <c r="S166" s="246" t="str">
        <f>IF(ISBLANK(R166),"",VLOOKUP(R166,'BAREME ATHLE'!$AY$6:$BE$56,7))</f>
        <v/>
      </c>
      <c r="T166" s="201">
        <f>IF(SUM(M166,O166,Q166,S166)&lt;&gt;0,SUM(M166,O166,Q166,S166),0)</f>
        <v>0</v>
      </c>
      <c r="U166" s="720"/>
      <c r="V166" s="709"/>
      <c r="W166" s="707"/>
      <c r="X166" s="706"/>
      <c r="Y166" s="704"/>
    </row>
    <row r="167" spans="1:25" ht="25.5" customHeight="1" x14ac:dyDescent="0.5">
      <c r="A167" s="729"/>
      <c r="B167" s="731"/>
      <c r="C167" s="717"/>
      <c r="D167" s="244">
        <v>4</v>
      </c>
      <c r="E167" s="124"/>
      <c r="F167" s="313" t="str">
        <f>IF(E167="","",VLOOKUP(E167,'Listing import 29.10.24'!$A$2:$J$7000,2,FALSE))</f>
        <v/>
      </c>
      <c r="G167" s="197" t="str">
        <f>IF(E167="","",VLOOKUP(E167,'Listing import 29.10.24'!$A$2:$J$7000,3,FALSE))</f>
        <v/>
      </c>
      <c r="H167" s="245" t="str">
        <f>IF(E167="","",VLOOKUP(E167,'Listing import 29.10.24'!$A$2:$J$7000,4,FALSE))</f>
        <v/>
      </c>
      <c r="I167" s="728"/>
      <c r="J167" s="723"/>
      <c r="K167" s="726"/>
      <c r="L167" s="149"/>
      <c r="M167" s="246" t="str">
        <f>IF(ISBLANK(L167),"",VLOOKUP(1/L167,'BAREME ATHLE'!$N$6:$BE$56,44))</f>
        <v/>
      </c>
      <c r="N167" s="150"/>
      <c r="O167" s="246" t="str">
        <f>IF(ISBLANK(N167),"",VLOOKUP(1/N167,'BAREME ATHLE'!$Z$6:$BE$56,32))</f>
        <v/>
      </c>
      <c r="P167" s="157"/>
      <c r="Q167" s="246" t="str">
        <f>IF(ISBLANK(P167),"",VLOOKUP(P167,'BAREME ATHLE'!$AU$6:$BE$56,11))</f>
        <v/>
      </c>
      <c r="R167" s="152"/>
      <c r="S167" s="246" t="str">
        <f>IF(ISBLANK(R167),"",VLOOKUP(R167,'BAREME ATHLE'!$AY$6:$BE$56,7))</f>
        <v/>
      </c>
      <c r="T167" s="201">
        <f>IF(SUM(M167,O167,Q167,S167)&lt;&gt;0,SUM(M167,O167,Q167,S167),0)</f>
        <v>0</v>
      </c>
      <c r="U167" s="720"/>
      <c r="V167" s="709"/>
      <c r="W167" s="707"/>
      <c r="X167" s="706"/>
      <c r="Y167" s="704"/>
    </row>
    <row r="168" spans="1:25" ht="25.5" customHeight="1" x14ac:dyDescent="0.5">
      <c r="A168" s="729"/>
      <c r="B168" s="731"/>
      <c r="C168" s="717"/>
      <c r="D168" s="244">
        <v>5</v>
      </c>
      <c r="E168" s="124"/>
      <c r="F168" s="313" t="str">
        <f>IF(E168="","",VLOOKUP(E168,'Listing import 29.10.24'!$A$2:$J$7000,2,FALSE))</f>
        <v/>
      </c>
      <c r="G168" s="197" t="str">
        <f>IF(E168="","",VLOOKUP(E168,'Listing import 29.10.24'!$A$2:$J$7000,3,FALSE))</f>
        <v/>
      </c>
      <c r="H168" s="245" t="str">
        <f>IF(E168="","",VLOOKUP(E168,'Listing import 29.10.24'!$A$2:$J$7000,4,FALSE))</f>
        <v/>
      </c>
      <c r="I168" s="728"/>
      <c r="J168" s="724"/>
      <c r="K168" s="727"/>
      <c r="L168" s="149"/>
      <c r="M168" s="246" t="str">
        <f>IF(ISBLANK(L168),"",VLOOKUP(1/L168,'BAREME ATHLE'!$N$6:$BE$56,44))</f>
        <v/>
      </c>
      <c r="N168" s="150"/>
      <c r="O168" s="246" t="str">
        <f>IF(ISBLANK(N168),"",VLOOKUP(1/N168,'BAREME ATHLE'!$Z$6:$BE$56,32))</f>
        <v/>
      </c>
      <c r="P168" s="157"/>
      <c r="Q168" s="246" t="str">
        <f>IF(ISBLANK(P168),"",VLOOKUP(P168,'BAREME ATHLE'!$AU$6:$BE$56,11))</f>
        <v/>
      </c>
      <c r="R168" s="152"/>
      <c r="S168" s="246" t="str">
        <f>IF(ISBLANK(R168),"",VLOOKUP(R168,'BAREME ATHLE'!$AY$6:$BE$56,7))</f>
        <v/>
      </c>
      <c r="T168" s="201">
        <f>IF(SUM(M168,O168,Q168,S168)&lt;&gt;0,SUM(M168,O168,Q168,S168),0)</f>
        <v>0</v>
      </c>
      <c r="U168" s="721"/>
      <c r="V168" s="709"/>
      <c r="W168" s="707"/>
      <c r="X168" s="706"/>
      <c r="Y168" s="704"/>
    </row>
    <row r="169" spans="1:25" ht="25.5" customHeight="1" x14ac:dyDescent="0.5">
      <c r="A169" s="729"/>
      <c r="B169" s="731"/>
      <c r="C169" s="218"/>
      <c r="D169" s="219"/>
      <c r="E169" s="32"/>
      <c r="F169" s="311"/>
      <c r="G169" s="219"/>
      <c r="H169" s="220"/>
      <c r="I169" s="221"/>
      <c r="J169" s="154"/>
      <c r="K169" s="221"/>
      <c r="L169" s="155"/>
      <c r="M169" s="223"/>
      <c r="N169" s="156"/>
      <c r="O169" s="223"/>
      <c r="P169" s="139"/>
      <c r="Q169" s="223"/>
      <c r="R169" s="139"/>
      <c r="S169" s="223"/>
      <c r="T169" s="224"/>
      <c r="U169" s="225"/>
      <c r="V169" s="226"/>
      <c r="W169" s="707"/>
      <c r="X169" s="706"/>
      <c r="Y169" s="704"/>
    </row>
    <row r="170" spans="1:25" ht="25.5" customHeight="1" x14ac:dyDescent="0.5">
      <c r="A170" s="729"/>
      <c r="B170" s="731"/>
      <c r="C170" s="716" t="s">
        <v>106</v>
      </c>
      <c r="D170" s="244">
        <v>1</v>
      </c>
      <c r="E170" s="124"/>
      <c r="F170" s="313" t="str">
        <f>IF(E170="","",VLOOKUP(E170,'Listing import 29.10.24'!$A$2:$J$7000,2,FALSE))</f>
        <v/>
      </c>
      <c r="G170" s="197" t="str">
        <f>IF(E170="","",VLOOKUP(E170,'Listing import 29.10.24'!$A$2:$J$7000,3,FALSE))</f>
        <v/>
      </c>
      <c r="H170" s="245" t="str">
        <f>IF(E170="","",VLOOKUP(E170,'Listing import 29.10.24'!$A$2:$J$7000,4,FALSE))</f>
        <v/>
      </c>
      <c r="I170" s="728"/>
      <c r="J170" s="722"/>
      <c r="K170" s="725" t="str">
        <f>IF(ISBLANK(J170),"",VLOOKUP(1/J170,'BAREME ATHLE'!$AN$6:$BE$56,18))</f>
        <v/>
      </c>
      <c r="L170" s="149"/>
      <c r="M170" s="246" t="str">
        <f>IF(ISBLANK(L170),"",VLOOKUP(1/L170,'BAREME ATHLE'!$P$6:$BE$56,42))</f>
        <v/>
      </c>
      <c r="N170" s="150"/>
      <c r="O170" s="246" t="str">
        <f>IF(ISBLANK(N170),"",VLOOKUP(1/N170,'BAREME ATHLE'!$AB$6:$BE$56,30))</f>
        <v/>
      </c>
      <c r="P170" s="157"/>
      <c r="Q170" s="246" t="str">
        <f>IF(ISBLANK(P170),"",VLOOKUP(P170,'BAREME ATHLE'!$AV$6:$BE$56,10))</f>
        <v/>
      </c>
      <c r="R170" s="152"/>
      <c r="S170" s="246" t="str">
        <f>IF(ISBLANK(R170),"",VLOOKUP(R170,'BAREME ATHLE'!$AY$6:$BE$56,7))</f>
        <v/>
      </c>
      <c r="T170" s="233">
        <f t="shared" ref="T170:T173" si="18">IF(SUM(M170,O170,Q170,S170)&lt;&gt;0,SUM(M170,O170,Q170,S170),0)</f>
        <v>0</v>
      </c>
      <c r="U170" s="713">
        <f>SUM(T170:T174)</f>
        <v>0</v>
      </c>
      <c r="V170" s="710">
        <f>IF(ISERROR(RANK(U170,$AO$47:$AO$62)),"",RANK(U170,$AO$47:$AO$62))</f>
        <v>1</v>
      </c>
      <c r="W170" s="707"/>
      <c r="X170" s="706"/>
      <c r="Y170" s="704"/>
    </row>
    <row r="171" spans="1:25" ht="25.5" customHeight="1" x14ac:dyDescent="0.5">
      <c r="A171" s="729"/>
      <c r="B171" s="731"/>
      <c r="C171" s="716"/>
      <c r="D171" s="244">
        <v>2</v>
      </c>
      <c r="E171" s="124"/>
      <c r="F171" s="313" t="str">
        <f>IF(E171="","",VLOOKUP(E171,'Listing import 29.10.24'!$A$2:$J$7000,2,FALSE))</f>
        <v/>
      </c>
      <c r="G171" s="197" t="str">
        <f>IF(E171="","",VLOOKUP(E171,'Listing import 29.10.24'!$A$2:$J$7000,3,FALSE))</f>
        <v/>
      </c>
      <c r="H171" s="245" t="str">
        <f>IF(E171="","",VLOOKUP(E171,'Listing import 29.10.24'!$A$2:$J$7000,4,FALSE))</f>
        <v/>
      </c>
      <c r="I171" s="728"/>
      <c r="J171" s="723"/>
      <c r="K171" s="726"/>
      <c r="L171" s="149"/>
      <c r="M171" s="246" t="str">
        <f>IF(ISBLANK(L171),"",VLOOKUP(1/L171,'BAREME ATHLE'!$P$6:$BE$56,42))</f>
        <v/>
      </c>
      <c r="N171" s="150"/>
      <c r="O171" s="246" t="str">
        <f>IF(ISBLANK(N171),"",VLOOKUP(1/N171,'BAREME ATHLE'!$AB$6:$BE$56,30))</f>
        <v/>
      </c>
      <c r="P171" s="157"/>
      <c r="Q171" s="246" t="str">
        <f>IF(ISBLANK(P171),"",VLOOKUP(P171,'BAREME ATHLE'!$AV$6:$BE$56,10))</f>
        <v/>
      </c>
      <c r="R171" s="152"/>
      <c r="S171" s="246" t="str">
        <f>IF(ISBLANK(R171),"",VLOOKUP(R171,'BAREME ATHLE'!$AY$6:$BE$56,7))</f>
        <v/>
      </c>
      <c r="T171" s="233">
        <f t="shared" si="18"/>
        <v>0</v>
      </c>
      <c r="U171" s="714"/>
      <c r="V171" s="711"/>
      <c r="W171" s="707"/>
      <c r="X171" s="706"/>
      <c r="Y171" s="704"/>
    </row>
    <row r="172" spans="1:25" ht="25.5" customHeight="1" x14ac:dyDescent="0.5">
      <c r="A172" s="729"/>
      <c r="B172" s="731"/>
      <c r="C172" s="717"/>
      <c r="D172" s="244">
        <v>3</v>
      </c>
      <c r="E172" s="124"/>
      <c r="F172" s="313" t="str">
        <f>IF(E172="","",VLOOKUP(E172,'Listing import 29.10.24'!$A$2:$J$7000,2,FALSE))</f>
        <v/>
      </c>
      <c r="G172" s="197" t="str">
        <f>IF(E172="","",VLOOKUP(E172,'Listing import 29.10.24'!$A$2:$J$7000,3,FALSE))</f>
        <v/>
      </c>
      <c r="H172" s="245" t="str">
        <f>IF(E172="","",VLOOKUP(E172,'Listing import 29.10.24'!$A$2:$J$7000,4,FALSE))</f>
        <v/>
      </c>
      <c r="I172" s="728"/>
      <c r="J172" s="723"/>
      <c r="K172" s="726"/>
      <c r="L172" s="149"/>
      <c r="M172" s="246" t="str">
        <f>IF(ISBLANK(L172),"",VLOOKUP(1/L172,'BAREME ATHLE'!$P$6:$BE$56,42))</f>
        <v/>
      </c>
      <c r="N172" s="150"/>
      <c r="O172" s="246" t="str">
        <f>IF(ISBLANK(N172),"",VLOOKUP(1/N172,'BAREME ATHLE'!$AB$6:$BE$56,30))</f>
        <v/>
      </c>
      <c r="P172" s="157"/>
      <c r="Q172" s="246" t="str">
        <f>IF(ISBLANK(P172),"",VLOOKUP(P172,'BAREME ATHLE'!$AV$6:$BE$56,10))</f>
        <v/>
      </c>
      <c r="R172" s="152"/>
      <c r="S172" s="246" t="str">
        <f>IF(ISBLANK(R172),"",VLOOKUP(R172,'BAREME ATHLE'!$AY$6:$BE$56,7))</f>
        <v/>
      </c>
      <c r="T172" s="233">
        <f t="shared" si="18"/>
        <v>0</v>
      </c>
      <c r="U172" s="714"/>
      <c r="V172" s="711"/>
      <c r="W172" s="707"/>
      <c r="X172" s="706"/>
      <c r="Y172" s="704"/>
    </row>
    <row r="173" spans="1:25" ht="25.5" customHeight="1" x14ac:dyDescent="0.5">
      <c r="A173" s="729"/>
      <c r="B173" s="731"/>
      <c r="C173" s="717"/>
      <c r="D173" s="244">
        <v>4</v>
      </c>
      <c r="E173" s="124"/>
      <c r="F173" s="313" t="str">
        <f>IF(E173="","",VLOOKUP(E173,'Listing import 29.10.24'!$A$2:$J$7000,2,FALSE))</f>
        <v/>
      </c>
      <c r="G173" s="197" t="str">
        <f>IF(E173="","",VLOOKUP(E173,'Listing import 29.10.24'!$A$2:$J$7000,3,FALSE))</f>
        <v/>
      </c>
      <c r="H173" s="245" t="str">
        <f>IF(E173="","",VLOOKUP(E173,'Listing import 29.10.24'!$A$2:$J$7000,4,FALSE))</f>
        <v/>
      </c>
      <c r="I173" s="728"/>
      <c r="J173" s="723"/>
      <c r="K173" s="726"/>
      <c r="L173" s="149"/>
      <c r="M173" s="246" t="str">
        <f>IF(ISBLANK(L173),"",VLOOKUP(1/L173,'BAREME ATHLE'!$P$6:$BE$56,42))</f>
        <v/>
      </c>
      <c r="N173" s="150"/>
      <c r="O173" s="246" t="str">
        <f>IF(ISBLANK(N173),"",VLOOKUP(1/N173,'BAREME ATHLE'!$AB$6:$BE$56,30))</f>
        <v/>
      </c>
      <c r="P173" s="157"/>
      <c r="Q173" s="246" t="str">
        <f>IF(ISBLANK(P173),"",VLOOKUP(P173,'BAREME ATHLE'!$AV$6:$BE$56,10))</f>
        <v/>
      </c>
      <c r="R173" s="152"/>
      <c r="S173" s="246" t="str">
        <f>IF(ISBLANK(R173),"",VLOOKUP(R173,'BAREME ATHLE'!$AY$6:$BE$56,7))</f>
        <v/>
      </c>
      <c r="T173" s="233">
        <f t="shared" si="18"/>
        <v>0</v>
      </c>
      <c r="U173" s="714"/>
      <c r="V173" s="711"/>
      <c r="W173" s="707"/>
      <c r="X173" s="706"/>
      <c r="Y173" s="704"/>
    </row>
    <row r="174" spans="1:25" ht="25.5" customHeight="1" x14ac:dyDescent="0.5">
      <c r="A174" s="729"/>
      <c r="B174" s="732"/>
      <c r="C174" s="717"/>
      <c r="D174" s="244">
        <v>5</v>
      </c>
      <c r="E174" s="124"/>
      <c r="F174" s="313" t="str">
        <f>IF(E174="","",VLOOKUP(E174,'Listing import 29.10.24'!$A$2:$J$7000,2,FALSE))</f>
        <v/>
      </c>
      <c r="G174" s="197" t="str">
        <f>IF(E174="","",VLOOKUP(E174,'Listing import 29.10.24'!$A$2:$J$7000,3,FALSE))</f>
        <v/>
      </c>
      <c r="H174" s="245" t="str">
        <f>IF(E174="","",VLOOKUP(E174,'Listing import 29.10.24'!$A$2:$J$7000,4,FALSE))</f>
        <v/>
      </c>
      <c r="I174" s="728"/>
      <c r="J174" s="724"/>
      <c r="K174" s="727"/>
      <c r="L174" s="149"/>
      <c r="M174" s="246" t="str">
        <f>IF(ISBLANK(L174),"",VLOOKUP(1/L174,'BAREME ATHLE'!$P$6:$BE$56,42))</f>
        <v/>
      </c>
      <c r="N174" s="150"/>
      <c r="O174" s="246" t="str">
        <f>IF(ISBLANK(N174),"",VLOOKUP(1/N174,'BAREME ATHLE'!$AB$6:$BE$56,30))</f>
        <v/>
      </c>
      <c r="P174" s="157"/>
      <c r="Q174" s="246" t="str">
        <f>IF(ISBLANK(P174),"",VLOOKUP(P174,'BAREME ATHLE'!$AV$6:$BE$56,10))</f>
        <v/>
      </c>
      <c r="R174" s="152"/>
      <c r="S174" s="246" t="str">
        <f>IF(ISBLANK(R174),"",VLOOKUP(R174,'BAREME ATHLE'!$AY$6:$BE$56,7))</f>
        <v/>
      </c>
      <c r="T174" s="233">
        <f>IF(SUM(M174,O174,Q174,S174)&lt;&gt;0,SUM(M174,O174,Q174,S174),0)</f>
        <v>0</v>
      </c>
      <c r="U174" s="715"/>
      <c r="V174" s="711"/>
      <c r="W174" s="707"/>
      <c r="X174" s="706"/>
      <c r="Y174" s="705"/>
    </row>
    <row r="175" spans="1:25" ht="25.5" customHeight="1" x14ac:dyDescent="0.5">
      <c r="B175" s="236"/>
      <c r="C175" s="237"/>
      <c r="D175" s="237"/>
      <c r="E175" s="319"/>
      <c r="F175" s="312"/>
      <c r="G175" s="237"/>
      <c r="H175" s="237"/>
      <c r="J175" s="158">
        <f>SUM(HOUR(J152+J164)*60*60,MINUTE(J152+J164)*60,SECOND(J152+J164))</f>
        <v>0</v>
      </c>
      <c r="K175" s="238"/>
    </row>
    <row r="176" spans="1:25" ht="87.75" x14ac:dyDescent="0.5">
      <c r="B176" s="187" t="s">
        <v>56</v>
      </c>
      <c r="C176" s="187" t="s">
        <v>57</v>
      </c>
      <c r="D176" s="187" t="s">
        <v>58</v>
      </c>
      <c r="E176" s="46" t="s">
        <v>59</v>
      </c>
      <c r="F176" s="309" t="s">
        <v>60</v>
      </c>
      <c r="G176" s="187" t="s">
        <v>61</v>
      </c>
      <c r="H176" s="187" t="s">
        <v>62</v>
      </c>
      <c r="I176" s="188" t="s">
        <v>63</v>
      </c>
      <c r="J176" s="57" t="s">
        <v>98</v>
      </c>
      <c r="K176" s="188" t="s">
        <v>33</v>
      </c>
      <c r="L176" s="57" t="s">
        <v>108</v>
      </c>
      <c r="M176" s="189" t="s">
        <v>33</v>
      </c>
      <c r="N176" s="57" t="s">
        <v>100</v>
      </c>
      <c r="O176" s="189" t="s">
        <v>33</v>
      </c>
      <c r="P176" s="57" t="s">
        <v>101</v>
      </c>
      <c r="Q176" s="189" t="s">
        <v>33</v>
      </c>
      <c r="R176" s="57" t="s">
        <v>102</v>
      </c>
      <c r="S176" s="189" t="s">
        <v>33</v>
      </c>
      <c r="T176" s="190" t="s">
        <v>89</v>
      </c>
      <c r="U176" s="191" t="s">
        <v>72</v>
      </c>
      <c r="V176" s="191" t="s">
        <v>73</v>
      </c>
      <c r="W176" s="192" t="s">
        <v>90</v>
      </c>
      <c r="X176" s="192" t="s">
        <v>91</v>
      </c>
      <c r="Y176" s="192" t="s">
        <v>92</v>
      </c>
    </row>
    <row r="177" spans="1:25" ht="25.5" customHeight="1" x14ac:dyDescent="0.5">
      <c r="A177" s="687">
        <v>8</v>
      </c>
      <c r="B177" s="730" t="e">
        <f>IF(E177="","",VLOOKUP(E177,'Listing import 29.10.24'!$A$2:$J$7000,8,FALSE))</f>
        <v>#N/A</v>
      </c>
      <c r="C177" s="716" t="s">
        <v>93</v>
      </c>
      <c r="D177" s="244">
        <v>1</v>
      </c>
      <c r="E177" s="185">
        <f>'INSCRIPTIONS COLLEGES'!E94</f>
        <v>0</v>
      </c>
      <c r="F177" s="313" t="e">
        <f>IF(E177="","",VLOOKUP(E177,'Listing import 29.10.24'!$A$2:$J$7000,2,FALSE))</f>
        <v>#N/A</v>
      </c>
      <c r="G177" s="197" t="e">
        <f>IF(E177="","",VLOOKUP(E177,'Listing import 29.10.24'!$A$2:$J$7000,3,FALSE))</f>
        <v>#N/A</v>
      </c>
      <c r="H177" s="245" t="e">
        <f>IF(E177="","",VLOOKUP(E177,'Listing import 29.10.24'!$A$2:$J$7000,4,FALSE))</f>
        <v>#N/A</v>
      </c>
      <c r="I177" s="712"/>
      <c r="J177" s="722"/>
      <c r="K177" s="725" t="str">
        <f>IF(ISBLANK(J177),"",VLOOKUP(1/J177,'BAREME ATHLE'!$AH$6:$BE$56,24))</f>
        <v/>
      </c>
      <c r="L177" s="149"/>
      <c r="M177" s="246" t="str">
        <f>IF(ISBLANK(L177),"",VLOOKUP(1/L177,'BAREME ATHLE'!$J$6:$BE$56,48))</f>
        <v/>
      </c>
      <c r="N177" s="150"/>
      <c r="O177" s="246" t="str">
        <f>IF(ISBLANK(N177),"",VLOOKUP(1/N177,'BAREME ATHLE'!$V$6:$BE$56,36))</f>
        <v/>
      </c>
      <c r="P177" s="151"/>
      <c r="Q177" s="247" t="str">
        <f>IF(ISBLANK(P177),"",VLOOKUP(P177,'BAREME ATHLE'!$AS$6:$BE$56,13))</f>
        <v/>
      </c>
      <c r="R177" s="152"/>
      <c r="S177" s="246" t="str">
        <f>IF(ISBLANK(R177),"",VLOOKUP(R177,'BAREME ATHLE'!$AY$6:$BE$56,7))</f>
        <v/>
      </c>
      <c r="T177" s="201">
        <f>IF(SUM(M177,O177,Q177,S177)&lt;&gt;0,SUM(M177,O177,Q177,S177),0)</f>
        <v>0</v>
      </c>
      <c r="U177" s="719">
        <f>SUM(T177:T181)</f>
        <v>0</v>
      </c>
      <c r="V177" s="708">
        <f>IF(ISERROR(RANK(U177,$AC$47:$AC$62)),"",RANK(U177,$AC$47:$AC$62))</f>
        <v>1</v>
      </c>
      <c r="W177" s="706">
        <f>IF(ISERROR(U177+U183),"",U177+U183)</f>
        <v>0</v>
      </c>
      <c r="X177" s="706">
        <f>IF(ISERROR(RANK(W177,$AI$47:$AI$62)),"",RANK(W177,$AI$47:$AI$62))</f>
        <v>1</v>
      </c>
      <c r="Y177" s="702"/>
    </row>
    <row r="178" spans="1:25" ht="25.5" customHeight="1" x14ac:dyDescent="0.5">
      <c r="A178" s="729"/>
      <c r="B178" s="731"/>
      <c r="C178" s="717"/>
      <c r="D178" s="244">
        <v>2</v>
      </c>
      <c r="E178" s="185">
        <f>'INSCRIPTIONS COLLEGES'!E95</f>
        <v>0</v>
      </c>
      <c r="F178" s="313" t="e">
        <f>IF(E178="","",VLOOKUP(E178,'Listing import 29.10.24'!$A$2:$J$7000,2,FALSE))</f>
        <v>#N/A</v>
      </c>
      <c r="G178" s="197" t="e">
        <f>IF(E178="","",VLOOKUP(E178,'Listing import 29.10.24'!$A$2:$J$7000,3,FALSE))</f>
        <v>#N/A</v>
      </c>
      <c r="H178" s="245" t="e">
        <f>IF(E178="","",VLOOKUP(E178,'Listing import 29.10.24'!$A$2:$J$7000,4,FALSE))</f>
        <v>#N/A</v>
      </c>
      <c r="I178" s="712"/>
      <c r="J178" s="723"/>
      <c r="K178" s="726"/>
      <c r="L178" s="149"/>
      <c r="M178" s="246" t="str">
        <f>IF(ISBLANK(L178),"",VLOOKUP(1/L178,'BAREME ATHLE'!$J$6:$BE$56,48))</f>
        <v/>
      </c>
      <c r="N178" s="150"/>
      <c r="O178" s="246" t="str">
        <f>IF(ISBLANK(N178),"",VLOOKUP(1/N178,'BAREME ATHLE'!$V$6:$BE$56,36))</f>
        <v/>
      </c>
      <c r="P178" s="151"/>
      <c r="Q178" s="247" t="str">
        <f>IF(ISBLANK(P178),"",VLOOKUP(P178,'BAREME ATHLE'!$AS$6:$BE$56,13))</f>
        <v/>
      </c>
      <c r="R178" s="153"/>
      <c r="S178" s="246" t="str">
        <f>IF(ISBLANK(R178),"",VLOOKUP(R178,'BAREME ATHLE'!$AY$6:$BE$56,7))</f>
        <v/>
      </c>
      <c r="T178" s="201">
        <f>IF(SUM(M178,O178,Q178,S178)&lt;&gt;0,SUM(M178,O178,Q178,S178),0)</f>
        <v>0</v>
      </c>
      <c r="U178" s="720"/>
      <c r="V178" s="709"/>
      <c r="W178" s="707"/>
      <c r="X178" s="706"/>
      <c r="Y178" s="703"/>
    </row>
    <row r="179" spans="1:25" ht="25.5" customHeight="1" x14ac:dyDescent="0.5">
      <c r="A179" s="729"/>
      <c r="B179" s="731"/>
      <c r="C179" s="717"/>
      <c r="D179" s="244">
        <v>3</v>
      </c>
      <c r="E179" s="185">
        <f>'INSCRIPTIONS COLLEGES'!E96</f>
        <v>0</v>
      </c>
      <c r="F179" s="313" t="e">
        <f>IF(E179="","",VLOOKUP(E179,'Listing import 29.10.24'!$A$2:$J$7000,2,FALSE))</f>
        <v>#N/A</v>
      </c>
      <c r="G179" s="197" t="e">
        <f>IF(E179="","",VLOOKUP(E179,'Listing import 29.10.24'!$A$2:$J$7000,3,FALSE))</f>
        <v>#N/A</v>
      </c>
      <c r="H179" s="245" t="e">
        <f>IF(E179="","",VLOOKUP(E179,'Listing import 29.10.24'!$A$2:$J$7000,4,FALSE))</f>
        <v>#N/A</v>
      </c>
      <c r="I179" s="712"/>
      <c r="J179" s="723"/>
      <c r="K179" s="726"/>
      <c r="L179" s="149"/>
      <c r="M179" s="246" t="str">
        <f>IF(ISBLANK(L179),"",VLOOKUP(1/L179,'BAREME ATHLE'!$J$6:$BE$56,48))</f>
        <v/>
      </c>
      <c r="N179" s="150"/>
      <c r="O179" s="246" t="str">
        <f>IF(ISBLANK(N179),"",VLOOKUP(1/N179,'BAREME ATHLE'!$V$6:$BE$56,36))</f>
        <v/>
      </c>
      <c r="P179" s="151"/>
      <c r="Q179" s="247" t="str">
        <f>IF(ISBLANK(P179),"",VLOOKUP(P179,'BAREME ATHLE'!$AS$6:$BE$56,13))</f>
        <v/>
      </c>
      <c r="R179" s="152"/>
      <c r="S179" s="246" t="str">
        <f>IF(ISBLANK(R179),"",VLOOKUP(R179,'BAREME ATHLE'!$AY$6:$BE$56,7))</f>
        <v/>
      </c>
      <c r="T179" s="201">
        <f>IF(SUM(M179,O179,Q179,S179)&lt;&gt;0,SUM(M179,O179,Q179,S179),0)</f>
        <v>0</v>
      </c>
      <c r="U179" s="720"/>
      <c r="V179" s="709"/>
      <c r="W179" s="707"/>
      <c r="X179" s="706"/>
      <c r="Y179" s="703"/>
    </row>
    <row r="180" spans="1:25" ht="25.5" customHeight="1" x14ac:dyDescent="0.5">
      <c r="A180" s="729"/>
      <c r="B180" s="731"/>
      <c r="C180" s="717"/>
      <c r="D180" s="244">
        <v>4</v>
      </c>
      <c r="E180" s="185">
        <f>'INSCRIPTIONS COLLEGES'!E97</f>
        <v>0</v>
      </c>
      <c r="F180" s="313" t="e">
        <f>IF(E180="","",VLOOKUP(E180,'Listing import 29.10.24'!$A$2:$J$7000,2,FALSE))</f>
        <v>#N/A</v>
      </c>
      <c r="G180" s="197" t="e">
        <f>IF(E180="","",VLOOKUP(E180,'Listing import 29.10.24'!$A$2:$J$7000,3,FALSE))</f>
        <v>#N/A</v>
      </c>
      <c r="H180" s="245" t="e">
        <f>IF(E180="","",VLOOKUP(E180,'Listing import 29.10.24'!$A$2:$J$7000,4,FALSE))</f>
        <v>#N/A</v>
      </c>
      <c r="I180" s="712"/>
      <c r="J180" s="723"/>
      <c r="K180" s="726"/>
      <c r="L180" s="149"/>
      <c r="M180" s="246" t="str">
        <f>IF(ISBLANK(L180),"",VLOOKUP(1/L180,'BAREME ATHLE'!$J$6:$BE$56,48))</f>
        <v/>
      </c>
      <c r="N180" s="150"/>
      <c r="O180" s="246" t="str">
        <f>IF(ISBLANK(N180),"",VLOOKUP(1/N180,'BAREME ATHLE'!$V$6:$BE$56,36))</f>
        <v/>
      </c>
      <c r="P180" s="151"/>
      <c r="Q180" s="247" t="str">
        <f>IF(ISBLANK(P180),"",VLOOKUP(P180,'BAREME ATHLE'!$AS$6:$BE$56,13))</f>
        <v/>
      </c>
      <c r="R180" s="152"/>
      <c r="S180" s="246" t="str">
        <f>IF(ISBLANK(R180),"",VLOOKUP(R180,'BAREME ATHLE'!$AY$6:$BE$56,7))</f>
        <v/>
      </c>
      <c r="T180" s="201">
        <f>IF(SUM(M180,O180,Q180,S180)&lt;&gt;0,SUM(M180,O180,Q180,S180),0)</f>
        <v>0</v>
      </c>
      <c r="U180" s="720"/>
      <c r="V180" s="709"/>
      <c r="W180" s="707"/>
      <c r="X180" s="706"/>
      <c r="Y180" s="703"/>
    </row>
    <row r="181" spans="1:25" ht="25.5" customHeight="1" x14ac:dyDescent="0.5">
      <c r="A181" s="729"/>
      <c r="B181" s="731"/>
      <c r="C181" s="717"/>
      <c r="D181" s="244">
        <v>5</v>
      </c>
      <c r="E181" s="185">
        <f>'INSCRIPTIONS COLLEGES'!E98</f>
        <v>0</v>
      </c>
      <c r="F181" s="313" t="e">
        <f>IF(E181="","",VLOOKUP(E181,'Listing import 29.10.24'!$A$2:$J$7000,2,FALSE))</f>
        <v>#N/A</v>
      </c>
      <c r="G181" s="197" t="e">
        <f>IF(E181="","",VLOOKUP(E181,'Listing import 29.10.24'!$A$2:$J$7000,3,FALSE))</f>
        <v>#N/A</v>
      </c>
      <c r="H181" s="245" t="e">
        <f>IF(E181="","",VLOOKUP(E181,'Listing import 29.10.24'!$A$2:$J$7000,4,FALSE))</f>
        <v>#N/A</v>
      </c>
      <c r="I181" s="712"/>
      <c r="J181" s="724"/>
      <c r="K181" s="727"/>
      <c r="L181" s="149"/>
      <c r="M181" s="246" t="str">
        <f>IF(ISBLANK(L181),"",VLOOKUP(1/L181,'BAREME ATHLE'!$J$6:$BE$56,48))</f>
        <v/>
      </c>
      <c r="N181" s="150"/>
      <c r="O181" s="246" t="str">
        <f>IF(ISBLANK(N181),"",VLOOKUP(1/N181,'BAREME ATHLE'!$V$6:$BE$56,36))</f>
        <v/>
      </c>
      <c r="P181" s="151"/>
      <c r="Q181" s="247" t="str">
        <f>IF(ISBLANK(P181),"",VLOOKUP(P181,'BAREME ATHLE'!$AS$6:$BE$56,13))</f>
        <v/>
      </c>
      <c r="R181" s="152"/>
      <c r="S181" s="246" t="str">
        <f>IF(ISBLANK(R181),"",VLOOKUP(R181,'BAREME ATHLE'!$AY$6:$BE$56,7))</f>
        <v/>
      </c>
      <c r="T181" s="201">
        <f>IF(SUM(M181,O181,Q181,S181)&lt;&gt;0,SUM(M181,O181,Q181,S181),0)</f>
        <v>0</v>
      </c>
      <c r="U181" s="721"/>
      <c r="V181" s="709"/>
      <c r="W181" s="707"/>
      <c r="X181" s="706"/>
      <c r="Y181" s="703"/>
    </row>
    <row r="182" spans="1:25" ht="25.5" customHeight="1" x14ac:dyDescent="0.5">
      <c r="A182" s="729"/>
      <c r="B182" s="731"/>
      <c r="C182" s="218"/>
      <c r="D182" s="219"/>
      <c r="E182" s="185">
        <f>'INSCRIPTIONS COLLEGES'!E99</f>
        <v>0</v>
      </c>
      <c r="F182" s="311"/>
      <c r="G182" s="219"/>
      <c r="H182" s="220"/>
      <c r="I182" s="221"/>
      <c r="J182" s="154"/>
      <c r="K182" s="221"/>
      <c r="L182" s="155"/>
      <c r="M182" s="222"/>
      <c r="N182" s="156"/>
      <c r="O182" s="223"/>
      <c r="P182" s="139"/>
      <c r="Q182" s="223"/>
      <c r="R182" s="139"/>
      <c r="S182" s="223"/>
      <c r="T182" s="224"/>
      <c r="U182" s="225"/>
      <c r="V182" s="226"/>
      <c r="W182" s="707"/>
      <c r="X182" s="706"/>
      <c r="Y182" s="703"/>
    </row>
    <row r="183" spans="1:25" ht="25.5" customHeight="1" x14ac:dyDescent="0.5">
      <c r="A183" s="729"/>
      <c r="B183" s="731"/>
      <c r="C183" s="716" t="s">
        <v>97</v>
      </c>
      <c r="D183" s="244">
        <v>1</v>
      </c>
      <c r="E183" s="185">
        <f>'INSCRIPTIONS COLLEGES'!E100</f>
        <v>0</v>
      </c>
      <c r="F183" s="313" t="e">
        <f>IF(E183="","",VLOOKUP(E183,'Listing import 29.10.24'!$A$2:$J$7000,2,FALSE))</f>
        <v>#N/A</v>
      </c>
      <c r="G183" s="197" t="e">
        <f>IF(E183="","",VLOOKUP(E183,'Listing import 29.10.24'!$A$2:$J$7000,3,FALSE))</f>
        <v>#N/A</v>
      </c>
      <c r="H183" s="245" t="e">
        <f>IF(E183="","",VLOOKUP(E183,'Listing import 29.10.24'!$A$2:$J$7000,4,FALSE))</f>
        <v>#N/A</v>
      </c>
      <c r="I183" s="712"/>
      <c r="J183" s="722"/>
      <c r="K183" s="725" t="str">
        <f>IF(ISBLANK(J183),"",VLOOKUP(1/J183,'BAREME ATHLE'!$AJ$6:$BE$56,22))</f>
        <v/>
      </c>
      <c r="L183" s="149"/>
      <c r="M183" s="246" t="str">
        <f>IF(ISBLANK(L183),"",VLOOKUP(1/L183,'BAREME ATHLE'!$L$6:$BE$56,46))</f>
        <v/>
      </c>
      <c r="N183" s="150"/>
      <c r="O183" s="246" t="str">
        <f>IF(ISBLANK(N183),"",VLOOKUP(1/N183,'BAREME ATHLE'!$X$6:$BE$56,34))</f>
        <v/>
      </c>
      <c r="P183" s="157"/>
      <c r="Q183" s="246" t="str">
        <f>IF(ISBLANK(P183),"",VLOOKUP(P183,'BAREME ATHLE'!$AT$6:$BE$56,12))</f>
        <v/>
      </c>
      <c r="R183" s="152"/>
      <c r="S183" s="246" t="str">
        <f>IF(ISBLANK(R183),"",VLOOKUP(R183,'BAREME ATHLE'!$AY$6:$BE$56,7))</f>
        <v/>
      </c>
      <c r="T183" s="233">
        <f>IF(SUM(M183,O183,Q183,S183)&lt;&gt;0,SUM(M183,O183,Q183,S183),0)</f>
        <v>0</v>
      </c>
      <c r="U183" s="713">
        <f>SUM(T183:T187)</f>
        <v>0</v>
      </c>
      <c r="V183" s="710">
        <f>IF(ISERROR(RANK(U183,$AF$47:$AF$62)),"",RANK(U183,$AF$47:$AF$62))</f>
        <v>1</v>
      </c>
      <c r="W183" s="707"/>
      <c r="X183" s="706"/>
      <c r="Y183" s="703"/>
    </row>
    <row r="184" spans="1:25" ht="25.5" customHeight="1" x14ac:dyDescent="0.5">
      <c r="A184" s="729"/>
      <c r="B184" s="731"/>
      <c r="C184" s="717"/>
      <c r="D184" s="244">
        <v>2</v>
      </c>
      <c r="E184" s="185">
        <f>'INSCRIPTIONS COLLEGES'!E101</f>
        <v>0</v>
      </c>
      <c r="F184" s="313" t="e">
        <f>IF(E184="","",VLOOKUP(E184,'Listing import 29.10.24'!$A$2:$J$7000,2,FALSE))</f>
        <v>#N/A</v>
      </c>
      <c r="G184" s="197" t="e">
        <f>IF(E184="","",VLOOKUP(E184,'Listing import 29.10.24'!$A$2:$J$7000,3,FALSE))</f>
        <v>#N/A</v>
      </c>
      <c r="H184" s="245" t="e">
        <f>IF(E184="","",VLOOKUP(E184,'Listing import 29.10.24'!$A$2:$J$7000,4,FALSE))</f>
        <v>#N/A</v>
      </c>
      <c r="I184" s="712"/>
      <c r="J184" s="723"/>
      <c r="K184" s="726"/>
      <c r="L184" s="149"/>
      <c r="M184" s="246" t="str">
        <f>IF(ISBLANK(L184),"",VLOOKUP(1/L184,'BAREME ATHLE'!$L$6:$BE$56,46))</f>
        <v/>
      </c>
      <c r="N184" s="150"/>
      <c r="O184" s="246" t="str">
        <f>IF(ISBLANK(N184),"",VLOOKUP(1/N184,'BAREME ATHLE'!$X$6:$BE$56,34))</f>
        <v/>
      </c>
      <c r="P184" s="157"/>
      <c r="Q184" s="246" t="str">
        <f>IF(ISBLANK(P184),"",VLOOKUP(P184,'BAREME ATHLE'!$AT$6:$BE$56,12))</f>
        <v/>
      </c>
      <c r="R184" s="152"/>
      <c r="S184" s="246" t="str">
        <f>IF(ISBLANK(R184),"",VLOOKUP(R184,'BAREME ATHLE'!$AY$6:$BE$56,7))</f>
        <v/>
      </c>
      <c r="T184" s="233">
        <f>IF(SUM(M184,O184,Q184,S184)&lt;&gt;0,SUM(M184,O184,Q184,S184),0)</f>
        <v>0</v>
      </c>
      <c r="U184" s="714"/>
      <c r="V184" s="711"/>
      <c r="W184" s="707"/>
      <c r="X184" s="706"/>
      <c r="Y184" s="703"/>
    </row>
    <row r="185" spans="1:25" ht="25.5" customHeight="1" x14ac:dyDescent="0.5">
      <c r="A185" s="729"/>
      <c r="B185" s="731"/>
      <c r="C185" s="717"/>
      <c r="D185" s="244">
        <v>3</v>
      </c>
      <c r="E185" s="185">
        <f>'INSCRIPTIONS COLLEGES'!E102</f>
        <v>0</v>
      </c>
      <c r="F185" s="313" t="e">
        <f>IF(E185="","",VLOOKUP(E185,'Listing import 29.10.24'!$A$2:$J$7000,2,FALSE))</f>
        <v>#N/A</v>
      </c>
      <c r="G185" s="197" t="e">
        <f>IF(E185="","",VLOOKUP(E185,'Listing import 29.10.24'!$A$2:$J$7000,3,FALSE))</f>
        <v>#N/A</v>
      </c>
      <c r="H185" s="245" t="e">
        <f>IF(E185="","",VLOOKUP(E185,'Listing import 29.10.24'!$A$2:$J$7000,4,FALSE))</f>
        <v>#N/A</v>
      </c>
      <c r="I185" s="712"/>
      <c r="J185" s="723"/>
      <c r="K185" s="726"/>
      <c r="L185" s="149"/>
      <c r="M185" s="246" t="str">
        <f>IF(ISBLANK(L185),"",VLOOKUP(1/L185,'BAREME ATHLE'!$L$6:$BE$56,46))</f>
        <v/>
      </c>
      <c r="N185" s="150"/>
      <c r="O185" s="246" t="str">
        <f>IF(ISBLANK(N185),"",VLOOKUP(1/N185,'BAREME ATHLE'!$X$6:$BE$56,34))</f>
        <v/>
      </c>
      <c r="P185" s="157"/>
      <c r="Q185" s="246" t="str">
        <f>IF(ISBLANK(P185),"",VLOOKUP(P185,'BAREME ATHLE'!$AT$6:$BE$56,12))</f>
        <v/>
      </c>
      <c r="R185" s="152"/>
      <c r="S185" s="246" t="str">
        <f>IF(ISBLANK(R185),"",VLOOKUP(R185,'BAREME ATHLE'!$AY$6:$BE$56,7))</f>
        <v/>
      </c>
      <c r="T185" s="233">
        <f>IF(SUM(M185,O185,Q185,S185)&lt;&gt;0,SUM(M185,O185,Q185,S185),0)</f>
        <v>0</v>
      </c>
      <c r="U185" s="714"/>
      <c r="V185" s="711"/>
      <c r="W185" s="707"/>
      <c r="X185" s="706"/>
      <c r="Y185" s="703"/>
    </row>
    <row r="186" spans="1:25" ht="25.5" customHeight="1" x14ac:dyDescent="0.5">
      <c r="A186" s="729"/>
      <c r="B186" s="731"/>
      <c r="C186" s="717"/>
      <c r="D186" s="244">
        <v>4</v>
      </c>
      <c r="E186" s="185">
        <f>'INSCRIPTIONS COLLEGES'!E103</f>
        <v>0</v>
      </c>
      <c r="F186" s="313" t="e">
        <f>IF(E186="","",VLOOKUP(E186,'Listing import 29.10.24'!$A$2:$J$7000,2,FALSE))</f>
        <v>#N/A</v>
      </c>
      <c r="G186" s="197" t="e">
        <f>IF(E186="","",VLOOKUP(E186,'Listing import 29.10.24'!$A$2:$J$7000,3,FALSE))</f>
        <v>#N/A</v>
      </c>
      <c r="H186" s="245" t="e">
        <f>IF(E186="","",VLOOKUP(E186,'Listing import 29.10.24'!$A$2:$J$7000,4,FALSE))</f>
        <v>#N/A</v>
      </c>
      <c r="I186" s="712"/>
      <c r="J186" s="723"/>
      <c r="K186" s="726"/>
      <c r="L186" s="149"/>
      <c r="M186" s="246" t="str">
        <f>IF(ISBLANK(L186),"",VLOOKUP(1/L186,'BAREME ATHLE'!$L$6:$BE$56,46))</f>
        <v/>
      </c>
      <c r="N186" s="150"/>
      <c r="O186" s="246" t="str">
        <f>IF(ISBLANK(N186),"",VLOOKUP(1/N186,'BAREME ATHLE'!$X$6:$BE$56,34))</f>
        <v/>
      </c>
      <c r="P186" s="157"/>
      <c r="Q186" s="246" t="str">
        <f>IF(ISBLANK(P186),"",VLOOKUP(P186,'BAREME ATHLE'!$AT$6:$BE$56,12))</f>
        <v/>
      </c>
      <c r="R186" s="152"/>
      <c r="S186" s="246" t="str">
        <f>IF(ISBLANK(R186),"",VLOOKUP(R186,'BAREME ATHLE'!$AY$6:$BE$56,7))</f>
        <v/>
      </c>
      <c r="T186" s="233">
        <f>IF(SUM(M186,O186,Q186,S186)&lt;&gt;0,SUM(M186,O186,Q186,S186),0)</f>
        <v>0</v>
      </c>
      <c r="U186" s="714"/>
      <c r="V186" s="711"/>
      <c r="W186" s="707"/>
      <c r="X186" s="706"/>
      <c r="Y186" s="703"/>
    </row>
    <row r="187" spans="1:25" ht="25.5" customHeight="1" x14ac:dyDescent="0.5">
      <c r="A187" s="729"/>
      <c r="B187" s="731"/>
      <c r="C187" s="717"/>
      <c r="D187" s="244">
        <v>5</v>
      </c>
      <c r="E187" s="185">
        <f>'INSCRIPTIONS COLLEGES'!E104</f>
        <v>0</v>
      </c>
      <c r="F187" s="313" t="e">
        <f>IF(E187="","",VLOOKUP(E187,'Listing import 29.10.24'!$A$2:$J$7000,2,FALSE))</f>
        <v>#N/A</v>
      </c>
      <c r="G187" s="197" t="e">
        <f>IF(E187="","",VLOOKUP(E187,'Listing import 29.10.24'!$A$2:$J$7000,3,FALSE))</f>
        <v>#N/A</v>
      </c>
      <c r="H187" s="245" t="e">
        <f>IF(E187="","",VLOOKUP(E187,'Listing import 29.10.24'!$A$2:$J$7000,4,FALSE))</f>
        <v>#N/A</v>
      </c>
      <c r="I187" s="712"/>
      <c r="J187" s="724"/>
      <c r="K187" s="727"/>
      <c r="L187" s="149"/>
      <c r="M187" s="246" t="str">
        <f>IF(ISBLANK(L187),"",VLOOKUP(1/L187,'BAREME ATHLE'!$L$6:$BE$56,46))</f>
        <v/>
      </c>
      <c r="N187" s="150"/>
      <c r="O187" s="246" t="str">
        <f>IF(ISBLANK(N187),"",VLOOKUP(1/N187,'BAREME ATHLE'!$X$6:$BE$56,34))</f>
        <v/>
      </c>
      <c r="P187" s="157"/>
      <c r="Q187" s="246" t="str">
        <f>IF(ISBLANK(P187),"",VLOOKUP(P187,'BAREME ATHLE'!$AT$6:$BE$56,12))</f>
        <v/>
      </c>
      <c r="R187" s="152"/>
      <c r="S187" s="246" t="str">
        <f>IF(ISBLANK(R187),"",VLOOKUP(R187,'BAREME ATHLE'!$AY$6:$BE$56,7))</f>
        <v/>
      </c>
      <c r="T187" s="233">
        <f>IF(SUM(M187,O187,Q187,S187)&lt;&gt;0,SUM(M187,O187,Q187,S187),0)</f>
        <v>0</v>
      </c>
      <c r="U187" s="715"/>
      <c r="V187" s="711"/>
      <c r="W187" s="707"/>
      <c r="X187" s="706"/>
      <c r="Y187" s="703"/>
    </row>
    <row r="188" spans="1:25" ht="87.75" x14ac:dyDescent="0.5">
      <c r="A188" s="729"/>
      <c r="B188" s="731"/>
      <c r="C188" s="187" t="s">
        <v>57</v>
      </c>
      <c r="D188" s="187" t="s">
        <v>58</v>
      </c>
      <c r="E188" s="46" t="s">
        <v>59</v>
      </c>
      <c r="F188" s="309" t="s">
        <v>60</v>
      </c>
      <c r="G188" s="187" t="s">
        <v>61</v>
      </c>
      <c r="H188" s="187" t="s">
        <v>62</v>
      </c>
      <c r="I188" s="188" t="s">
        <v>63</v>
      </c>
      <c r="J188" s="57" t="s">
        <v>98</v>
      </c>
      <c r="K188" s="188" t="s">
        <v>33</v>
      </c>
      <c r="L188" s="57" t="s">
        <v>99</v>
      </c>
      <c r="M188" s="189" t="s">
        <v>33</v>
      </c>
      <c r="N188" s="57" t="s">
        <v>100</v>
      </c>
      <c r="O188" s="234" t="s">
        <v>33</v>
      </c>
      <c r="P188" s="57" t="s">
        <v>101</v>
      </c>
      <c r="Q188" s="189" t="s">
        <v>33</v>
      </c>
      <c r="R188" s="57" t="s">
        <v>102</v>
      </c>
      <c r="S188" s="189" t="s">
        <v>33</v>
      </c>
      <c r="T188" s="190" t="s">
        <v>89</v>
      </c>
      <c r="U188" s="191" t="s">
        <v>72</v>
      </c>
      <c r="V188" s="192" t="s">
        <v>73</v>
      </c>
      <c r="W188" s="192" t="s">
        <v>103</v>
      </c>
      <c r="X188" s="192" t="s">
        <v>104</v>
      </c>
      <c r="Y188" s="704"/>
    </row>
    <row r="189" spans="1:25" ht="25.5" customHeight="1" x14ac:dyDescent="0.5">
      <c r="A189" s="729"/>
      <c r="B189" s="731"/>
      <c r="C189" s="716" t="s">
        <v>105</v>
      </c>
      <c r="D189" s="244">
        <v>1</v>
      </c>
      <c r="E189" s="124"/>
      <c r="F189" s="313" t="str">
        <f>IF(E189="","",VLOOKUP(E189,'Listing import 29.10.24'!$A$2:$J$7000,2,FALSE))</f>
        <v/>
      </c>
      <c r="G189" s="197" t="str">
        <f>IF(E189="","",VLOOKUP(E189,'Listing import 29.10.24'!$A$2:$J$7000,3,FALSE))</f>
        <v/>
      </c>
      <c r="H189" s="245" t="str">
        <f>IF(E189="","",VLOOKUP(E189,'Listing import 29.10.24'!$A$2:$J$7000,4,FALSE))</f>
        <v/>
      </c>
      <c r="I189" s="718"/>
      <c r="J189" s="722"/>
      <c r="K189" s="725" t="str">
        <f>IF(ISBLANK(J189),"",VLOOKUP(1/J189,'BAREME ATHLE'!$AL$6:$BE$56,20))</f>
        <v/>
      </c>
      <c r="L189" s="149"/>
      <c r="M189" s="246" t="str">
        <f>IF(ISBLANK(L189),"",VLOOKUP(1/L189,'BAREME ATHLE'!$N$6:$BE$56,44))</f>
        <v/>
      </c>
      <c r="N189" s="150"/>
      <c r="O189" s="246" t="str">
        <f>IF(ISBLANK(N189),"",VLOOKUP(1/N189,'BAREME ATHLE'!$Z$6:$BE$56,32))</f>
        <v/>
      </c>
      <c r="P189" s="157"/>
      <c r="Q189" s="246" t="str">
        <f>IF(ISBLANK(P189),"",VLOOKUP(P189,'BAREME ATHLE'!$AU$6:$BE$56,11))</f>
        <v/>
      </c>
      <c r="R189" s="152"/>
      <c r="S189" s="246" t="str">
        <f>IF(ISBLANK(R189),"",VLOOKUP(R189,'BAREME ATHLE'!$AY$6:$BE$56,7))</f>
        <v/>
      </c>
      <c r="T189" s="201">
        <f>IF(SUM(M189,O189,Q189,S189)&lt;&gt;0,SUM(M189,O189,Q189,S189),0)</f>
        <v>0</v>
      </c>
      <c r="U189" s="719">
        <f>SUM(T189:T193)</f>
        <v>0</v>
      </c>
      <c r="V189" s="708">
        <f>IF(ISERROR(RANK(U189,$AL$47:$AL$62)),"",RANK(U189,$AL$47:$AL$62))</f>
        <v>1</v>
      </c>
      <c r="W189" s="706">
        <f>IF(ISERROR(U189+U195),"",U189+U195)</f>
        <v>0</v>
      </c>
      <c r="X189" s="706">
        <f>IF(ISERROR(RANK(W189,$AR$47:$AR$62)),"",RANK(W189,$AR$47:$AR$62))</f>
        <v>1</v>
      </c>
      <c r="Y189" s="704"/>
    </row>
    <row r="190" spans="1:25" ht="25.5" customHeight="1" x14ac:dyDescent="0.5">
      <c r="A190" s="729"/>
      <c r="B190" s="731"/>
      <c r="C190" s="716"/>
      <c r="D190" s="244">
        <v>2</v>
      </c>
      <c r="E190" s="124"/>
      <c r="F190" s="313" t="str">
        <f>IF(E190="","",VLOOKUP(E190,'Listing import 29.10.24'!$A$2:$J$7000,2,FALSE))</f>
        <v/>
      </c>
      <c r="G190" s="197" t="str">
        <f>IF(E190="","",VLOOKUP(E190,'Listing import 29.10.24'!$A$2:$J$7000,3,FALSE))</f>
        <v/>
      </c>
      <c r="H190" s="245" t="str">
        <f>IF(E190="","",VLOOKUP(E190,'Listing import 29.10.24'!$A$2:$J$7000,4,FALSE))</f>
        <v/>
      </c>
      <c r="I190" s="718"/>
      <c r="J190" s="723"/>
      <c r="K190" s="726"/>
      <c r="L190" s="149"/>
      <c r="M190" s="246" t="str">
        <f>IF(ISBLANK(L190),"",VLOOKUP(1/L190,'BAREME ATHLE'!$N$6:$BE$56,44))</f>
        <v/>
      </c>
      <c r="N190" s="150"/>
      <c r="O190" s="246" t="str">
        <f>IF(ISBLANK(N190),"",VLOOKUP(1/N190,'BAREME ATHLE'!$Z$6:$BE$56,32))</f>
        <v/>
      </c>
      <c r="P190" s="157"/>
      <c r="Q190" s="246" t="str">
        <f>IF(ISBLANK(P190),"",VLOOKUP(P190,'BAREME ATHLE'!$AU$6:$BE$56,11))</f>
        <v/>
      </c>
      <c r="R190" s="152"/>
      <c r="S190" s="246" t="str">
        <f>IF(ISBLANK(R190),"",VLOOKUP(R190,'BAREME ATHLE'!$AY$6:$BE$56,7))</f>
        <v/>
      </c>
      <c r="T190" s="201">
        <f>IF(SUM(M190,O190,Q190,S190)&lt;&gt;0,SUM(M190,O190,Q190,S190),0)</f>
        <v>0</v>
      </c>
      <c r="U190" s="720"/>
      <c r="V190" s="709"/>
      <c r="W190" s="707"/>
      <c r="X190" s="706"/>
      <c r="Y190" s="704"/>
    </row>
    <row r="191" spans="1:25" ht="25.5" customHeight="1" x14ac:dyDescent="0.5">
      <c r="A191" s="729"/>
      <c r="B191" s="731"/>
      <c r="C191" s="717"/>
      <c r="D191" s="244">
        <v>3</v>
      </c>
      <c r="E191" s="124"/>
      <c r="F191" s="313" t="str">
        <f>IF(E191="","",VLOOKUP(E191,'Listing import 29.10.24'!$A$2:$J$7000,2,FALSE))</f>
        <v/>
      </c>
      <c r="G191" s="197" t="str">
        <f>IF(E191="","",VLOOKUP(E191,'Listing import 29.10.24'!$A$2:$J$7000,3,FALSE))</f>
        <v/>
      </c>
      <c r="H191" s="245" t="str">
        <f>IF(E191="","",VLOOKUP(E191,'Listing import 29.10.24'!$A$2:$J$7000,4,FALSE))</f>
        <v/>
      </c>
      <c r="I191" s="718"/>
      <c r="J191" s="723"/>
      <c r="K191" s="726"/>
      <c r="L191" s="149"/>
      <c r="M191" s="246" t="str">
        <f>IF(ISBLANK(L191),"",VLOOKUP(1/L191,'BAREME ATHLE'!$N$6:$BE$56,44))</f>
        <v/>
      </c>
      <c r="N191" s="150"/>
      <c r="O191" s="246" t="str">
        <f>IF(ISBLANK(N191),"",VLOOKUP(1/N191,'BAREME ATHLE'!$Z$6:$BE$56,32))</f>
        <v/>
      </c>
      <c r="P191" s="157"/>
      <c r="Q191" s="246" t="str">
        <f>IF(ISBLANK(P191),"",VLOOKUP(P191,'BAREME ATHLE'!$AU$6:$BE$56,11))</f>
        <v/>
      </c>
      <c r="R191" s="152"/>
      <c r="S191" s="246" t="str">
        <f>IF(ISBLANK(R191),"",VLOOKUP(R191,'BAREME ATHLE'!$AY$6:$BE$56,7))</f>
        <v/>
      </c>
      <c r="T191" s="201">
        <f>IF(SUM(M191,O191,Q191,S191)&lt;&gt;0,SUM(M191,O191,Q191,S191),0)</f>
        <v>0</v>
      </c>
      <c r="U191" s="720"/>
      <c r="V191" s="709"/>
      <c r="W191" s="707"/>
      <c r="X191" s="706"/>
      <c r="Y191" s="704"/>
    </row>
    <row r="192" spans="1:25" ht="25.5" customHeight="1" x14ac:dyDescent="0.5">
      <c r="A192" s="729"/>
      <c r="B192" s="731"/>
      <c r="C192" s="717"/>
      <c r="D192" s="244">
        <v>4</v>
      </c>
      <c r="E192" s="124"/>
      <c r="F192" s="313" t="str">
        <f>IF(E192="","",VLOOKUP(E192,'Listing import 29.10.24'!$A$2:$J$7000,2,FALSE))</f>
        <v/>
      </c>
      <c r="G192" s="197" t="str">
        <f>IF(E192="","",VLOOKUP(E192,'Listing import 29.10.24'!$A$2:$J$7000,3,FALSE))</f>
        <v/>
      </c>
      <c r="H192" s="245" t="str">
        <f>IF(E192="","",VLOOKUP(E192,'Listing import 29.10.24'!$A$2:$J$7000,4,FALSE))</f>
        <v/>
      </c>
      <c r="I192" s="718"/>
      <c r="J192" s="723"/>
      <c r="K192" s="726"/>
      <c r="L192" s="149"/>
      <c r="M192" s="246" t="str">
        <f>IF(ISBLANK(L192),"",VLOOKUP(1/L192,'BAREME ATHLE'!$N$6:$BE$56,44))</f>
        <v/>
      </c>
      <c r="N192" s="150"/>
      <c r="O192" s="246" t="str">
        <f>IF(ISBLANK(N192),"",VLOOKUP(1/N192,'BAREME ATHLE'!$Z$6:$BE$56,32))</f>
        <v/>
      </c>
      <c r="P192" s="157"/>
      <c r="Q192" s="246" t="str">
        <f>IF(ISBLANK(P192),"",VLOOKUP(P192,'BAREME ATHLE'!$AU$6:$BE$56,11))</f>
        <v/>
      </c>
      <c r="R192" s="152"/>
      <c r="S192" s="246" t="str">
        <f>IF(ISBLANK(R192),"",VLOOKUP(R192,'BAREME ATHLE'!$AY$6:$BE$56,7))</f>
        <v/>
      </c>
      <c r="T192" s="201">
        <f>IF(SUM(M192,O192,Q192,S192)&lt;&gt;0,SUM(M192,O192,Q192,S192),0)</f>
        <v>0</v>
      </c>
      <c r="U192" s="720"/>
      <c r="V192" s="709"/>
      <c r="W192" s="707"/>
      <c r="X192" s="706"/>
      <c r="Y192" s="704"/>
    </row>
    <row r="193" spans="1:25" ht="25.5" customHeight="1" x14ac:dyDescent="0.5">
      <c r="A193" s="729"/>
      <c r="B193" s="731"/>
      <c r="C193" s="717"/>
      <c r="D193" s="244">
        <v>5</v>
      </c>
      <c r="E193" s="124"/>
      <c r="F193" s="313" t="str">
        <f>IF(E193="","",VLOOKUP(E193,'Listing import 29.10.24'!$A$2:$J$7000,2,FALSE))</f>
        <v/>
      </c>
      <c r="G193" s="197" t="str">
        <f>IF(E193="","",VLOOKUP(E193,'Listing import 29.10.24'!$A$2:$J$7000,3,FALSE))</f>
        <v/>
      </c>
      <c r="H193" s="245" t="str">
        <f>IF(E193="","",VLOOKUP(E193,'Listing import 29.10.24'!$A$2:$J$7000,4,FALSE))</f>
        <v/>
      </c>
      <c r="I193" s="718"/>
      <c r="J193" s="724"/>
      <c r="K193" s="727"/>
      <c r="L193" s="149"/>
      <c r="M193" s="246" t="str">
        <f>IF(ISBLANK(L193),"",VLOOKUP(1/L193,'BAREME ATHLE'!$N$6:$BE$56,44))</f>
        <v/>
      </c>
      <c r="N193" s="150"/>
      <c r="O193" s="246" t="str">
        <f>IF(ISBLANK(N193),"",VLOOKUP(1/N193,'BAREME ATHLE'!$Z$6:$BE$56,32))</f>
        <v/>
      </c>
      <c r="P193" s="157"/>
      <c r="Q193" s="246" t="str">
        <f>IF(ISBLANK(P193),"",VLOOKUP(P193,'BAREME ATHLE'!$AU$6:$BE$56,11))</f>
        <v/>
      </c>
      <c r="R193" s="152"/>
      <c r="S193" s="246" t="str">
        <f>IF(ISBLANK(R193),"",VLOOKUP(R193,'BAREME ATHLE'!$AY$6:$BE$56,7))</f>
        <v/>
      </c>
      <c r="T193" s="201">
        <f>IF(SUM(M193,O193,Q193,S193)&lt;&gt;0,SUM(M193,O193,Q193,S193),0)</f>
        <v>0</v>
      </c>
      <c r="U193" s="721"/>
      <c r="V193" s="709"/>
      <c r="W193" s="707"/>
      <c r="X193" s="706"/>
      <c r="Y193" s="704"/>
    </row>
    <row r="194" spans="1:25" ht="25.5" customHeight="1" x14ac:dyDescent="0.5">
      <c r="A194" s="729"/>
      <c r="B194" s="731"/>
      <c r="C194" s="218"/>
      <c r="D194" s="219"/>
      <c r="E194" s="32"/>
      <c r="F194" s="311"/>
      <c r="G194" s="219"/>
      <c r="H194" s="220"/>
      <c r="I194" s="221"/>
      <c r="J194" s="154"/>
      <c r="K194" s="221"/>
      <c r="L194" s="155"/>
      <c r="M194" s="223"/>
      <c r="N194" s="156"/>
      <c r="O194" s="223"/>
      <c r="P194" s="139"/>
      <c r="Q194" s="223"/>
      <c r="R194" s="139"/>
      <c r="S194" s="223"/>
      <c r="T194" s="224"/>
      <c r="U194" s="225"/>
      <c r="V194" s="226"/>
      <c r="W194" s="707"/>
      <c r="X194" s="706"/>
      <c r="Y194" s="704"/>
    </row>
    <row r="195" spans="1:25" ht="25.5" customHeight="1" x14ac:dyDescent="0.5">
      <c r="A195" s="729"/>
      <c r="B195" s="731"/>
      <c r="C195" s="716" t="s">
        <v>106</v>
      </c>
      <c r="D195" s="244">
        <v>1</v>
      </c>
      <c r="E195" s="124"/>
      <c r="F195" s="313" t="str">
        <f>IF(E195="","",VLOOKUP(E195,'Listing import 29.10.24'!$A$2:$J$7000,2,FALSE))</f>
        <v/>
      </c>
      <c r="G195" s="197" t="str">
        <f>IF(E195="","",VLOOKUP(E195,'Listing import 29.10.24'!$A$2:$J$7000,3,FALSE))</f>
        <v/>
      </c>
      <c r="H195" s="245" t="str">
        <f>IF(E195="","",VLOOKUP(E195,'Listing import 29.10.24'!$A$2:$J$7000,4,FALSE))</f>
        <v/>
      </c>
      <c r="I195" s="718"/>
      <c r="J195" s="722"/>
      <c r="K195" s="725" t="str">
        <f>IF(ISBLANK(J195),"",VLOOKUP(1/J195,'BAREME ATHLE'!$AN$6:$BE$56,18))</f>
        <v/>
      </c>
      <c r="L195" s="149"/>
      <c r="M195" s="246" t="str">
        <f>IF(ISBLANK(L195),"",VLOOKUP(1/L195,'BAREME ATHLE'!$P$6:$BE$56,42))</f>
        <v/>
      </c>
      <c r="N195" s="150"/>
      <c r="O195" s="246" t="str">
        <f>IF(ISBLANK(N195),"",VLOOKUP(1/N195,'BAREME ATHLE'!$AB$6:$BE$56,30))</f>
        <v/>
      </c>
      <c r="P195" s="157"/>
      <c r="Q195" s="246" t="str">
        <f>IF(ISBLANK(P195),"",VLOOKUP(P195,'BAREME ATHLE'!$AV$6:$BE$56,10))</f>
        <v/>
      </c>
      <c r="R195" s="152"/>
      <c r="S195" s="246" t="str">
        <f>IF(ISBLANK(R195),"",VLOOKUP(R195,'BAREME ATHLE'!$AY$6:$BE$56,7))</f>
        <v/>
      </c>
      <c r="T195" s="233">
        <f t="shared" ref="T195:T198" si="19">IF(SUM(M195,O195,Q195,S195)&lt;&gt;0,SUM(M195,O195,Q195,S195),0)</f>
        <v>0</v>
      </c>
      <c r="U195" s="713">
        <f>SUM(T195:T199)</f>
        <v>0</v>
      </c>
      <c r="V195" s="710">
        <f>IF(ISERROR(RANK(U195,$AO$47:$AO$62)),"",RANK(U195,$AO$47:$AO$62))</f>
        <v>1</v>
      </c>
      <c r="W195" s="707"/>
      <c r="X195" s="706"/>
      <c r="Y195" s="704"/>
    </row>
    <row r="196" spans="1:25" ht="25.5" customHeight="1" x14ac:dyDescent="0.5">
      <c r="A196" s="729"/>
      <c r="B196" s="731"/>
      <c r="C196" s="716"/>
      <c r="D196" s="244">
        <v>2</v>
      </c>
      <c r="E196" s="124"/>
      <c r="F196" s="313" t="str">
        <f>IF(E196="","",VLOOKUP(E196,'Listing import 29.10.24'!$A$2:$J$7000,2,FALSE))</f>
        <v/>
      </c>
      <c r="G196" s="197" t="str">
        <f>IF(E196="","",VLOOKUP(E196,'Listing import 29.10.24'!$A$2:$J$7000,3,FALSE))</f>
        <v/>
      </c>
      <c r="H196" s="245" t="str">
        <f>IF(E196="","",VLOOKUP(E196,'Listing import 29.10.24'!$A$2:$J$7000,4,FALSE))</f>
        <v/>
      </c>
      <c r="I196" s="718"/>
      <c r="J196" s="723"/>
      <c r="K196" s="726"/>
      <c r="L196" s="149"/>
      <c r="M196" s="246" t="str">
        <f>IF(ISBLANK(L196),"",VLOOKUP(1/L196,'BAREME ATHLE'!$P$6:$BE$56,42))</f>
        <v/>
      </c>
      <c r="N196" s="150"/>
      <c r="O196" s="246" t="str">
        <f>IF(ISBLANK(N196),"",VLOOKUP(1/N196,'BAREME ATHLE'!$AB$6:$BE$56,30))</f>
        <v/>
      </c>
      <c r="P196" s="157"/>
      <c r="Q196" s="246" t="str">
        <f>IF(ISBLANK(P196),"",VLOOKUP(P196,'BAREME ATHLE'!$AV$6:$BE$56,10))</f>
        <v/>
      </c>
      <c r="R196" s="152"/>
      <c r="S196" s="246" t="str">
        <f>IF(ISBLANK(R196),"",VLOOKUP(R196,'BAREME ATHLE'!$AY$6:$BE$56,7))</f>
        <v/>
      </c>
      <c r="T196" s="233">
        <f t="shared" si="19"/>
        <v>0</v>
      </c>
      <c r="U196" s="714"/>
      <c r="V196" s="711"/>
      <c r="W196" s="707"/>
      <c r="X196" s="706"/>
      <c r="Y196" s="704"/>
    </row>
    <row r="197" spans="1:25" ht="25.5" customHeight="1" x14ac:dyDescent="0.5">
      <c r="A197" s="729"/>
      <c r="B197" s="731"/>
      <c r="C197" s="717"/>
      <c r="D197" s="244">
        <v>3</v>
      </c>
      <c r="E197" s="124"/>
      <c r="F197" s="313" t="str">
        <f>IF(E197="","",VLOOKUP(E197,'Listing import 29.10.24'!$A$2:$J$7000,2,FALSE))</f>
        <v/>
      </c>
      <c r="G197" s="197" t="str">
        <f>IF(E197="","",VLOOKUP(E197,'Listing import 29.10.24'!$A$2:$J$7000,3,FALSE))</f>
        <v/>
      </c>
      <c r="H197" s="245" t="str">
        <f>IF(E197="","",VLOOKUP(E197,'Listing import 29.10.24'!$A$2:$J$7000,4,FALSE))</f>
        <v/>
      </c>
      <c r="I197" s="718"/>
      <c r="J197" s="723"/>
      <c r="K197" s="726"/>
      <c r="L197" s="149"/>
      <c r="M197" s="246" t="str">
        <f>IF(ISBLANK(L197),"",VLOOKUP(1/L197,'BAREME ATHLE'!$P$6:$BE$56,42))</f>
        <v/>
      </c>
      <c r="N197" s="150"/>
      <c r="O197" s="246" t="str">
        <f>IF(ISBLANK(N197),"",VLOOKUP(1/N197,'BAREME ATHLE'!$AB$6:$BE$56,30))</f>
        <v/>
      </c>
      <c r="P197" s="157"/>
      <c r="Q197" s="246" t="str">
        <f>IF(ISBLANK(P197),"",VLOOKUP(P197,'BAREME ATHLE'!$AV$6:$BE$56,10))</f>
        <v/>
      </c>
      <c r="R197" s="152"/>
      <c r="S197" s="246" t="str">
        <f>IF(ISBLANK(R197),"",VLOOKUP(R197,'BAREME ATHLE'!$AY$6:$BE$56,7))</f>
        <v/>
      </c>
      <c r="T197" s="233">
        <f t="shared" si="19"/>
        <v>0</v>
      </c>
      <c r="U197" s="714"/>
      <c r="V197" s="711"/>
      <c r="W197" s="707"/>
      <c r="X197" s="706"/>
      <c r="Y197" s="704"/>
    </row>
    <row r="198" spans="1:25" ht="25.5" customHeight="1" x14ac:dyDescent="0.5">
      <c r="A198" s="729"/>
      <c r="B198" s="731"/>
      <c r="C198" s="717"/>
      <c r="D198" s="244">
        <v>4</v>
      </c>
      <c r="E198" s="124"/>
      <c r="F198" s="313" t="str">
        <f>IF(E198="","",VLOOKUP(E198,'Listing import 29.10.24'!$A$2:$J$7000,2,FALSE))</f>
        <v/>
      </c>
      <c r="G198" s="197" t="str">
        <f>IF(E198="","",VLOOKUP(E198,'Listing import 29.10.24'!$A$2:$J$7000,3,FALSE))</f>
        <v/>
      </c>
      <c r="H198" s="245" t="str">
        <f>IF(E198="","",VLOOKUP(E198,'Listing import 29.10.24'!$A$2:$J$7000,4,FALSE))</f>
        <v/>
      </c>
      <c r="I198" s="718"/>
      <c r="J198" s="723"/>
      <c r="K198" s="726"/>
      <c r="L198" s="149"/>
      <c r="M198" s="246" t="str">
        <f>IF(ISBLANK(L198),"",VLOOKUP(1/L198,'BAREME ATHLE'!$P$6:$BE$56,42))</f>
        <v/>
      </c>
      <c r="N198" s="150"/>
      <c r="O198" s="246" t="str">
        <f>IF(ISBLANK(N198),"",VLOOKUP(1/N198,'BAREME ATHLE'!$AB$6:$BE$56,30))</f>
        <v/>
      </c>
      <c r="P198" s="157"/>
      <c r="Q198" s="246" t="str">
        <f>IF(ISBLANK(P198),"",VLOOKUP(P198,'BAREME ATHLE'!$AV$6:$BE$56,10))</f>
        <v/>
      </c>
      <c r="R198" s="152"/>
      <c r="S198" s="246" t="str">
        <f>IF(ISBLANK(R198),"",VLOOKUP(R198,'BAREME ATHLE'!$AY$6:$BE$56,7))</f>
        <v/>
      </c>
      <c r="T198" s="233">
        <f t="shared" si="19"/>
        <v>0</v>
      </c>
      <c r="U198" s="714"/>
      <c r="V198" s="711"/>
      <c r="W198" s="707"/>
      <c r="X198" s="706"/>
      <c r="Y198" s="704"/>
    </row>
    <row r="199" spans="1:25" ht="25.5" customHeight="1" x14ac:dyDescent="0.5">
      <c r="A199" s="729"/>
      <c r="B199" s="732"/>
      <c r="C199" s="717"/>
      <c r="D199" s="244">
        <v>5</v>
      </c>
      <c r="E199" s="124"/>
      <c r="F199" s="313" t="str">
        <f>IF(E199="","",VLOOKUP(E199,'Listing import 29.10.24'!$A$2:$J$7000,2,FALSE))</f>
        <v/>
      </c>
      <c r="G199" s="197" t="str">
        <f>IF(E199="","",VLOOKUP(E199,'Listing import 29.10.24'!$A$2:$J$7000,3,FALSE))</f>
        <v/>
      </c>
      <c r="H199" s="245" t="str">
        <f>IF(E199="","",VLOOKUP(E199,'Listing import 29.10.24'!$A$2:$J$7000,4,FALSE))</f>
        <v/>
      </c>
      <c r="I199" s="718"/>
      <c r="J199" s="724"/>
      <c r="K199" s="727"/>
      <c r="L199" s="149"/>
      <c r="M199" s="246" t="str">
        <f>IF(ISBLANK(L199),"",VLOOKUP(1/L199,'BAREME ATHLE'!$P$6:$BE$56,42))</f>
        <v/>
      </c>
      <c r="N199" s="150"/>
      <c r="O199" s="246" t="str">
        <f>IF(ISBLANK(N199),"",VLOOKUP(1/N199,'BAREME ATHLE'!$AB$6:$BE$56,30))</f>
        <v/>
      </c>
      <c r="P199" s="157"/>
      <c r="Q199" s="246" t="str">
        <f>IF(ISBLANK(P199),"",VLOOKUP(P199,'BAREME ATHLE'!$AV$6:$BE$56,10))</f>
        <v/>
      </c>
      <c r="R199" s="152"/>
      <c r="S199" s="246" t="str">
        <f>IF(ISBLANK(R199),"",VLOOKUP(R199,'BAREME ATHLE'!$AY$6:$BE$56,7))</f>
        <v/>
      </c>
      <c r="T199" s="233">
        <f>IF(SUM(M199,O199,Q199,S199)&lt;&gt;0,SUM(M199,O199,Q199,S199),0)</f>
        <v>0</v>
      </c>
      <c r="U199" s="715"/>
      <c r="V199" s="711"/>
      <c r="W199" s="707"/>
      <c r="X199" s="706"/>
      <c r="Y199" s="705"/>
    </row>
    <row r="200" spans="1:25" x14ac:dyDescent="0.5">
      <c r="B200" s="236"/>
      <c r="C200" s="237"/>
      <c r="D200" s="237"/>
      <c r="E200" s="319"/>
      <c r="F200" s="312"/>
      <c r="G200" s="237"/>
      <c r="H200" s="237"/>
      <c r="J200" s="158">
        <f>SUM(HOUR(J177+J189)*60*60,MINUTE(J177+J189)*60,SECOND(J177+J189))</f>
        <v>0</v>
      </c>
      <c r="K200" s="238"/>
    </row>
    <row r="201" spans="1:25" ht="87.75" x14ac:dyDescent="0.5">
      <c r="B201" s="187" t="s">
        <v>56</v>
      </c>
      <c r="C201" s="187" t="s">
        <v>57</v>
      </c>
      <c r="D201" s="187" t="s">
        <v>58</v>
      </c>
      <c r="E201" s="46" t="s">
        <v>59</v>
      </c>
      <c r="F201" s="309" t="s">
        <v>60</v>
      </c>
      <c r="G201" s="187" t="s">
        <v>61</v>
      </c>
      <c r="H201" s="187" t="s">
        <v>62</v>
      </c>
      <c r="I201" s="188" t="s">
        <v>63</v>
      </c>
      <c r="J201" s="57" t="s">
        <v>98</v>
      </c>
      <c r="K201" s="188" t="s">
        <v>33</v>
      </c>
      <c r="L201" s="57" t="s">
        <v>108</v>
      </c>
      <c r="M201" s="189" t="s">
        <v>33</v>
      </c>
      <c r="N201" s="57" t="s">
        <v>100</v>
      </c>
      <c r="O201" s="189" t="s">
        <v>33</v>
      </c>
      <c r="P201" s="57" t="s">
        <v>101</v>
      </c>
      <c r="Q201" s="189" t="s">
        <v>33</v>
      </c>
      <c r="R201" s="57" t="s">
        <v>102</v>
      </c>
      <c r="S201" s="189" t="s">
        <v>33</v>
      </c>
      <c r="T201" s="190" t="s">
        <v>89</v>
      </c>
      <c r="U201" s="191" t="s">
        <v>72</v>
      </c>
      <c r="V201" s="191" t="s">
        <v>73</v>
      </c>
      <c r="W201" s="192" t="s">
        <v>90</v>
      </c>
      <c r="X201" s="192" t="s">
        <v>91</v>
      </c>
      <c r="Y201" s="192" t="s">
        <v>92</v>
      </c>
    </row>
    <row r="202" spans="1:25" ht="25.5" customHeight="1" x14ac:dyDescent="0.5">
      <c r="A202" s="687">
        <v>9</v>
      </c>
      <c r="B202" s="730" t="str">
        <f>IF(E202="","",VLOOKUP(E202,'Listing import 29.10.24'!$A$2:$J$7000,8,FALSE))</f>
        <v>CLG.HAVILA</v>
      </c>
      <c r="C202" s="716" t="s">
        <v>93</v>
      </c>
      <c r="D202" s="244">
        <v>1</v>
      </c>
      <c r="E202" s="185">
        <f>'INSCRIPTIONS COLLEGES'!E107</f>
        <v>24239218</v>
      </c>
      <c r="F202" s="313" t="str">
        <f>IF(E202="","",VLOOKUP(E202,'Listing import 29.10.24'!$A$2:$J$7000,2,FALSE))</f>
        <v>Katrawi</v>
      </c>
      <c r="G202" s="197" t="str">
        <f>IF(E202="","",VLOOKUP(E202,'Listing import 29.10.24'!$A$2:$J$7000,3,FALSE))</f>
        <v>Maéllys</v>
      </c>
      <c r="H202" s="245" t="str">
        <f>IF(E202="","",VLOOKUP(E202,'Listing import 29.10.24'!$A$2:$J$7000,4,FALSE))</f>
        <v>BF</v>
      </c>
      <c r="I202" s="641"/>
      <c r="J202" s="722"/>
      <c r="K202" s="725" t="str">
        <f>IF(ISBLANK(J202),"",VLOOKUP(1/J202,'BAREME ATHLE'!$AH$6:$BE$56,24))</f>
        <v/>
      </c>
      <c r="L202" s="149"/>
      <c r="M202" s="246" t="str">
        <f>IF(ISBLANK(L202),"",VLOOKUP(1/L202,'BAREME ATHLE'!$J$6:$BE$56,48))</f>
        <v/>
      </c>
      <c r="N202" s="150"/>
      <c r="O202" s="246" t="str">
        <f>IF(ISBLANK(N202),"",VLOOKUP(1/N202,'BAREME ATHLE'!$V$6:$BE$56,36))</f>
        <v/>
      </c>
      <c r="P202" s="151"/>
      <c r="Q202" s="247" t="str">
        <f>IF(ISBLANK(P202),"",VLOOKUP(P202,'BAREME ATHLE'!$AS$6:$BE$56,13))</f>
        <v/>
      </c>
      <c r="R202" s="152"/>
      <c r="S202" s="246" t="str">
        <f>IF(ISBLANK(R202),"",VLOOKUP(R202,'BAREME ATHLE'!$AY$6:$BE$56,7))</f>
        <v/>
      </c>
      <c r="T202" s="201">
        <f>IF(SUM(M202,O202,Q202,S202)&lt;&gt;0,SUM(M202,O202,Q202,S202),0)</f>
        <v>0</v>
      </c>
      <c r="U202" s="719">
        <f>SUM(T202:T206)</f>
        <v>0</v>
      </c>
      <c r="V202" s="708">
        <f>IF(ISERROR(RANK(U202,$AC$47:$AC$62)),"",RANK(U202,$AC$47:$AC$62))</f>
        <v>1</v>
      </c>
      <c r="W202" s="706">
        <f>IF(ISERROR(U202+U208),"",U202+U208)</f>
        <v>0</v>
      </c>
      <c r="X202" s="706">
        <f>IF(ISERROR(RANK(W202,$AI$47:$AI$62)),"",RANK(W202,$AI$47:$AI$62))</f>
        <v>1</v>
      </c>
      <c r="Y202" s="702"/>
    </row>
    <row r="203" spans="1:25" ht="25.5" customHeight="1" x14ac:dyDescent="0.5">
      <c r="A203" s="729"/>
      <c r="B203" s="731"/>
      <c r="C203" s="717"/>
      <c r="D203" s="244">
        <v>2</v>
      </c>
      <c r="E203" s="185">
        <f>'INSCRIPTIONS COLLEGES'!E108</f>
        <v>24233816</v>
      </c>
      <c r="F203" s="313" t="str">
        <f>IF(E203="","",VLOOKUP(E203,'Listing import 29.10.24'!$A$2:$J$7000,2,FALSE))</f>
        <v>Matoha</v>
      </c>
      <c r="G203" s="197" t="str">
        <f>IF(E203="","",VLOOKUP(E203,'Listing import 29.10.24'!$A$2:$J$7000,3,FALSE))</f>
        <v>OLGA</v>
      </c>
      <c r="H203" s="245" t="str">
        <f>IF(E203="","",VLOOKUP(E203,'Listing import 29.10.24'!$A$2:$J$7000,4,FALSE))</f>
        <v>BF</v>
      </c>
      <c r="I203" s="641"/>
      <c r="J203" s="723"/>
      <c r="K203" s="726"/>
      <c r="L203" s="149"/>
      <c r="M203" s="246" t="str">
        <f>IF(ISBLANK(L203),"",VLOOKUP(1/L203,'BAREME ATHLE'!$J$6:$BE$56,48))</f>
        <v/>
      </c>
      <c r="N203" s="150"/>
      <c r="O203" s="246" t="str">
        <f>IF(ISBLANK(N203),"",VLOOKUP(1/N203,'BAREME ATHLE'!$V$6:$BE$56,36))</f>
        <v/>
      </c>
      <c r="P203" s="151"/>
      <c r="Q203" s="247" t="str">
        <f>IF(ISBLANK(P203),"",VLOOKUP(P203,'BAREME ATHLE'!$AS$6:$BE$56,13))</f>
        <v/>
      </c>
      <c r="R203" s="153"/>
      <c r="S203" s="246" t="str">
        <f>IF(ISBLANK(R203),"",VLOOKUP(R203,'BAREME ATHLE'!$AY$6:$BE$56,7))</f>
        <v/>
      </c>
      <c r="T203" s="201">
        <f>IF(SUM(M203,O203,Q203,S203)&lt;&gt;0,SUM(M203,O203,Q203,S203),0)</f>
        <v>0</v>
      </c>
      <c r="U203" s="720"/>
      <c r="V203" s="709"/>
      <c r="W203" s="707"/>
      <c r="X203" s="706"/>
      <c r="Y203" s="703"/>
    </row>
    <row r="204" spans="1:25" ht="25.5" customHeight="1" x14ac:dyDescent="0.5">
      <c r="A204" s="729"/>
      <c r="B204" s="731"/>
      <c r="C204" s="717"/>
      <c r="D204" s="244">
        <v>3</v>
      </c>
      <c r="E204" s="185">
        <f>'INSCRIPTIONS COLLEGES'!E109</f>
        <v>24249283</v>
      </c>
      <c r="F204" s="313" t="str">
        <f>IF(E204="","",VLOOKUP(E204,'Listing import 29.10.24'!$A$2:$J$7000,2,FALSE))</f>
        <v>Sameke</v>
      </c>
      <c r="G204" s="197" t="str">
        <f>IF(E204="","",VLOOKUP(E204,'Listing import 29.10.24'!$A$2:$J$7000,3,FALSE))</f>
        <v>Sélapaié</v>
      </c>
      <c r="H204" s="245" t="str">
        <f>IF(E204="","",VLOOKUP(E204,'Listing import 29.10.24'!$A$2:$J$7000,4,FALSE))</f>
        <v>BF</v>
      </c>
      <c r="I204" s="641"/>
      <c r="J204" s="723"/>
      <c r="K204" s="726"/>
      <c r="L204" s="149"/>
      <c r="M204" s="246" t="str">
        <f>IF(ISBLANK(L204),"",VLOOKUP(1/L204,'BAREME ATHLE'!$J$6:$BE$56,48))</f>
        <v/>
      </c>
      <c r="N204" s="150"/>
      <c r="O204" s="246" t="str">
        <f>IF(ISBLANK(N204),"",VLOOKUP(1/N204,'BAREME ATHLE'!$V$6:$BE$56,36))</f>
        <v/>
      </c>
      <c r="P204" s="151"/>
      <c r="Q204" s="247" t="str">
        <f>IF(ISBLANK(P204),"",VLOOKUP(P204,'BAREME ATHLE'!$AS$6:$BE$56,13))</f>
        <v/>
      </c>
      <c r="R204" s="152"/>
      <c r="S204" s="246" t="str">
        <f>IF(ISBLANK(R204),"",VLOOKUP(R204,'BAREME ATHLE'!$AY$6:$BE$56,7))</f>
        <v/>
      </c>
      <c r="T204" s="201">
        <f>IF(SUM(M204,O204,Q204,S204)&lt;&gt;0,SUM(M204,O204,Q204,S204),0)</f>
        <v>0</v>
      </c>
      <c r="U204" s="720"/>
      <c r="V204" s="709"/>
      <c r="W204" s="707"/>
      <c r="X204" s="706"/>
      <c r="Y204" s="703"/>
    </row>
    <row r="205" spans="1:25" ht="25.5" customHeight="1" x14ac:dyDescent="0.5">
      <c r="A205" s="729"/>
      <c r="B205" s="731"/>
      <c r="C205" s="717"/>
      <c r="D205" s="244">
        <v>4</v>
      </c>
      <c r="E205" s="185">
        <f>'INSCRIPTIONS COLLEGES'!E110</f>
        <v>24249282</v>
      </c>
      <c r="F205" s="313" t="str">
        <f>IF(E205="","",VLOOKUP(E205,'Listing import 29.10.24'!$A$2:$J$7000,2,FALSE))</f>
        <v>Canehmez</v>
      </c>
      <c r="G205" s="197" t="str">
        <f>IF(E205="","",VLOOKUP(E205,'Listing import 29.10.24'!$A$2:$J$7000,3,FALSE))</f>
        <v>Padrenë</v>
      </c>
      <c r="H205" s="245" t="str">
        <f>IF(E205="","",VLOOKUP(E205,'Listing import 29.10.24'!$A$2:$J$7000,4,FALSE))</f>
        <v>BF</v>
      </c>
      <c r="I205" s="641"/>
      <c r="J205" s="723"/>
      <c r="K205" s="726"/>
      <c r="L205" s="149"/>
      <c r="M205" s="246" t="str">
        <f>IF(ISBLANK(L205),"",VLOOKUP(1/L205,'BAREME ATHLE'!$J$6:$BE$56,48))</f>
        <v/>
      </c>
      <c r="N205" s="150"/>
      <c r="O205" s="246" t="str">
        <f>IF(ISBLANK(N205),"",VLOOKUP(1/N205,'BAREME ATHLE'!$V$6:$BE$56,36))</f>
        <v/>
      </c>
      <c r="P205" s="151"/>
      <c r="Q205" s="247" t="str">
        <f>IF(ISBLANK(P205),"",VLOOKUP(P205,'BAREME ATHLE'!$AS$6:$BE$56,13))</f>
        <v/>
      </c>
      <c r="R205" s="152"/>
      <c r="S205" s="246" t="str">
        <f>IF(ISBLANK(R205),"",VLOOKUP(R205,'BAREME ATHLE'!$AY$6:$BE$56,7))</f>
        <v/>
      </c>
      <c r="T205" s="201">
        <f>IF(SUM(M205,O205,Q205,S205)&lt;&gt;0,SUM(M205,O205,Q205,S205),0)</f>
        <v>0</v>
      </c>
      <c r="U205" s="720"/>
      <c r="V205" s="709"/>
      <c r="W205" s="707"/>
      <c r="X205" s="706"/>
      <c r="Y205" s="703"/>
    </row>
    <row r="206" spans="1:25" ht="25.5" customHeight="1" x14ac:dyDescent="0.5">
      <c r="A206" s="729"/>
      <c r="B206" s="731"/>
      <c r="C206" s="717"/>
      <c r="D206" s="244">
        <v>5</v>
      </c>
      <c r="E206" s="185">
        <f>'INSCRIPTIONS COLLEGES'!E111</f>
        <v>24221688</v>
      </c>
      <c r="F206" s="313" t="str">
        <f>IF(E206="","",VLOOKUP(E206,'Listing import 29.10.24'!$A$2:$J$7000,2,FALSE))</f>
        <v>Katrawa</v>
      </c>
      <c r="G206" s="197" t="str">
        <f>IF(E206="","",VLOOKUP(E206,'Listing import 29.10.24'!$A$2:$J$7000,3,FALSE))</f>
        <v>Maria-Victoria</v>
      </c>
      <c r="H206" s="245" t="str">
        <f>IF(E206="","",VLOOKUP(E206,'Listing import 29.10.24'!$A$2:$J$7000,4,FALSE))</f>
        <v>BF</v>
      </c>
      <c r="I206" s="641"/>
      <c r="J206" s="724"/>
      <c r="K206" s="727"/>
      <c r="L206" s="149"/>
      <c r="M206" s="246" t="str">
        <f>IF(ISBLANK(L206),"",VLOOKUP(1/L206,'BAREME ATHLE'!$J$6:$BE$56,48))</f>
        <v/>
      </c>
      <c r="N206" s="150"/>
      <c r="O206" s="246" t="str">
        <f>IF(ISBLANK(N206),"",VLOOKUP(1/N206,'BAREME ATHLE'!$V$6:$BE$56,36))</f>
        <v/>
      </c>
      <c r="P206" s="151"/>
      <c r="Q206" s="247" t="str">
        <f>IF(ISBLANK(P206),"",VLOOKUP(P206,'BAREME ATHLE'!$AS$6:$BE$56,13))</f>
        <v/>
      </c>
      <c r="R206" s="152"/>
      <c r="S206" s="246" t="str">
        <f>IF(ISBLANK(R206),"",VLOOKUP(R206,'BAREME ATHLE'!$AY$6:$BE$56,7))</f>
        <v/>
      </c>
      <c r="T206" s="201">
        <f>IF(SUM(M206,O206,Q206,S206)&lt;&gt;0,SUM(M206,O206,Q206,S206),0)</f>
        <v>0</v>
      </c>
      <c r="U206" s="721"/>
      <c r="V206" s="709"/>
      <c r="W206" s="707"/>
      <c r="X206" s="706"/>
      <c r="Y206" s="703"/>
    </row>
    <row r="207" spans="1:25" ht="25.5" customHeight="1" x14ac:dyDescent="0.5">
      <c r="A207" s="729"/>
      <c r="B207" s="731"/>
      <c r="C207" s="218"/>
      <c r="D207" s="219"/>
      <c r="E207" s="219"/>
      <c r="F207" s="311"/>
      <c r="G207" s="219"/>
      <c r="H207" s="220"/>
      <c r="I207" s="221"/>
      <c r="J207" s="154"/>
      <c r="K207" s="221"/>
      <c r="L207" s="155"/>
      <c r="M207" s="222"/>
      <c r="N207" s="156"/>
      <c r="O207" s="223"/>
      <c r="P207" s="139"/>
      <c r="Q207" s="223"/>
      <c r="R207" s="139"/>
      <c r="S207" s="223"/>
      <c r="T207" s="224"/>
      <c r="U207" s="225"/>
      <c r="V207" s="226"/>
      <c r="W207" s="707"/>
      <c r="X207" s="706"/>
      <c r="Y207" s="703"/>
    </row>
    <row r="208" spans="1:25" ht="25.5" customHeight="1" x14ac:dyDescent="0.5">
      <c r="A208" s="729"/>
      <c r="B208" s="731"/>
      <c r="C208" s="716" t="s">
        <v>97</v>
      </c>
      <c r="D208" s="244">
        <v>1</v>
      </c>
      <c r="E208" s="185">
        <f>'INSCRIPTIONS COLLEGES'!E113</f>
        <v>24238292</v>
      </c>
      <c r="F208" s="313" t="str">
        <f>IF(E208="","",VLOOKUP(E208,'Listing import 29.10.24'!$A$2:$J$7000,2,FALSE))</f>
        <v>Taine</v>
      </c>
      <c r="G208" s="197" t="str">
        <f>IF(E208="","",VLOOKUP(E208,'Listing import 29.10.24'!$A$2:$J$7000,3,FALSE))</f>
        <v>Icica</v>
      </c>
      <c r="H208" s="245" t="str">
        <f>IF(E208="","",VLOOKUP(E208,'Listing import 29.10.24'!$A$2:$J$7000,4,FALSE))</f>
        <v>BG</v>
      </c>
      <c r="I208" s="641"/>
      <c r="J208" s="722"/>
      <c r="K208" s="725" t="str">
        <f>IF(ISBLANK(J208),"",VLOOKUP(1/J208,'BAREME ATHLE'!$AJ$6:$BE$56,22))</f>
        <v/>
      </c>
      <c r="L208" s="149"/>
      <c r="M208" s="246" t="str">
        <f>IF(ISBLANK(L208),"",VLOOKUP(1/L208,'BAREME ATHLE'!$L$6:$BE$56,46))</f>
        <v/>
      </c>
      <c r="N208" s="150"/>
      <c r="O208" s="246" t="str">
        <f>IF(ISBLANK(N208),"",VLOOKUP(1/N208,'BAREME ATHLE'!$X$6:$BE$56,34))</f>
        <v/>
      </c>
      <c r="P208" s="157"/>
      <c r="Q208" s="246" t="str">
        <f>IF(ISBLANK(P208),"",VLOOKUP(P208,'BAREME ATHLE'!$AT$6:$BE$56,12))</f>
        <v/>
      </c>
      <c r="R208" s="152"/>
      <c r="S208" s="246" t="str">
        <f>IF(ISBLANK(R208),"",VLOOKUP(R208,'BAREME ATHLE'!$AY$6:$BE$56,7))</f>
        <v/>
      </c>
      <c r="T208" s="233">
        <f>IF(SUM(M208,O208,Q208,S208)&lt;&gt;0,SUM(M208,O208,Q208,S208),0)</f>
        <v>0</v>
      </c>
      <c r="U208" s="713">
        <f>SUM(T208:T212)</f>
        <v>0</v>
      </c>
      <c r="V208" s="710">
        <f>IF(ISERROR(RANK(U208,$AF$47:$AF$62)),"",RANK(U208,$AF$47:$AF$62))</f>
        <v>1</v>
      </c>
      <c r="W208" s="707"/>
      <c r="X208" s="706"/>
      <c r="Y208" s="703"/>
    </row>
    <row r="209" spans="1:25" ht="25.5" customHeight="1" x14ac:dyDescent="0.5">
      <c r="A209" s="729"/>
      <c r="B209" s="731"/>
      <c r="C209" s="717"/>
      <c r="D209" s="244">
        <v>2</v>
      </c>
      <c r="E209" s="185">
        <f>'INSCRIPTIONS COLLEGES'!E114</f>
        <v>24238293</v>
      </c>
      <c r="F209" s="313" t="str">
        <f>IF(E209="","",VLOOKUP(E209,'Listing import 29.10.24'!$A$2:$J$7000,2,FALSE))</f>
        <v>Taine</v>
      </c>
      <c r="G209" s="197" t="str">
        <f>IF(E209="","",VLOOKUP(E209,'Listing import 29.10.24'!$A$2:$J$7000,3,FALSE))</f>
        <v>Willy</v>
      </c>
      <c r="H209" s="245" t="str">
        <f>IF(E209="","",VLOOKUP(E209,'Listing import 29.10.24'!$A$2:$J$7000,4,FALSE))</f>
        <v>BG</v>
      </c>
      <c r="I209" s="641"/>
      <c r="J209" s="723"/>
      <c r="K209" s="726"/>
      <c r="L209" s="149"/>
      <c r="M209" s="246" t="str">
        <f>IF(ISBLANK(L209),"",VLOOKUP(1/L209,'BAREME ATHLE'!$L$6:$BE$56,46))</f>
        <v/>
      </c>
      <c r="N209" s="150"/>
      <c r="O209" s="246" t="str">
        <f>IF(ISBLANK(N209),"",VLOOKUP(1/N209,'BAREME ATHLE'!$X$6:$BE$56,34))</f>
        <v/>
      </c>
      <c r="P209" s="157"/>
      <c r="Q209" s="246" t="str">
        <f>IF(ISBLANK(P209),"",VLOOKUP(P209,'BAREME ATHLE'!$AT$6:$BE$56,12))</f>
        <v/>
      </c>
      <c r="R209" s="152"/>
      <c r="S209" s="246" t="str">
        <f>IF(ISBLANK(R209),"",VLOOKUP(R209,'BAREME ATHLE'!$AY$6:$BE$56,7))</f>
        <v/>
      </c>
      <c r="T209" s="233">
        <f>IF(SUM(M209,O209,Q209,S209)&lt;&gt;0,SUM(M209,O209,Q209,S209),0)</f>
        <v>0</v>
      </c>
      <c r="U209" s="714"/>
      <c r="V209" s="711"/>
      <c r="W209" s="707"/>
      <c r="X209" s="706"/>
      <c r="Y209" s="703"/>
    </row>
    <row r="210" spans="1:25" ht="25.5" customHeight="1" x14ac:dyDescent="0.5">
      <c r="A210" s="729"/>
      <c r="B210" s="731"/>
      <c r="C210" s="717"/>
      <c r="D210" s="244">
        <v>3</v>
      </c>
      <c r="E210" s="185">
        <f>'INSCRIPTIONS COLLEGES'!E115</f>
        <v>24233688</v>
      </c>
      <c r="F210" s="313" t="str">
        <f>IF(E210="","",VLOOKUP(E210,'Listing import 29.10.24'!$A$2:$J$7000,2,FALSE))</f>
        <v>Wete</v>
      </c>
      <c r="G210" s="197" t="str">
        <f>IF(E210="","",VLOOKUP(E210,'Listing import 29.10.24'!$A$2:$J$7000,3,FALSE))</f>
        <v>Xavier</v>
      </c>
      <c r="H210" s="245" t="str">
        <f>IF(E210="","",VLOOKUP(E210,'Listing import 29.10.24'!$A$2:$J$7000,4,FALSE))</f>
        <v>BG</v>
      </c>
      <c r="I210" s="641"/>
      <c r="J210" s="723"/>
      <c r="K210" s="726"/>
      <c r="L210" s="149"/>
      <c r="M210" s="246" t="str">
        <f>IF(ISBLANK(L210),"",VLOOKUP(1/L210,'BAREME ATHLE'!$L$6:$BE$56,46))</f>
        <v/>
      </c>
      <c r="N210" s="150"/>
      <c r="O210" s="246" t="str">
        <f>IF(ISBLANK(N210),"",VLOOKUP(1/N210,'BAREME ATHLE'!$X$6:$BE$56,34))</f>
        <v/>
      </c>
      <c r="P210" s="157"/>
      <c r="Q210" s="246" t="str">
        <f>IF(ISBLANK(P210),"",VLOOKUP(P210,'BAREME ATHLE'!$AT$6:$BE$56,12))</f>
        <v/>
      </c>
      <c r="R210" s="152"/>
      <c r="S210" s="246" t="str">
        <f>IF(ISBLANK(R210),"",VLOOKUP(R210,'BAREME ATHLE'!$AY$6:$BE$56,7))</f>
        <v/>
      </c>
      <c r="T210" s="233">
        <f>IF(SUM(M210,O210,Q210,S210)&lt;&gt;0,SUM(M210,O210,Q210,S210),0)</f>
        <v>0</v>
      </c>
      <c r="U210" s="714"/>
      <c r="V210" s="711"/>
      <c r="W210" s="707"/>
      <c r="X210" s="706"/>
      <c r="Y210" s="703"/>
    </row>
    <row r="211" spans="1:25" ht="25.5" customHeight="1" x14ac:dyDescent="0.5">
      <c r="A211" s="729"/>
      <c r="B211" s="731"/>
      <c r="C211" s="717"/>
      <c r="D211" s="244">
        <v>4</v>
      </c>
      <c r="E211" s="185">
        <f>'INSCRIPTIONS COLLEGES'!E116</f>
        <v>24238305</v>
      </c>
      <c r="F211" s="313" t="str">
        <f>IF(E211="","",VLOOKUP(E211,'Listing import 29.10.24'!$A$2:$J$7000,2,FALSE))</f>
        <v>Jiako</v>
      </c>
      <c r="G211" s="197" t="str">
        <f>IF(E211="","",VLOOKUP(E211,'Listing import 29.10.24'!$A$2:$J$7000,3,FALSE))</f>
        <v>Kokone</v>
      </c>
      <c r="H211" s="245" t="str">
        <f>IF(E211="","",VLOOKUP(E211,'Listing import 29.10.24'!$A$2:$J$7000,4,FALSE))</f>
        <v>BG</v>
      </c>
      <c r="I211" s="641"/>
      <c r="J211" s="723"/>
      <c r="K211" s="726"/>
      <c r="L211" s="149"/>
      <c r="M211" s="246" t="str">
        <f>IF(ISBLANK(L211),"",VLOOKUP(1/L211,'BAREME ATHLE'!$L$6:$BE$56,46))</f>
        <v/>
      </c>
      <c r="N211" s="150"/>
      <c r="O211" s="246" t="str">
        <f>IF(ISBLANK(N211),"",VLOOKUP(1/N211,'BAREME ATHLE'!$X$6:$BE$56,34))</f>
        <v/>
      </c>
      <c r="P211" s="157"/>
      <c r="Q211" s="246" t="str">
        <f>IF(ISBLANK(P211),"",VLOOKUP(P211,'BAREME ATHLE'!$AT$6:$BE$56,12))</f>
        <v/>
      </c>
      <c r="R211" s="152"/>
      <c r="S211" s="246" t="str">
        <f>IF(ISBLANK(R211),"",VLOOKUP(R211,'BAREME ATHLE'!$AY$6:$BE$56,7))</f>
        <v/>
      </c>
      <c r="T211" s="233">
        <f>IF(SUM(M211,O211,Q211,S211)&lt;&gt;0,SUM(M211,O211,Q211,S211),0)</f>
        <v>0</v>
      </c>
      <c r="U211" s="714"/>
      <c r="V211" s="711"/>
      <c r="W211" s="707"/>
      <c r="X211" s="706"/>
      <c r="Y211" s="703"/>
    </row>
    <row r="212" spans="1:25" ht="25.5" customHeight="1" x14ac:dyDescent="0.5">
      <c r="A212" s="729"/>
      <c r="B212" s="731"/>
      <c r="C212" s="717"/>
      <c r="D212" s="244">
        <v>5</v>
      </c>
      <c r="E212" s="185">
        <f>'INSCRIPTIONS COLLEGES'!E117</f>
        <v>24238310</v>
      </c>
      <c r="F212" s="313" t="str">
        <f>IF(E212="","",VLOOKUP(E212,'Listing import 29.10.24'!$A$2:$J$7000,2,FALSE))</f>
        <v>Nyikéine</v>
      </c>
      <c r="G212" s="197" t="str">
        <f>IF(E212="","",VLOOKUP(E212,'Listing import 29.10.24'!$A$2:$J$7000,3,FALSE))</f>
        <v>Emmanuel</v>
      </c>
      <c r="H212" s="245" t="str">
        <f>IF(E212="","",VLOOKUP(E212,'Listing import 29.10.24'!$A$2:$J$7000,4,FALSE))</f>
        <v>BG</v>
      </c>
      <c r="I212" s="641"/>
      <c r="J212" s="724"/>
      <c r="K212" s="727"/>
      <c r="L212" s="149"/>
      <c r="M212" s="246" t="str">
        <f>IF(ISBLANK(L212),"",VLOOKUP(1/L212,'BAREME ATHLE'!$L$6:$BE$56,46))</f>
        <v/>
      </c>
      <c r="N212" s="150"/>
      <c r="O212" s="246" t="str">
        <f>IF(ISBLANK(N212),"",VLOOKUP(1/N212,'BAREME ATHLE'!$X$6:$BE$56,34))</f>
        <v/>
      </c>
      <c r="P212" s="157"/>
      <c r="Q212" s="246" t="str">
        <f>IF(ISBLANK(P212),"",VLOOKUP(P212,'BAREME ATHLE'!$AT$6:$BE$56,12))</f>
        <v/>
      </c>
      <c r="R212" s="152"/>
      <c r="S212" s="246" t="str">
        <f>IF(ISBLANK(R212),"",VLOOKUP(R212,'BAREME ATHLE'!$AY$6:$BE$56,7))</f>
        <v/>
      </c>
      <c r="T212" s="233">
        <f>IF(SUM(M212,O212,Q212,S212)&lt;&gt;0,SUM(M212,O212,Q212,S212),0)</f>
        <v>0</v>
      </c>
      <c r="U212" s="715"/>
      <c r="V212" s="711"/>
      <c r="W212" s="707"/>
      <c r="X212" s="706"/>
      <c r="Y212" s="703"/>
    </row>
    <row r="213" spans="1:25" ht="87.75" x14ac:dyDescent="0.5">
      <c r="A213" s="729"/>
      <c r="B213" s="731"/>
      <c r="C213" s="187" t="s">
        <v>57</v>
      </c>
      <c r="D213" s="187" t="s">
        <v>58</v>
      </c>
      <c r="E213" s="46" t="s">
        <v>59</v>
      </c>
      <c r="F213" s="309" t="s">
        <v>60</v>
      </c>
      <c r="G213" s="187" t="s">
        <v>61</v>
      </c>
      <c r="H213" s="187" t="s">
        <v>62</v>
      </c>
      <c r="I213" s="188" t="s">
        <v>63</v>
      </c>
      <c r="J213" s="57" t="s">
        <v>98</v>
      </c>
      <c r="K213" s="188" t="s">
        <v>33</v>
      </c>
      <c r="L213" s="57" t="s">
        <v>99</v>
      </c>
      <c r="M213" s="189" t="s">
        <v>33</v>
      </c>
      <c r="N213" s="57" t="s">
        <v>100</v>
      </c>
      <c r="O213" s="234" t="s">
        <v>33</v>
      </c>
      <c r="P213" s="57" t="s">
        <v>101</v>
      </c>
      <c r="Q213" s="189" t="s">
        <v>33</v>
      </c>
      <c r="R213" s="57" t="s">
        <v>102</v>
      </c>
      <c r="S213" s="189" t="s">
        <v>33</v>
      </c>
      <c r="T213" s="190" t="s">
        <v>89</v>
      </c>
      <c r="U213" s="191" t="s">
        <v>72</v>
      </c>
      <c r="V213" s="192" t="s">
        <v>73</v>
      </c>
      <c r="W213" s="192" t="s">
        <v>103</v>
      </c>
      <c r="X213" s="192" t="s">
        <v>104</v>
      </c>
      <c r="Y213" s="704"/>
    </row>
    <row r="214" spans="1:25" ht="25.5" customHeight="1" x14ac:dyDescent="0.5">
      <c r="A214" s="729"/>
      <c r="B214" s="731"/>
      <c r="C214" s="716" t="s">
        <v>105</v>
      </c>
      <c r="D214" s="244">
        <v>1</v>
      </c>
      <c r="E214" s="124"/>
      <c r="F214" s="313" t="str">
        <f>IF(E214="","",VLOOKUP(E214,'Listing import 29.10.24'!$A$2:$J$7000,2,FALSE))</f>
        <v/>
      </c>
      <c r="G214" s="197" t="str">
        <f>IF(E214="","",VLOOKUP(E214,'Listing import 29.10.24'!$A$2:$J$7000,3,FALSE))</f>
        <v/>
      </c>
      <c r="H214" s="245" t="str">
        <f>IF(E214="","",VLOOKUP(E214,'Listing import 29.10.24'!$A$2:$J$7000,4,FALSE))</f>
        <v/>
      </c>
      <c r="I214" s="728"/>
      <c r="J214" s="722"/>
      <c r="K214" s="725" t="str">
        <f>IF(ISBLANK(J214),"",VLOOKUP(1/J214,'BAREME ATHLE'!$AL$6:$BE$56,20))</f>
        <v/>
      </c>
      <c r="L214" s="149"/>
      <c r="M214" s="246" t="str">
        <f>IF(ISBLANK(L214),"",VLOOKUP(1/L214,'BAREME ATHLE'!$N$6:$BE$56,44))</f>
        <v/>
      </c>
      <c r="N214" s="150"/>
      <c r="O214" s="246" t="str">
        <f>IF(ISBLANK(N214),"",VLOOKUP(1/N214,'BAREME ATHLE'!$Z$6:$BE$56,32))</f>
        <v/>
      </c>
      <c r="P214" s="157"/>
      <c r="Q214" s="246" t="str">
        <f>IF(ISBLANK(P214),"",VLOOKUP(P214,'BAREME ATHLE'!$AU$6:$BE$56,11))</f>
        <v/>
      </c>
      <c r="R214" s="152"/>
      <c r="S214" s="246" t="str">
        <f>IF(ISBLANK(R214),"",VLOOKUP(R214,'BAREME ATHLE'!$AY$6:$BE$56,7))</f>
        <v/>
      </c>
      <c r="T214" s="201">
        <f>IF(SUM(M214,O214,Q214,S214)&lt;&gt;0,SUM(M214,O214,Q214,S214),0)</f>
        <v>0</v>
      </c>
      <c r="U214" s="719">
        <f>SUM(T214:T218)</f>
        <v>0</v>
      </c>
      <c r="V214" s="708">
        <f>IF(ISERROR(RANK(U214,$AL$47:$AL$62)),"",RANK(U214,$AL$47:$AL$62))</f>
        <v>1</v>
      </c>
      <c r="W214" s="706">
        <f>IF(ISERROR(U214+U220),"",U214+U220)</f>
        <v>0</v>
      </c>
      <c r="X214" s="706">
        <f>IF(ISERROR(RANK(W214,$AR$47:$AR$62)),"",RANK(W214,$AR$47:$AR$62))</f>
        <v>1</v>
      </c>
      <c r="Y214" s="704"/>
    </row>
    <row r="215" spans="1:25" ht="25.5" customHeight="1" x14ac:dyDescent="0.5">
      <c r="A215" s="729"/>
      <c r="B215" s="731"/>
      <c r="C215" s="716"/>
      <c r="D215" s="244">
        <v>2</v>
      </c>
      <c r="E215" s="124"/>
      <c r="F215" s="313" t="str">
        <f>IF(E215="","",VLOOKUP(E215,'Listing import 29.10.24'!$A$2:$J$7000,2,FALSE))</f>
        <v/>
      </c>
      <c r="G215" s="197" t="str">
        <f>IF(E215="","",VLOOKUP(E215,'Listing import 29.10.24'!$A$2:$J$7000,3,FALSE))</f>
        <v/>
      </c>
      <c r="H215" s="245" t="str">
        <f>IF(E215="","",VLOOKUP(E215,'Listing import 29.10.24'!$A$2:$J$7000,4,FALSE))</f>
        <v/>
      </c>
      <c r="I215" s="728"/>
      <c r="J215" s="723"/>
      <c r="K215" s="726"/>
      <c r="L215" s="149"/>
      <c r="M215" s="246" t="str">
        <f>IF(ISBLANK(L215),"",VLOOKUP(1/L215,'BAREME ATHLE'!$N$6:$BE$56,44))</f>
        <v/>
      </c>
      <c r="N215" s="150"/>
      <c r="O215" s="246" t="str">
        <f>IF(ISBLANK(N215),"",VLOOKUP(1/N215,'BAREME ATHLE'!$Z$6:$BE$56,32))</f>
        <v/>
      </c>
      <c r="P215" s="157"/>
      <c r="Q215" s="246" t="str">
        <f>IF(ISBLANK(P215),"",VLOOKUP(P215,'BAREME ATHLE'!$AU$6:$BE$56,11))</f>
        <v/>
      </c>
      <c r="R215" s="152"/>
      <c r="S215" s="246" t="str">
        <f>IF(ISBLANK(R215),"",VLOOKUP(R215,'BAREME ATHLE'!$AY$6:$BE$56,7))</f>
        <v/>
      </c>
      <c r="T215" s="201">
        <f>IF(SUM(M215,O215,Q215,S215)&lt;&gt;0,SUM(M215,O215,Q215,S215),0)</f>
        <v>0</v>
      </c>
      <c r="U215" s="720"/>
      <c r="V215" s="709"/>
      <c r="W215" s="707"/>
      <c r="X215" s="706"/>
      <c r="Y215" s="704"/>
    </row>
    <row r="216" spans="1:25" ht="25.5" customHeight="1" x14ac:dyDescent="0.5">
      <c r="A216" s="729"/>
      <c r="B216" s="731"/>
      <c r="C216" s="717"/>
      <c r="D216" s="244">
        <v>3</v>
      </c>
      <c r="E216" s="124"/>
      <c r="F216" s="313" t="str">
        <f>IF(E216="","",VLOOKUP(E216,'Listing import 29.10.24'!$A$2:$J$7000,2,FALSE))</f>
        <v/>
      </c>
      <c r="G216" s="197" t="str">
        <f>IF(E216="","",VLOOKUP(E216,'Listing import 29.10.24'!$A$2:$J$7000,3,FALSE))</f>
        <v/>
      </c>
      <c r="H216" s="245" t="str">
        <f>IF(E216="","",VLOOKUP(E216,'Listing import 29.10.24'!$A$2:$J$7000,4,FALSE))</f>
        <v/>
      </c>
      <c r="I216" s="728"/>
      <c r="J216" s="723"/>
      <c r="K216" s="726"/>
      <c r="L216" s="149"/>
      <c r="M216" s="246" t="str">
        <f>IF(ISBLANK(L216),"",VLOOKUP(1/L216,'BAREME ATHLE'!$N$6:$BE$56,44))</f>
        <v/>
      </c>
      <c r="N216" s="150"/>
      <c r="O216" s="246" t="str">
        <f>IF(ISBLANK(N216),"",VLOOKUP(1/N216,'BAREME ATHLE'!$Z$6:$BE$56,32))</f>
        <v/>
      </c>
      <c r="P216" s="157"/>
      <c r="Q216" s="246" t="str">
        <f>IF(ISBLANK(P216),"",VLOOKUP(P216,'BAREME ATHLE'!$AU$6:$BE$56,11))</f>
        <v/>
      </c>
      <c r="R216" s="152"/>
      <c r="S216" s="246" t="str">
        <f>IF(ISBLANK(R216),"",VLOOKUP(R216,'BAREME ATHLE'!$AY$6:$BE$56,7))</f>
        <v/>
      </c>
      <c r="T216" s="201">
        <f>IF(SUM(M216,O216,Q216,S216)&lt;&gt;0,SUM(M216,O216,Q216,S216),0)</f>
        <v>0</v>
      </c>
      <c r="U216" s="720"/>
      <c r="V216" s="709"/>
      <c r="W216" s="707"/>
      <c r="X216" s="706"/>
      <c r="Y216" s="704"/>
    </row>
    <row r="217" spans="1:25" ht="25.5" customHeight="1" x14ac:dyDescent="0.5">
      <c r="A217" s="729"/>
      <c r="B217" s="731"/>
      <c r="C217" s="717"/>
      <c r="D217" s="244">
        <v>4</v>
      </c>
      <c r="E217" s="124"/>
      <c r="F217" s="313" t="str">
        <f>IF(E217="","",VLOOKUP(E217,'Listing import 29.10.24'!$A$2:$J$7000,2,FALSE))</f>
        <v/>
      </c>
      <c r="G217" s="197" t="str">
        <f>IF(E217="","",VLOOKUP(E217,'Listing import 29.10.24'!$A$2:$J$7000,3,FALSE))</f>
        <v/>
      </c>
      <c r="H217" s="245" t="str">
        <f>IF(E217="","",VLOOKUP(E217,'Listing import 29.10.24'!$A$2:$J$7000,4,FALSE))</f>
        <v/>
      </c>
      <c r="I217" s="728"/>
      <c r="J217" s="723"/>
      <c r="K217" s="726"/>
      <c r="L217" s="149"/>
      <c r="M217" s="246" t="str">
        <f>IF(ISBLANK(L217),"",VLOOKUP(1/L217,'BAREME ATHLE'!$N$6:$BE$56,44))</f>
        <v/>
      </c>
      <c r="N217" s="150"/>
      <c r="O217" s="246" t="str">
        <f>IF(ISBLANK(N217),"",VLOOKUP(1/N217,'BAREME ATHLE'!$Z$6:$BE$56,32))</f>
        <v/>
      </c>
      <c r="P217" s="157"/>
      <c r="Q217" s="246" t="str">
        <f>IF(ISBLANK(P217),"",VLOOKUP(P217,'BAREME ATHLE'!$AU$6:$BE$56,11))</f>
        <v/>
      </c>
      <c r="R217" s="152"/>
      <c r="S217" s="246" t="str">
        <f>IF(ISBLANK(R217),"",VLOOKUP(R217,'BAREME ATHLE'!$AY$6:$BE$56,7))</f>
        <v/>
      </c>
      <c r="T217" s="201">
        <f>IF(SUM(M217,O217,Q217,S217)&lt;&gt;0,SUM(M217,O217,Q217,S217),0)</f>
        <v>0</v>
      </c>
      <c r="U217" s="720"/>
      <c r="V217" s="709"/>
      <c r="W217" s="707"/>
      <c r="X217" s="706"/>
      <c r="Y217" s="704"/>
    </row>
    <row r="218" spans="1:25" ht="25.5" customHeight="1" x14ac:dyDescent="0.5">
      <c r="A218" s="729"/>
      <c r="B218" s="731"/>
      <c r="C218" s="717"/>
      <c r="D218" s="244">
        <v>5</v>
      </c>
      <c r="E218" s="124"/>
      <c r="F218" s="313" t="str">
        <f>IF(E218="","",VLOOKUP(E218,'Listing import 29.10.24'!$A$2:$J$7000,2,FALSE))</f>
        <v/>
      </c>
      <c r="G218" s="197" t="str">
        <f>IF(E218="","",VLOOKUP(E218,'Listing import 29.10.24'!$A$2:$J$7000,3,FALSE))</f>
        <v/>
      </c>
      <c r="H218" s="245" t="str">
        <f>IF(E218="","",VLOOKUP(E218,'Listing import 29.10.24'!$A$2:$J$7000,4,FALSE))</f>
        <v/>
      </c>
      <c r="I218" s="728"/>
      <c r="J218" s="724"/>
      <c r="K218" s="727"/>
      <c r="L218" s="149"/>
      <c r="M218" s="246" t="str">
        <f>IF(ISBLANK(L218),"",VLOOKUP(1/L218,'BAREME ATHLE'!$N$6:$BE$56,44))</f>
        <v/>
      </c>
      <c r="N218" s="150"/>
      <c r="O218" s="246" t="str">
        <f>IF(ISBLANK(N218),"",VLOOKUP(1/N218,'BAREME ATHLE'!$Z$6:$BE$56,32))</f>
        <v/>
      </c>
      <c r="P218" s="157"/>
      <c r="Q218" s="246" t="str">
        <f>IF(ISBLANK(P218),"",VLOOKUP(P218,'BAREME ATHLE'!$AU$6:$BE$56,11))</f>
        <v/>
      </c>
      <c r="R218" s="152"/>
      <c r="S218" s="246" t="str">
        <f>IF(ISBLANK(R218),"",VLOOKUP(R218,'BAREME ATHLE'!$AY$6:$BE$56,7))</f>
        <v/>
      </c>
      <c r="T218" s="201">
        <f>IF(SUM(M218,O218,Q218,S218)&lt;&gt;0,SUM(M218,O218,Q218,S218),0)</f>
        <v>0</v>
      </c>
      <c r="U218" s="721"/>
      <c r="V218" s="709"/>
      <c r="W218" s="707"/>
      <c r="X218" s="706"/>
      <c r="Y218" s="704"/>
    </row>
    <row r="219" spans="1:25" ht="25.5" customHeight="1" x14ac:dyDescent="0.5">
      <c r="A219" s="729"/>
      <c r="B219" s="731"/>
      <c r="C219" s="218"/>
      <c r="D219" s="219"/>
      <c r="E219" s="32"/>
      <c r="F219" s="311"/>
      <c r="G219" s="219"/>
      <c r="H219" s="220"/>
      <c r="I219" s="221"/>
      <c r="J219" s="154"/>
      <c r="K219" s="221"/>
      <c r="L219" s="155"/>
      <c r="M219" s="223"/>
      <c r="N219" s="156"/>
      <c r="O219" s="223"/>
      <c r="P219" s="139"/>
      <c r="Q219" s="223"/>
      <c r="R219" s="139"/>
      <c r="S219" s="223"/>
      <c r="T219" s="224"/>
      <c r="U219" s="225"/>
      <c r="V219" s="226"/>
      <c r="W219" s="707"/>
      <c r="X219" s="706"/>
      <c r="Y219" s="704"/>
    </row>
    <row r="220" spans="1:25" ht="25.5" customHeight="1" x14ac:dyDescent="0.5">
      <c r="A220" s="729"/>
      <c r="B220" s="731"/>
      <c r="C220" s="716" t="s">
        <v>106</v>
      </c>
      <c r="D220" s="244">
        <v>1</v>
      </c>
      <c r="E220" s="124"/>
      <c r="F220" s="313" t="str">
        <f>IF(E220="","",VLOOKUP(E220,'Listing import 29.10.24'!$A$2:$J$7000,2,FALSE))</f>
        <v/>
      </c>
      <c r="G220" s="197" t="str">
        <f>IF(E220="","",VLOOKUP(E220,'Listing import 29.10.24'!$A$2:$J$7000,3,FALSE))</f>
        <v/>
      </c>
      <c r="H220" s="245" t="str">
        <f>IF(E220="","",VLOOKUP(E220,'Listing import 29.10.24'!$A$2:$J$7000,4,FALSE))</f>
        <v/>
      </c>
      <c r="I220" s="728"/>
      <c r="J220" s="722"/>
      <c r="K220" s="725" t="str">
        <f>IF(ISBLANK(J220),"",VLOOKUP(1/J220,'BAREME ATHLE'!$AN$6:$BE$56,18))</f>
        <v/>
      </c>
      <c r="L220" s="149"/>
      <c r="M220" s="246" t="str">
        <f>IF(ISBLANK(L220),"",VLOOKUP(1/L220,'BAREME ATHLE'!$P$6:$BE$56,42))</f>
        <v/>
      </c>
      <c r="N220" s="150"/>
      <c r="O220" s="246" t="str">
        <f>IF(ISBLANK(N220),"",VLOOKUP(1/N220,'BAREME ATHLE'!$AB$6:$BE$56,30))</f>
        <v/>
      </c>
      <c r="P220" s="157"/>
      <c r="Q220" s="246" t="str">
        <f>IF(ISBLANK(P220),"",VLOOKUP(P220,'BAREME ATHLE'!$AV$6:$BE$56,10))</f>
        <v/>
      </c>
      <c r="R220" s="152"/>
      <c r="S220" s="246" t="str">
        <f>IF(ISBLANK(R220),"",VLOOKUP(R220,'BAREME ATHLE'!$AY$6:$BE$56,7))</f>
        <v/>
      </c>
      <c r="T220" s="233">
        <f t="shared" ref="T220:T223" si="20">IF(SUM(M220,O220,Q220,S220)&lt;&gt;0,SUM(M220,O220,Q220,S220),0)</f>
        <v>0</v>
      </c>
      <c r="U220" s="713">
        <f>SUM(T220:T224)</f>
        <v>0</v>
      </c>
      <c r="V220" s="710">
        <f>IF(ISERROR(RANK(U220,$AO$47:$AO$62)),"",RANK(U220,$AO$47:$AO$62))</f>
        <v>1</v>
      </c>
      <c r="W220" s="707"/>
      <c r="X220" s="706"/>
      <c r="Y220" s="704"/>
    </row>
    <row r="221" spans="1:25" ht="25.5" customHeight="1" x14ac:dyDescent="0.5">
      <c r="A221" s="729"/>
      <c r="B221" s="731"/>
      <c r="C221" s="716"/>
      <c r="D221" s="244">
        <v>2</v>
      </c>
      <c r="E221" s="124"/>
      <c r="F221" s="313" t="str">
        <f>IF(E221="","",VLOOKUP(E221,'Listing import 29.10.24'!$A$2:$J$7000,2,FALSE))</f>
        <v/>
      </c>
      <c r="G221" s="197" t="str">
        <f>IF(E221="","",VLOOKUP(E221,'Listing import 29.10.24'!$A$2:$J$7000,3,FALSE))</f>
        <v/>
      </c>
      <c r="H221" s="245" t="str">
        <f>IF(E221="","",VLOOKUP(E221,'Listing import 29.10.24'!$A$2:$J$7000,4,FALSE))</f>
        <v/>
      </c>
      <c r="I221" s="728"/>
      <c r="J221" s="723"/>
      <c r="K221" s="726"/>
      <c r="L221" s="149"/>
      <c r="M221" s="246" t="str">
        <f>IF(ISBLANK(L221),"",VLOOKUP(1/L221,'BAREME ATHLE'!$P$6:$BE$56,42))</f>
        <v/>
      </c>
      <c r="N221" s="150"/>
      <c r="O221" s="246" t="str">
        <f>IF(ISBLANK(N221),"",VLOOKUP(1/N221,'BAREME ATHLE'!$AB$6:$BE$56,30))</f>
        <v/>
      </c>
      <c r="P221" s="157"/>
      <c r="Q221" s="246" t="str">
        <f>IF(ISBLANK(P221),"",VLOOKUP(P221,'BAREME ATHLE'!$AV$6:$BE$56,10))</f>
        <v/>
      </c>
      <c r="R221" s="152"/>
      <c r="S221" s="246" t="str">
        <f>IF(ISBLANK(R221),"",VLOOKUP(R221,'BAREME ATHLE'!$AY$6:$BE$56,7))</f>
        <v/>
      </c>
      <c r="T221" s="233">
        <f t="shared" si="20"/>
        <v>0</v>
      </c>
      <c r="U221" s="714"/>
      <c r="V221" s="711"/>
      <c r="W221" s="707"/>
      <c r="X221" s="706"/>
      <c r="Y221" s="704"/>
    </row>
    <row r="222" spans="1:25" ht="25.5" customHeight="1" x14ac:dyDescent="0.5">
      <c r="A222" s="729"/>
      <c r="B222" s="731"/>
      <c r="C222" s="717"/>
      <c r="D222" s="244">
        <v>3</v>
      </c>
      <c r="E222" s="124"/>
      <c r="F222" s="313" t="str">
        <f>IF(E222="","",VLOOKUP(E222,'Listing import 29.10.24'!$A$2:$J$7000,2,FALSE))</f>
        <v/>
      </c>
      <c r="G222" s="197" t="str">
        <f>IF(E222="","",VLOOKUP(E222,'Listing import 29.10.24'!$A$2:$J$7000,3,FALSE))</f>
        <v/>
      </c>
      <c r="H222" s="245" t="str">
        <f>IF(E222="","",VLOOKUP(E222,'Listing import 29.10.24'!$A$2:$J$7000,4,FALSE))</f>
        <v/>
      </c>
      <c r="I222" s="728"/>
      <c r="J222" s="723"/>
      <c r="K222" s="726"/>
      <c r="L222" s="149"/>
      <c r="M222" s="246" t="str">
        <f>IF(ISBLANK(L222),"",VLOOKUP(1/L222,'BAREME ATHLE'!$P$6:$BE$56,42))</f>
        <v/>
      </c>
      <c r="N222" s="150"/>
      <c r="O222" s="246" t="str">
        <f>IF(ISBLANK(N222),"",VLOOKUP(1/N222,'BAREME ATHLE'!$AB$6:$BE$56,30))</f>
        <v/>
      </c>
      <c r="P222" s="157"/>
      <c r="Q222" s="246" t="str">
        <f>IF(ISBLANK(P222),"",VLOOKUP(P222,'BAREME ATHLE'!$AV$6:$BE$56,10))</f>
        <v/>
      </c>
      <c r="R222" s="152"/>
      <c r="S222" s="246" t="str">
        <f>IF(ISBLANK(R222),"",VLOOKUP(R222,'BAREME ATHLE'!$AY$6:$BE$56,7))</f>
        <v/>
      </c>
      <c r="T222" s="233">
        <f t="shared" si="20"/>
        <v>0</v>
      </c>
      <c r="U222" s="714"/>
      <c r="V222" s="711"/>
      <c r="W222" s="707"/>
      <c r="X222" s="706"/>
      <c r="Y222" s="704"/>
    </row>
    <row r="223" spans="1:25" ht="25.5" customHeight="1" x14ac:dyDescent="0.5">
      <c r="A223" s="729"/>
      <c r="B223" s="731"/>
      <c r="C223" s="717"/>
      <c r="D223" s="244">
        <v>4</v>
      </c>
      <c r="E223" s="124"/>
      <c r="F223" s="313" t="str">
        <f>IF(E223="","",VLOOKUP(E223,'Listing import 29.10.24'!$A$2:$J$7000,2,FALSE))</f>
        <v/>
      </c>
      <c r="G223" s="197" t="str">
        <f>IF(E223="","",VLOOKUP(E223,'Listing import 29.10.24'!$A$2:$J$7000,3,FALSE))</f>
        <v/>
      </c>
      <c r="H223" s="245" t="str">
        <f>IF(E223="","",VLOOKUP(E223,'Listing import 29.10.24'!$A$2:$J$7000,4,FALSE))</f>
        <v/>
      </c>
      <c r="I223" s="728"/>
      <c r="J223" s="723"/>
      <c r="K223" s="726"/>
      <c r="L223" s="149"/>
      <c r="M223" s="246" t="str">
        <f>IF(ISBLANK(L223),"",VLOOKUP(1/L223,'BAREME ATHLE'!$P$6:$BE$56,42))</f>
        <v/>
      </c>
      <c r="N223" s="150"/>
      <c r="O223" s="246" t="str">
        <f>IF(ISBLANK(N223),"",VLOOKUP(1/N223,'BAREME ATHLE'!$AB$6:$BE$56,30))</f>
        <v/>
      </c>
      <c r="P223" s="157"/>
      <c r="Q223" s="246" t="str">
        <f>IF(ISBLANK(P223),"",VLOOKUP(P223,'BAREME ATHLE'!$AV$6:$BE$56,10))</f>
        <v/>
      </c>
      <c r="R223" s="152"/>
      <c r="S223" s="246" t="str">
        <f>IF(ISBLANK(R223),"",VLOOKUP(R223,'BAREME ATHLE'!$AY$6:$BE$56,7))</f>
        <v/>
      </c>
      <c r="T223" s="233">
        <f t="shared" si="20"/>
        <v>0</v>
      </c>
      <c r="U223" s="714"/>
      <c r="V223" s="711"/>
      <c r="W223" s="707"/>
      <c r="X223" s="706"/>
      <c r="Y223" s="704"/>
    </row>
    <row r="224" spans="1:25" ht="25.5" customHeight="1" x14ac:dyDescent="0.5">
      <c r="A224" s="729"/>
      <c r="B224" s="732"/>
      <c r="C224" s="717"/>
      <c r="D224" s="244">
        <v>5</v>
      </c>
      <c r="E224" s="124"/>
      <c r="F224" s="313" t="str">
        <f>IF(E224="","",VLOOKUP(E224,'Listing import 29.10.24'!$A$2:$J$7000,2,FALSE))</f>
        <v/>
      </c>
      <c r="G224" s="197" t="str">
        <f>IF(E224="","",VLOOKUP(E224,'Listing import 29.10.24'!$A$2:$J$7000,3,FALSE))</f>
        <v/>
      </c>
      <c r="H224" s="245" t="str">
        <f>IF(E224="","",VLOOKUP(E224,'Listing import 29.10.24'!$A$2:$J$7000,4,FALSE))</f>
        <v/>
      </c>
      <c r="I224" s="728"/>
      <c r="J224" s="724"/>
      <c r="K224" s="727"/>
      <c r="L224" s="149"/>
      <c r="M224" s="246" t="str">
        <f>IF(ISBLANK(L224),"",VLOOKUP(1/L224,'BAREME ATHLE'!$P$6:$BE$56,42))</f>
        <v/>
      </c>
      <c r="N224" s="150"/>
      <c r="O224" s="246" t="str">
        <f>IF(ISBLANK(N224),"",VLOOKUP(1/N224,'BAREME ATHLE'!$AB$6:$BE$56,30))</f>
        <v/>
      </c>
      <c r="P224" s="157"/>
      <c r="Q224" s="246" t="str">
        <f>IF(ISBLANK(P224),"",VLOOKUP(P224,'BAREME ATHLE'!$AV$6:$BE$56,10))</f>
        <v/>
      </c>
      <c r="R224" s="152"/>
      <c r="S224" s="246" t="str">
        <f>IF(ISBLANK(R224),"",VLOOKUP(R224,'BAREME ATHLE'!$AY$6:$BE$56,7))</f>
        <v/>
      </c>
      <c r="T224" s="233">
        <f>IF(SUM(M224,O224,Q224,S224)&lt;&gt;0,SUM(M224,O224,Q224,S224),0)</f>
        <v>0</v>
      </c>
      <c r="U224" s="715"/>
      <c r="V224" s="711"/>
      <c r="W224" s="707"/>
      <c r="X224" s="706"/>
      <c r="Y224" s="705"/>
    </row>
    <row r="225" spans="1:25" x14ac:dyDescent="0.5">
      <c r="B225" s="236"/>
      <c r="C225" s="237"/>
      <c r="D225" s="237"/>
      <c r="E225" s="319"/>
      <c r="F225" s="312"/>
      <c r="G225" s="237"/>
      <c r="H225" s="237"/>
      <c r="J225" s="158">
        <f>SUM(HOUR(J202+J214)*60*60,MINUTE(J202+J214)*60,SECOND(J202+J214))</f>
        <v>0</v>
      </c>
      <c r="K225" s="238"/>
    </row>
    <row r="226" spans="1:25" ht="87.75" x14ac:dyDescent="0.5">
      <c r="B226" s="187" t="s">
        <v>56</v>
      </c>
      <c r="C226" s="187" t="s">
        <v>57</v>
      </c>
      <c r="D226" s="187" t="s">
        <v>58</v>
      </c>
      <c r="E226" s="46" t="s">
        <v>59</v>
      </c>
      <c r="F226" s="309" t="s">
        <v>60</v>
      </c>
      <c r="G226" s="187" t="s">
        <v>61</v>
      </c>
      <c r="H226" s="187" t="s">
        <v>62</v>
      </c>
      <c r="I226" s="188" t="s">
        <v>63</v>
      </c>
      <c r="J226" s="57" t="s">
        <v>98</v>
      </c>
      <c r="K226" s="188" t="s">
        <v>33</v>
      </c>
      <c r="L226" s="57" t="s">
        <v>108</v>
      </c>
      <c r="M226" s="189" t="s">
        <v>33</v>
      </c>
      <c r="N226" s="57" t="s">
        <v>100</v>
      </c>
      <c r="O226" s="189" t="s">
        <v>33</v>
      </c>
      <c r="P226" s="57" t="s">
        <v>101</v>
      </c>
      <c r="Q226" s="189" t="s">
        <v>33</v>
      </c>
      <c r="R226" s="57" t="s">
        <v>102</v>
      </c>
      <c r="S226" s="189" t="s">
        <v>33</v>
      </c>
      <c r="T226" s="190" t="s">
        <v>89</v>
      </c>
      <c r="U226" s="191" t="s">
        <v>72</v>
      </c>
      <c r="V226" s="191" t="s">
        <v>73</v>
      </c>
      <c r="W226" s="192" t="s">
        <v>90</v>
      </c>
      <c r="X226" s="192" t="s">
        <v>91</v>
      </c>
      <c r="Y226" s="192" t="s">
        <v>92</v>
      </c>
    </row>
    <row r="227" spans="1:25" ht="25.5" customHeight="1" x14ac:dyDescent="0.5">
      <c r="A227" s="687">
        <v>10</v>
      </c>
      <c r="B227" s="730" t="str">
        <f>IF(E227="","",VLOOKUP(E227,'Listing import 29.10.24'!$A$2:$J$7000,8,FALSE))</f>
        <v>CLG.TAREMEN</v>
      </c>
      <c r="C227" s="716" t="s">
        <v>93</v>
      </c>
      <c r="D227" s="244">
        <v>1</v>
      </c>
      <c r="E227" s="124">
        <f>'INSCRIPTIONS COLLEGES'!E120</f>
        <v>24233858</v>
      </c>
      <c r="F227" s="313" t="str">
        <f>IF(E227="","",VLOOKUP(E227,'Listing import 29.10.24'!$A$2:$J$7000,2,FALSE))</f>
        <v>JEBEZ</v>
      </c>
      <c r="G227" s="197" t="str">
        <f>IF(E227="","",VLOOKUP(E227,'Listing import 29.10.24'!$A$2:$J$7000,3,FALSE))</f>
        <v>Elyza</v>
      </c>
      <c r="H227" s="245" t="str">
        <f>IF(E227="","",VLOOKUP(E227,'Listing import 29.10.24'!$A$2:$J$7000,4,FALSE))</f>
        <v>BF</v>
      </c>
      <c r="I227" s="712"/>
      <c r="J227" s="722"/>
      <c r="K227" s="725" t="str">
        <f>IF(ISBLANK(J227),"",VLOOKUP(1/J227,'BAREME ATHLE'!$AH$6:$BE$56,24))</f>
        <v/>
      </c>
      <c r="L227" s="149"/>
      <c r="M227" s="246" t="str">
        <f>IF(ISBLANK(L227),"",VLOOKUP(1/L227,'BAREME ATHLE'!$J$6:$BE$56,48))</f>
        <v/>
      </c>
      <c r="N227" s="150"/>
      <c r="O227" s="246" t="str">
        <f>IF(ISBLANK(N227),"",VLOOKUP(1/N227,'BAREME ATHLE'!$V$6:$BE$56,36))</f>
        <v/>
      </c>
      <c r="P227" s="151"/>
      <c r="Q227" s="247" t="str">
        <f>IF(ISBLANK(P227),"",VLOOKUP(P227,'BAREME ATHLE'!$AS$6:$BE$56,13))</f>
        <v/>
      </c>
      <c r="R227" s="152"/>
      <c r="S227" s="246" t="str">
        <f>IF(ISBLANK(R227),"",VLOOKUP(R227,'BAREME ATHLE'!$AY$6:$BE$56,7))</f>
        <v/>
      </c>
      <c r="T227" s="201">
        <f>IF(SUM(M227,O227,Q227,S227)&lt;&gt;0,SUM(M227,O227,Q227,S227),0)</f>
        <v>0</v>
      </c>
      <c r="U227" s="719">
        <f>SUM(T227:T231)</f>
        <v>0</v>
      </c>
      <c r="V227" s="708">
        <f>IF(ISERROR(RANK(U227,$AC$47:$AC$62)),"",RANK(U227,$AC$47:$AC$62))</f>
        <v>1</v>
      </c>
      <c r="W227" s="706">
        <f>IF(ISERROR(U227+U233),"",U227+U233)</f>
        <v>0</v>
      </c>
      <c r="X227" s="706">
        <f>IF(ISERROR(RANK(W227,$AI$47:$AI$62)),"",RANK(W227,$AI$47:$AI$62))</f>
        <v>1</v>
      </c>
      <c r="Y227" s="702"/>
    </row>
    <row r="228" spans="1:25" ht="25.5" customHeight="1" x14ac:dyDescent="0.5">
      <c r="A228" s="729"/>
      <c r="B228" s="731"/>
      <c r="C228" s="717"/>
      <c r="D228" s="244">
        <v>2</v>
      </c>
      <c r="E228" s="124">
        <f>'INSCRIPTIONS COLLEGES'!E121</f>
        <v>24248334</v>
      </c>
      <c r="F228" s="313" t="str">
        <f>IF(E228="","",VLOOKUP(E228,'Listing import 29.10.24'!$A$2:$J$7000,2,FALSE))</f>
        <v>KOWINE</v>
      </c>
      <c r="G228" s="197" t="str">
        <f>IF(E228="","",VLOOKUP(E228,'Listing import 29.10.24'!$A$2:$J$7000,3,FALSE))</f>
        <v>Yadwina</v>
      </c>
      <c r="H228" s="245" t="str">
        <f>IF(E228="","",VLOOKUP(E228,'Listing import 29.10.24'!$A$2:$J$7000,4,FALSE))</f>
        <v>BF</v>
      </c>
      <c r="I228" s="712"/>
      <c r="J228" s="723"/>
      <c r="K228" s="726"/>
      <c r="L228" s="149"/>
      <c r="M228" s="246" t="str">
        <f>IF(ISBLANK(L228),"",VLOOKUP(1/L228,'BAREME ATHLE'!$J$6:$BE$56,48))</f>
        <v/>
      </c>
      <c r="N228" s="150"/>
      <c r="O228" s="246" t="str">
        <f>IF(ISBLANK(N228),"",VLOOKUP(1/N228,'BAREME ATHLE'!$V$6:$BE$56,36))</f>
        <v/>
      </c>
      <c r="P228" s="151"/>
      <c r="Q228" s="247" t="str">
        <f>IF(ISBLANK(P228),"",VLOOKUP(P228,'BAREME ATHLE'!$AS$6:$BE$56,13))</f>
        <v/>
      </c>
      <c r="R228" s="153"/>
      <c r="S228" s="246" t="str">
        <f>IF(ISBLANK(R228),"",VLOOKUP(R228,'BAREME ATHLE'!$AY$6:$BE$56,7))</f>
        <v/>
      </c>
      <c r="T228" s="201">
        <f>IF(SUM(M228,O228,Q228,S228)&lt;&gt;0,SUM(M228,O228,Q228,S228),0)</f>
        <v>0</v>
      </c>
      <c r="U228" s="720"/>
      <c r="V228" s="709"/>
      <c r="W228" s="707"/>
      <c r="X228" s="706"/>
      <c r="Y228" s="703"/>
    </row>
    <row r="229" spans="1:25" ht="25.5" customHeight="1" x14ac:dyDescent="0.5">
      <c r="A229" s="729"/>
      <c r="B229" s="731"/>
      <c r="C229" s="717"/>
      <c r="D229" s="244">
        <v>3</v>
      </c>
      <c r="E229" s="124">
        <f>'INSCRIPTIONS COLLEGES'!E122</f>
        <v>24247672</v>
      </c>
      <c r="F229" s="313" t="str">
        <f>IF(E229="","",VLOOKUP(E229,'Listing import 29.10.24'!$A$2:$J$7000,2,FALSE))</f>
        <v>Sipa</v>
      </c>
      <c r="G229" s="197" t="str">
        <f>IF(E229="","",VLOOKUP(E229,'Listing import 29.10.24'!$A$2:$J$7000,3,FALSE))</f>
        <v>Madeleine</v>
      </c>
      <c r="H229" s="245" t="str">
        <f>IF(E229="","",VLOOKUP(E229,'Listing import 29.10.24'!$A$2:$J$7000,4,FALSE))</f>
        <v>BF</v>
      </c>
      <c r="I229" s="712"/>
      <c r="J229" s="723"/>
      <c r="K229" s="726"/>
      <c r="L229" s="149"/>
      <c r="M229" s="246" t="str">
        <f>IF(ISBLANK(L229),"",VLOOKUP(1/L229,'BAREME ATHLE'!$J$6:$BE$56,48))</f>
        <v/>
      </c>
      <c r="N229" s="150"/>
      <c r="O229" s="246" t="str">
        <f>IF(ISBLANK(N229),"",VLOOKUP(1/N229,'BAREME ATHLE'!$V$6:$BE$56,36))</f>
        <v/>
      </c>
      <c r="P229" s="151"/>
      <c r="Q229" s="247" t="str">
        <f>IF(ISBLANK(P229),"",VLOOKUP(P229,'BAREME ATHLE'!$AS$6:$BE$56,13))</f>
        <v/>
      </c>
      <c r="R229" s="152"/>
      <c r="S229" s="246" t="str">
        <f>IF(ISBLANK(R229),"",VLOOKUP(R229,'BAREME ATHLE'!$AY$6:$BE$56,7))</f>
        <v/>
      </c>
      <c r="T229" s="201">
        <f>IF(SUM(M229,O229,Q229,S229)&lt;&gt;0,SUM(M229,O229,Q229,S229),0)</f>
        <v>0</v>
      </c>
      <c r="U229" s="720"/>
      <c r="V229" s="709"/>
      <c r="W229" s="707"/>
      <c r="X229" s="706"/>
      <c r="Y229" s="703"/>
    </row>
    <row r="230" spans="1:25" ht="25.5" customHeight="1" x14ac:dyDescent="0.5">
      <c r="A230" s="729"/>
      <c r="B230" s="731"/>
      <c r="C230" s="717"/>
      <c r="D230" s="244">
        <v>4</v>
      </c>
      <c r="E230" s="124">
        <f>'INSCRIPTIONS COLLEGES'!E123</f>
        <v>24249094</v>
      </c>
      <c r="F230" s="313" t="str">
        <f>IF(E230="","",VLOOKUP(E230,'Listing import 29.10.24'!$A$2:$J$7000,2,FALSE))</f>
        <v>Siwoine</v>
      </c>
      <c r="G230" s="197" t="str">
        <f>IF(E230="","",VLOOKUP(E230,'Listing import 29.10.24'!$A$2:$J$7000,3,FALSE))</f>
        <v>Hortense</v>
      </c>
      <c r="H230" s="245" t="str">
        <f>IF(E230="","",VLOOKUP(E230,'Listing import 29.10.24'!$A$2:$J$7000,4,FALSE))</f>
        <v>BF</v>
      </c>
      <c r="I230" s="712"/>
      <c r="J230" s="723"/>
      <c r="K230" s="726"/>
      <c r="L230" s="149"/>
      <c r="M230" s="246" t="str">
        <f>IF(ISBLANK(L230),"",VLOOKUP(1/L230,'BAREME ATHLE'!$J$6:$BE$56,48))</f>
        <v/>
      </c>
      <c r="N230" s="150"/>
      <c r="O230" s="246" t="str">
        <f>IF(ISBLANK(N230),"",VLOOKUP(1/N230,'BAREME ATHLE'!$V$6:$BE$56,36))</f>
        <v/>
      </c>
      <c r="P230" s="151"/>
      <c r="Q230" s="247" t="str">
        <f>IF(ISBLANK(P230),"",VLOOKUP(P230,'BAREME ATHLE'!$AS$6:$BE$56,13))</f>
        <v/>
      </c>
      <c r="R230" s="152"/>
      <c r="S230" s="246" t="str">
        <f>IF(ISBLANK(R230),"",VLOOKUP(R230,'BAREME ATHLE'!$AY$6:$BE$56,7))</f>
        <v/>
      </c>
      <c r="T230" s="201">
        <f>IF(SUM(M230,O230,Q230,S230)&lt;&gt;0,SUM(M230,O230,Q230,S230),0)</f>
        <v>0</v>
      </c>
      <c r="U230" s="720"/>
      <c r="V230" s="709"/>
      <c r="W230" s="707"/>
      <c r="X230" s="706"/>
      <c r="Y230" s="703"/>
    </row>
    <row r="231" spans="1:25" ht="25.5" customHeight="1" x14ac:dyDescent="0.5">
      <c r="A231" s="729"/>
      <c r="B231" s="731"/>
      <c r="C231" s="717"/>
      <c r="D231" s="244">
        <v>5</v>
      </c>
      <c r="E231" s="124">
        <f>'INSCRIPTIONS COLLEGES'!E124</f>
        <v>24236776</v>
      </c>
      <c r="F231" s="313" t="str">
        <f>IF(E231="","",VLOOKUP(E231,'Listing import 29.10.24'!$A$2:$J$7000,2,FALSE))</f>
        <v>Wahnuhnu</v>
      </c>
      <c r="G231" s="197" t="str">
        <f>IF(E231="","",VLOOKUP(E231,'Listing import 29.10.24'!$A$2:$J$7000,3,FALSE))</f>
        <v>Clémence</v>
      </c>
      <c r="H231" s="245" t="str">
        <f>IF(E231="","",VLOOKUP(E231,'Listing import 29.10.24'!$A$2:$J$7000,4,FALSE))</f>
        <v>BF</v>
      </c>
      <c r="I231" s="712"/>
      <c r="J231" s="724"/>
      <c r="K231" s="727"/>
      <c r="L231" s="149"/>
      <c r="M231" s="246" t="str">
        <f>IF(ISBLANK(L231),"",VLOOKUP(1/L231,'BAREME ATHLE'!$J$6:$BE$56,48))</f>
        <v/>
      </c>
      <c r="N231" s="150"/>
      <c r="O231" s="246" t="str">
        <f>IF(ISBLANK(N231),"",VLOOKUP(1/N231,'BAREME ATHLE'!$V$6:$BE$56,36))</f>
        <v/>
      </c>
      <c r="P231" s="151"/>
      <c r="Q231" s="247" t="str">
        <f>IF(ISBLANK(P231),"",VLOOKUP(P231,'BAREME ATHLE'!$AS$6:$BE$56,13))</f>
        <v/>
      </c>
      <c r="R231" s="152"/>
      <c r="S231" s="246" t="str">
        <f>IF(ISBLANK(R231),"",VLOOKUP(R231,'BAREME ATHLE'!$AY$6:$BE$56,7))</f>
        <v/>
      </c>
      <c r="T231" s="201">
        <f>IF(SUM(M231,O231,Q231,S231)&lt;&gt;0,SUM(M231,O231,Q231,S231),0)</f>
        <v>0</v>
      </c>
      <c r="U231" s="721"/>
      <c r="V231" s="709"/>
      <c r="W231" s="707"/>
      <c r="X231" s="706"/>
      <c r="Y231" s="703"/>
    </row>
    <row r="232" spans="1:25" ht="25.5" customHeight="1" x14ac:dyDescent="0.5">
      <c r="A232" s="729"/>
      <c r="B232" s="731"/>
      <c r="C232" s="218"/>
      <c r="D232" s="219"/>
      <c r="E232" s="219"/>
      <c r="F232" s="311"/>
      <c r="G232" s="219"/>
      <c r="H232" s="220"/>
      <c r="I232" s="221"/>
      <c r="J232" s="154"/>
      <c r="K232" s="221"/>
      <c r="L232" s="155"/>
      <c r="M232" s="222"/>
      <c r="N232" s="156"/>
      <c r="O232" s="223"/>
      <c r="P232" s="139"/>
      <c r="Q232" s="223"/>
      <c r="R232" s="139"/>
      <c r="S232" s="223"/>
      <c r="T232" s="224"/>
      <c r="U232" s="225"/>
      <c r="V232" s="226"/>
      <c r="W232" s="707"/>
      <c r="X232" s="706"/>
      <c r="Y232" s="703"/>
    </row>
    <row r="233" spans="1:25" ht="25.5" customHeight="1" x14ac:dyDescent="0.5">
      <c r="A233" s="729"/>
      <c r="B233" s="731"/>
      <c r="C233" s="716" t="s">
        <v>97</v>
      </c>
      <c r="D233" s="244">
        <v>1</v>
      </c>
      <c r="E233" s="124">
        <f>'INSCRIPTIONS COLLEGES'!E126</f>
        <v>24236766</v>
      </c>
      <c r="F233" s="313" t="str">
        <f>IF(E233="","",VLOOKUP(E233,'Listing import 29.10.24'!$A$2:$J$7000,2,FALSE))</f>
        <v>Bearune</v>
      </c>
      <c r="G233" s="197" t="str">
        <f>IF(E233="","",VLOOKUP(E233,'Listing import 29.10.24'!$A$2:$J$7000,3,FALSE))</f>
        <v>Pierre</v>
      </c>
      <c r="H233" s="245" t="str">
        <f>IF(E233="","",VLOOKUP(E233,'Listing import 29.10.24'!$A$2:$J$7000,4,FALSE))</f>
        <v>BG</v>
      </c>
      <c r="I233" s="712"/>
      <c r="J233" s="722"/>
      <c r="K233" s="725" t="str">
        <f>IF(ISBLANK(J233),"",VLOOKUP(1/J233,'BAREME ATHLE'!$AJ$6:$BE$56,22))</f>
        <v/>
      </c>
      <c r="L233" s="149"/>
      <c r="M233" s="246" t="str">
        <f>IF(ISBLANK(L233),"",VLOOKUP(1/L233,'BAREME ATHLE'!$L$6:$BE$56,46))</f>
        <v/>
      </c>
      <c r="N233" s="150"/>
      <c r="O233" s="246" t="str">
        <f>IF(ISBLANK(N233),"",VLOOKUP(1/N233,'BAREME ATHLE'!$X$6:$BE$56,34))</f>
        <v/>
      </c>
      <c r="P233" s="157"/>
      <c r="Q233" s="246" t="str">
        <f>IF(ISBLANK(P233),"",VLOOKUP(P233,'BAREME ATHLE'!$AT$6:$BE$56,12))</f>
        <v/>
      </c>
      <c r="R233" s="152"/>
      <c r="S233" s="246" t="str">
        <f>IF(ISBLANK(R233),"",VLOOKUP(R233,'BAREME ATHLE'!$AY$6:$BE$56,7))</f>
        <v/>
      </c>
      <c r="T233" s="233">
        <f>IF(SUM(M233,O233,Q233,S233)&lt;&gt;0,SUM(M233,O233,Q233,S233),0)</f>
        <v>0</v>
      </c>
      <c r="U233" s="713">
        <f>SUM(T233:T237)</f>
        <v>0</v>
      </c>
      <c r="V233" s="710">
        <f>IF(ISERROR(RANK(U233,$AF$47:$AF$62)),"",RANK(U233,$AF$47:$AF$62))</f>
        <v>1</v>
      </c>
      <c r="W233" s="707"/>
      <c r="X233" s="706"/>
      <c r="Y233" s="703"/>
    </row>
    <row r="234" spans="1:25" ht="25.5" customHeight="1" x14ac:dyDescent="0.5">
      <c r="A234" s="729"/>
      <c r="B234" s="731"/>
      <c r="C234" s="717"/>
      <c r="D234" s="244">
        <v>2</v>
      </c>
      <c r="E234" s="124">
        <f>'INSCRIPTIONS COLLEGES'!E127</f>
        <v>24247823</v>
      </c>
      <c r="F234" s="313" t="str">
        <f>IF(E234="","",VLOOKUP(E234,'Listing import 29.10.24'!$A$2:$J$7000,2,FALSE))</f>
        <v>Jebez</v>
      </c>
      <c r="G234" s="197" t="str">
        <f>IF(E234="","",VLOOKUP(E234,'Listing import 29.10.24'!$A$2:$J$7000,3,FALSE))</f>
        <v>Niriwene</v>
      </c>
      <c r="H234" s="245" t="str">
        <f>IF(E234="","",VLOOKUP(E234,'Listing import 29.10.24'!$A$2:$J$7000,4,FALSE))</f>
        <v>BG</v>
      </c>
      <c r="I234" s="712"/>
      <c r="J234" s="723"/>
      <c r="K234" s="726"/>
      <c r="L234" s="149"/>
      <c r="M234" s="246" t="str">
        <f>IF(ISBLANK(L234),"",VLOOKUP(1/L234,'BAREME ATHLE'!$L$6:$BE$56,46))</f>
        <v/>
      </c>
      <c r="N234" s="150"/>
      <c r="O234" s="246" t="str">
        <f>IF(ISBLANK(N234),"",VLOOKUP(1/N234,'BAREME ATHLE'!$X$6:$BE$56,34))</f>
        <v/>
      </c>
      <c r="P234" s="157"/>
      <c r="Q234" s="246" t="str">
        <f>IF(ISBLANK(P234),"",VLOOKUP(P234,'BAREME ATHLE'!$AT$6:$BE$56,12))</f>
        <v/>
      </c>
      <c r="R234" s="152"/>
      <c r="S234" s="246" t="str">
        <f>IF(ISBLANK(R234),"",VLOOKUP(R234,'BAREME ATHLE'!$AY$6:$BE$56,7))</f>
        <v/>
      </c>
      <c r="T234" s="233">
        <f>IF(SUM(M234,O234,Q234,S234)&lt;&gt;0,SUM(M234,O234,Q234,S234),0)</f>
        <v>0</v>
      </c>
      <c r="U234" s="714"/>
      <c r="V234" s="711"/>
      <c r="W234" s="707"/>
      <c r="X234" s="706"/>
      <c r="Y234" s="703"/>
    </row>
    <row r="235" spans="1:25" ht="25.5" customHeight="1" x14ac:dyDescent="0.5">
      <c r="A235" s="729"/>
      <c r="B235" s="731"/>
      <c r="C235" s="717"/>
      <c r="D235" s="244">
        <v>3</v>
      </c>
      <c r="E235" s="124">
        <f>'INSCRIPTIONS COLLEGES'!E128</f>
        <v>24236777</v>
      </c>
      <c r="F235" s="313" t="str">
        <f>IF(E235="","",VLOOKUP(E235,'Listing import 29.10.24'!$A$2:$J$7000,2,FALSE))</f>
        <v>Waiemene</v>
      </c>
      <c r="G235" s="197" t="str">
        <f>IF(E235="","",VLOOKUP(E235,'Listing import 29.10.24'!$A$2:$J$7000,3,FALSE))</f>
        <v>Charles</v>
      </c>
      <c r="H235" s="245" t="str">
        <f>IF(E235="","",VLOOKUP(E235,'Listing import 29.10.24'!$A$2:$J$7000,4,FALSE))</f>
        <v>BG</v>
      </c>
      <c r="I235" s="712"/>
      <c r="J235" s="723"/>
      <c r="K235" s="726"/>
      <c r="L235" s="149"/>
      <c r="M235" s="246" t="str">
        <f>IF(ISBLANK(L235),"",VLOOKUP(1/L235,'BAREME ATHLE'!$L$6:$BE$56,46))</f>
        <v/>
      </c>
      <c r="N235" s="150"/>
      <c r="O235" s="246" t="str">
        <f>IF(ISBLANK(N235),"",VLOOKUP(1/N235,'BAREME ATHLE'!$X$6:$BE$56,34))</f>
        <v/>
      </c>
      <c r="P235" s="157"/>
      <c r="Q235" s="246" t="str">
        <f>IF(ISBLANK(P235),"",VLOOKUP(P235,'BAREME ATHLE'!$AT$6:$BE$56,12))</f>
        <v/>
      </c>
      <c r="R235" s="152"/>
      <c r="S235" s="246" t="str">
        <f>IF(ISBLANK(R235),"",VLOOKUP(R235,'BAREME ATHLE'!$AY$6:$BE$56,7))</f>
        <v/>
      </c>
      <c r="T235" s="233">
        <f>IF(SUM(M235,O235,Q235,S235)&lt;&gt;0,SUM(M235,O235,Q235,S235),0)</f>
        <v>0</v>
      </c>
      <c r="U235" s="714"/>
      <c r="V235" s="711"/>
      <c r="W235" s="707"/>
      <c r="X235" s="706"/>
      <c r="Y235" s="703"/>
    </row>
    <row r="236" spans="1:25" ht="25.5" customHeight="1" x14ac:dyDescent="0.5">
      <c r="A236" s="729"/>
      <c r="B236" s="731"/>
      <c r="C236" s="717"/>
      <c r="D236" s="244">
        <v>4</v>
      </c>
      <c r="E236" s="124">
        <f>'INSCRIPTIONS COLLEGES'!E129</f>
        <v>24236778</v>
      </c>
      <c r="F236" s="313" t="str">
        <f>IF(E236="","",VLOOKUP(E236,'Listing import 29.10.24'!$A$2:$J$7000,2,FALSE))</f>
        <v>Waiemene</v>
      </c>
      <c r="G236" s="197" t="str">
        <f>IF(E236="","",VLOOKUP(E236,'Listing import 29.10.24'!$A$2:$J$7000,3,FALSE))</f>
        <v>Éloi</v>
      </c>
      <c r="H236" s="245" t="str">
        <f>IF(E236="","",VLOOKUP(E236,'Listing import 29.10.24'!$A$2:$J$7000,4,FALSE))</f>
        <v>BG</v>
      </c>
      <c r="I236" s="712"/>
      <c r="J236" s="723"/>
      <c r="K236" s="726"/>
      <c r="L236" s="149"/>
      <c r="M236" s="246" t="str">
        <f>IF(ISBLANK(L236),"",VLOOKUP(1/L236,'BAREME ATHLE'!$L$6:$BE$56,46))</f>
        <v/>
      </c>
      <c r="N236" s="150"/>
      <c r="O236" s="246" t="str">
        <f>IF(ISBLANK(N236),"",VLOOKUP(1/N236,'BAREME ATHLE'!$X$6:$BE$56,34))</f>
        <v/>
      </c>
      <c r="P236" s="157"/>
      <c r="Q236" s="246" t="str">
        <f>IF(ISBLANK(P236),"",VLOOKUP(P236,'BAREME ATHLE'!$AT$6:$BE$56,12))</f>
        <v/>
      </c>
      <c r="R236" s="152"/>
      <c r="S236" s="246" t="str">
        <f>IF(ISBLANK(R236),"",VLOOKUP(R236,'BAREME ATHLE'!$AY$6:$BE$56,7))</f>
        <v/>
      </c>
      <c r="T236" s="233">
        <f>IF(SUM(M236,O236,Q236,S236)&lt;&gt;0,SUM(M236,O236,Q236,S236),0)</f>
        <v>0</v>
      </c>
      <c r="U236" s="714"/>
      <c r="V236" s="711"/>
      <c r="W236" s="707"/>
      <c r="X236" s="706"/>
      <c r="Y236" s="703"/>
    </row>
    <row r="237" spans="1:25" ht="25.5" customHeight="1" x14ac:dyDescent="0.5">
      <c r="A237" s="729"/>
      <c r="B237" s="731"/>
      <c r="C237" s="717"/>
      <c r="D237" s="244">
        <v>5</v>
      </c>
      <c r="E237" s="124">
        <f>'INSCRIPTIONS COLLEGES'!E130</f>
        <v>24247600</v>
      </c>
      <c r="F237" s="313" t="str">
        <f>IF(E237="","",VLOOKUP(E237,'Listing import 29.10.24'!$A$2:$J$7000,2,FALSE))</f>
        <v>Waricone</v>
      </c>
      <c r="G237" s="197" t="str">
        <f>IF(E237="","",VLOOKUP(E237,'Listing import 29.10.24'!$A$2:$J$7000,3,FALSE))</f>
        <v>Robert</v>
      </c>
      <c r="H237" s="245" t="str">
        <f>IF(E237="","",VLOOKUP(E237,'Listing import 29.10.24'!$A$2:$J$7000,4,FALSE))</f>
        <v>BG</v>
      </c>
      <c r="I237" s="712"/>
      <c r="J237" s="724"/>
      <c r="K237" s="727"/>
      <c r="L237" s="149"/>
      <c r="M237" s="246" t="str">
        <f>IF(ISBLANK(L237),"",VLOOKUP(1/L237,'BAREME ATHLE'!$L$6:$BE$56,46))</f>
        <v/>
      </c>
      <c r="N237" s="150"/>
      <c r="O237" s="246" t="str">
        <f>IF(ISBLANK(N237),"",VLOOKUP(1/N237,'BAREME ATHLE'!$X$6:$BE$56,34))</f>
        <v/>
      </c>
      <c r="P237" s="157"/>
      <c r="Q237" s="246" t="str">
        <f>IF(ISBLANK(P237),"",VLOOKUP(P237,'BAREME ATHLE'!$AT$6:$BE$56,12))</f>
        <v/>
      </c>
      <c r="R237" s="152"/>
      <c r="S237" s="246" t="str">
        <f>IF(ISBLANK(R237),"",VLOOKUP(R237,'BAREME ATHLE'!$AY$6:$BE$56,7))</f>
        <v/>
      </c>
      <c r="T237" s="233">
        <f>IF(SUM(M237,O237,Q237,S237)&lt;&gt;0,SUM(M237,O237,Q237,S237),0)</f>
        <v>0</v>
      </c>
      <c r="U237" s="715"/>
      <c r="V237" s="711"/>
      <c r="W237" s="707"/>
      <c r="X237" s="706"/>
      <c r="Y237" s="703"/>
    </row>
    <row r="238" spans="1:25" ht="87.75" x14ac:dyDescent="0.5">
      <c r="A238" s="729"/>
      <c r="B238" s="731"/>
      <c r="C238" s="187" t="s">
        <v>57</v>
      </c>
      <c r="D238" s="187" t="s">
        <v>58</v>
      </c>
      <c r="E238" s="46" t="s">
        <v>59</v>
      </c>
      <c r="F238" s="309" t="s">
        <v>60</v>
      </c>
      <c r="G238" s="187" t="s">
        <v>61</v>
      </c>
      <c r="H238" s="187" t="s">
        <v>62</v>
      </c>
      <c r="I238" s="188" t="s">
        <v>63</v>
      </c>
      <c r="J238" s="57" t="s">
        <v>98</v>
      </c>
      <c r="K238" s="188" t="s">
        <v>33</v>
      </c>
      <c r="L238" s="57" t="s">
        <v>99</v>
      </c>
      <c r="M238" s="189" t="s">
        <v>33</v>
      </c>
      <c r="N238" s="57" t="s">
        <v>100</v>
      </c>
      <c r="O238" s="234" t="s">
        <v>33</v>
      </c>
      <c r="P238" s="57" t="s">
        <v>101</v>
      </c>
      <c r="Q238" s="189" t="s">
        <v>33</v>
      </c>
      <c r="R238" s="57" t="s">
        <v>102</v>
      </c>
      <c r="S238" s="189" t="s">
        <v>33</v>
      </c>
      <c r="T238" s="190" t="s">
        <v>89</v>
      </c>
      <c r="U238" s="191" t="s">
        <v>72</v>
      </c>
      <c r="V238" s="192" t="s">
        <v>73</v>
      </c>
      <c r="W238" s="192" t="s">
        <v>103</v>
      </c>
      <c r="X238" s="192" t="s">
        <v>104</v>
      </c>
      <c r="Y238" s="704"/>
    </row>
    <row r="239" spans="1:25" ht="25.5" customHeight="1" x14ac:dyDescent="0.5">
      <c r="A239" s="729"/>
      <c r="B239" s="731"/>
      <c r="C239" s="716" t="s">
        <v>105</v>
      </c>
      <c r="D239" s="244">
        <v>1</v>
      </c>
      <c r="E239" s="124"/>
      <c r="F239" s="313" t="str">
        <f>IF(E239="","",VLOOKUP(E239,'Listing import 29.10.24'!$A$2:$J$7000,2,FALSE))</f>
        <v/>
      </c>
      <c r="G239" s="197" t="str">
        <f>IF(E239="","",VLOOKUP(E239,'Listing import 29.10.24'!$A$2:$J$7000,3,FALSE))</f>
        <v/>
      </c>
      <c r="H239" s="245" t="str">
        <f>IF(E239="","",VLOOKUP(E239,'Listing import 29.10.24'!$A$2:$J$7000,4,FALSE))</f>
        <v/>
      </c>
      <c r="I239" s="718"/>
      <c r="J239" s="722"/>
      <c r="K239" s="725" t="str">
        <f>IF(ISBLANK(J239),"",VLOOKUP(1/J239,'BAREME ATHLE'!$AL$6:$BE$56,20))</f>
        <v/>
      </c>
      <c r="L239" s="149"/>
      <c r="M239" s="246" t="str">
        <f>IF(ISBLANK(L239),"",VLOOKUP(1/L239,'BAREME ATHLE'!$N$6:$BE$56,44))</f>
        <v/>
      </c>
      <c r="N239" s="150"/>
      <c r="O239" s="246" t="str">
        <f>IF(ISBLANK(N239),"",VLOOKUP(1/N239,'BAREME ATHLE'!$Z$6:$BE$56,32))</f>
        <v/>
      </c>
      <c r="P239" s="157"/>
      <c r="Q239" s="246" t="str">
        <f>IF(ISBLANK(P239),"",VLOOKUP(P239,'BAREME ATHLE'!$AU$6:$BE$56,11))</f>
        <v/>
      </c>
      <c r="R239" s="152"/>
      <c r="S239" s="246" t="str">
        <f>IF(ISBLANK(R239),"",VLOOKUP(R239,'BAREME ATHLE'!$AY$6:$BE$56,7))</f>
        <v/>
      </c>
      <c r="T239" s="201">
        <f>IF(SUM(M239,O239,Q239,S239)&lt;&gt;0,SUM(M239,O239,Q239,S239),0)</f>
        <v>0</v>
      </c>
      <c r="U239" s="719">
        <f>SUM(T239:T243)</f>
        <v>0</v>
      </c>
      <c r="V239" s="708">
        <f>IF(ISERROR(RANK(U239,$AL$47:$AL$62)),"",RANK(U239,$AL$47:$AL$62))</f>
        <v>1</v>
      </c>
      <c r="W239" s="706">
        <f>IF(ISERROR(U239+U245),"",U239+U245)</f>
        <v>0</v>
      </c>
      <c r="X239" s="706">
        <f>IF(ISERROR(RANK(W239,$AR$47:$AR$62)),"",RANK(W239,$AR$47:$AR$62))</f>
        <v>1</v>
      </c>
      <c r="Y239" s="704"/>
    </row>
    <row r="240" spans="1:25" ht="25.5" customHeight="1" x14ac:dyDescent="0.5">
      <c r="A240" s="729"/>
      <c r="B240" s="731"/>
      <c r="C240" s="716"/>
      <c r="D240" s="244">
        <v>2</v>
      </c>
      <c r="E240" s="124"/>
      <c r="F240" s="313" t="str">
        <f>IF(E240="","",VLOOKUP(E240,'Listing import 29.10.24'!$A$2:$J$7000,2,FALSE))</f>
        <v/>
      </c>
      <c r="G240" s="197" t="str">
        <f>IF(E240="","",VLOOKUP(E240,'Listing import 29.10.24'!$A$2:$J$7000,3,FALSE))</f>
        <v/>
      </c>
      <c r="H240" s="245" t="str">
        <f>IF(E240="","",VLOOKUP(E240,'Listing import 29.10.24'!$A$2:$J$7000,4,FALSE))</f>
        <v/>
      </c>
      <c r="I240" s="718"/>
      <c r="J240" s="723"/>
      <c r="K240" s="726"/>
      <c r="L240" s="149"/>
      <c r="M240" s="246" t="str">
        <f>IF(ISBLANK(L240),"",VLOOKUP(1/L240,'BAREME ATHLE'!$N$6:$BE$56,44))</f>
        <v/>
      </c>
      <c r="N240" s="150"/>
      <c r="O240" s="246" t="str">
        <f>IF(ISBLANK(N240),"",VLOOKUP(1/N240,'BAREME ATHLE'!$Z$6:$BE$56,32))</f>
        <v/>
      </c>
      <c r="P240" s="157"/>
      <c r="Q240" s="246" t="str">
        <f>IF(ISBLANK(P240),"",VLOOKUP(P240,'BAREME ATHLE'!$AU$6:$BE$56,11))</f>
        <v/>
      </c>
      <c r="R240" s="152"/>
      <c r="S240" s="246" t="str">
        <f>IF(ISBLANK(R240),"",VLOOKUP(R240,'BAREME ATHLE'!$AY$6:$BE$56,7))</f>
        <v/>
      </c>
      <c r="T240" s="201">
        <f>IF(SUM(M240,O240,Q240,S240)&lt;&gt;0,SUM(M240,O240,Q240,S240),0)</f>
        <v>0</v>
      </c>
      <c r="U240" s="720"/>
      <c r="V240" s="709"/>
      <c r="W240" s="707"/>
      <c r="X240" s="706"/>
      <c r="Y240" s="704"/>
    </row>
    <row r="241" spans="1:25" ht="25.5" customHeight="1" x14ac:dyDescent="0.5">
      <c r="A241" s="729"/>
      <c r="B241" s="731"/>
      <c r="C241" s="717"/>
      <c r="D241" s="244">
        <v>3</v>
      </c>
      <c r="E241" s="124"/>
      <c r="F241" s="313" t="str">
        <f>IF(E241="","",VLOOKUP(E241,'Listing import 29.10.24'!$A$2:$J$7000,2,FALSE))</f>
        <v/>
      </c>
      <c r="G241" s="197" t="str">
        <f>IF(E241="","",VLOOKUP(E241,'Listing import 29.10.24'!$A$2:$J$7000,3,FALSE))</f>
        <v/>
      </c>
      <c r="H241" s="245" t="str">
        <f>IF(E241="","",VLOOKUP(E241,'Listing import 29.10.24'!$A$2:$J$7000,4,FALSE))</f>
        <v/>
      </c>
      <c r="I241" s="718"/>
      <c r="J241" s="723"/>
      <c r="K241" s="726"/>
      <c r="L241" s="149"/>
      <c r="M241" s="246" t="str">
        <f>IF(ISBLANK(L241),"",VLOOKUP(1/L241,'BAREME ATHLE'!$N$6:$BE$56,44))</f>
        <v/>
      </c>
      <c r="N241" s="150"/>
      <c r="O241" s="246" t="str">
        <f>IF(ISBLANK(N241),"",VLOOKUP(1/N241,'BAREME ATHLE'!$Z$6:$BE$56,32))</f>
        <v/>
      </c>
      <c r="P241" s="157"/>
      <c r="Q241" s="246" t="str">
        <f>IF(ISBLANK(P241),"",VLOOKUP(P241,'BAREME ATHLE'!$AU$6:$BE$56,11))</f>
        <v/>
      </c>
      <c r="R241" s="152"/>
      <c r="S241" s="246" t="str">
        <f>IF(ISBLANK(R241),"",VLOOKUP(R241,'BAREME ATHLE'!$AY$6:$BE$56,7))</f>
        <v/>
      </c>
      <c r="T241" s="201">
        <f>IF(SUM(M241,O241,Q241,S241)&lt;&gt;0,SUM(M241,O241,Q241,S241),0)</f>
        <v>0</v>
      </c>
      <c r="U241" s="720"/>
      <c r="V241" s="709"/>
      <c r="W241" s="707"/>
      <c r="X241" s="706"/>
      <c r="Y241" s="704"/>
    </row>
    <row r="242" spans="1:25" ht="25.5" customHeight="1" x14ac:dyDescent="0.5">
      <c r="A242" s="729"/>
      <c r="B242" s="731"/>
      <c r="C242" s="717"/>
      <c r="D242" s="244">
        <v>4</v>
      </c>
      <c r="E242" s="124"/>
      <c r="F242" s="313" t="str">
        <f>IF(E242="","",VLOOKUP(E242,'Listing import 29.10.24'!$A$2:$J$7000,2,FALSE))</f>
        <v/>
      </c>
      <c r="G242" s="197" t="str">
        <f>IF(E242="","",VLOOKUP(E242,'Listing import 29.10.24'!$A$2:$J$7000,3,FALSE))</f>
        <v/>
      </c>
      <c r="H242" s="245" t="str">
        <f>IF(E242="","",VLOOKUP(E242,'Listing import 29.10.24'!$A$2:$J$7000,4,FALSE))</f>
        <v/>
      </c>
      <c r="I242" s="718"/>
      <c r="J242" s="723"/>
      <c r="K242" s="726"/>
      <c r="L242" s="149"/>
      <c r="M242" s="246" t="str">
        <f>IF(ISBLANK(L242),"",VLOOKUP(1/L242,'BAREME ATHLE'!$N$6:$BE$56,44))</f>
        <v/>
      </c>
      <c r="N242" s="150"/>
      <c r="O242" s="246" t="str">
        <f>IF(ISBLANK(N242),"",VLOOKUP(1/N242,'BAREME ATHLE'!$Z$6:$BE$56,32))</f>
        <v/>
      </c>
      <c r="P242" s="157"/>
      <c r="Q242" s="246" t="str">
        <f>IF(ISBLANK(P242),"",VLOOKUP(P242,'BAREME ATHLE'!$AU$6:$BE$56,11))</f>
        <v/>
      </c>
      <c r="R242" s="152"/>
      <c r="S242" s="246" t="str">
        <f>IF(ISBLANK(R242),"",VLOOKUP(R242,'BAREME ATHLE'!$AY$6:$BE$56,7))</f>
        <v/>
      </c>
      <c r="T242" s="201">
        <f>IF(SUM(M242,O242,Q242,S242)&lt;&gt;0,SUM(M242,O242,Q242,S242),0)</f>
        <v>0</v>
      </c>
      <c r="U242" s="720"/>
      <c r="V242" s="709"/>
      <c r="W242" s="707"/>
      <c r="X242" s="706"/>
      <c r="Y242" s="704"/>
    </row>
    <row r="243" spans="1:25" ht="25.5" customHeight="1" x14ac:dyDescent="0.5">
      <c r="A243" s="729"/>
      <c r="B243" s="731"/>
      <c r="C243" s="717"/>
      <c r="D243" s="244">
        <v>5</v>
      </c>
      <c r="E243" s="124"/>
      <c r="F243" s="313" t="str">
        <f>IF(E243="","",VLOOKUP(E243,'Listing import 29.10.24'!$A$2:$J$7000,2,FALSE))</f>
        <v/>
      </c>
      <c r="G243" s="197" t="str">
        <f>IF(E243="","",VLOOKUP(E243,'Listing import 29.10.24'!$A$2:$J$7000,3,FALSE))</f>
        <v/>
      </c>
      <c r="H243" s="245" t="str">
        <f>IF(E243="","",VLOOKUP(E243,'Listing import 29.10.24'!$A$2:$J$7000,4,FALSE))</f>
        <v/>
      </c>
      <c r="I243" s="718"/>
      <c r="J243" s="724"/>
      <c r="K243" s="727"/>
      <c r="L243" s="149"/>
      <c r="M243" s="246" t="str">
        <f>IF(ISBLANK(L243),"",VLOOKUP(1/L243,'BAREME ATHLE'!$N$6:$BE$56,44))</f>
        <v/>
      </c>
      <c r="N243" s="150"/>
      <c r="O243" s="246" t="str">
        <f>IF(ISBLANK(N243),"",VLOOKUP(1/N243,'BAREME ATHLE'!$Z$6:$BE$56,32))</f>
        <v/>
      </c>
      <c r="P243" s="157"/>
      <c r="Q243" s="246" t="str">
        <f>IF(ISBLANK(P243),"",VLOOKUP(P243,'BAREME ATHLE'!$AU$6:$BE$56,11))</f>
        <v/>
      </c>
      <c r="R243" s="152"/>
      <c r="S243" s="246" t="str">
        <f>IF(ISBLANK(R243),"",VLOOKUP(R243,'BAREME ATHLE'!$AY$6:$BE$56,7))</f>
        <v/>
      </c>
      <c r="T243" s="201">
        <f>IF(SUM(M243,O243,Q243,S243)&lt;&gt;0,SUM(M243,O243,Q243,S243),0)</f>
        <v>0</v>
      </c>
      <c r="U243" s="721"/>
      <c r="V243" s="709"/>
      <c r="W243" s="707"/>
      <c r="X243" s="706"/>
      <c r="Y243" s="704"/>
    </row>
    <row r="244" spans="1:25" ht="25.5" customHeight="1" x14ac:dyDescent="0.5">
      <c r="A244" s="729"/>
      <c r="B244" s="731"/>
      <c r="C244" s="218"/>
      <c r="D244" s="219"/>
      <c r="E244" s="32"/>
      <c r="F244" s="311"/>
      <c r="G244" s="219"/>
      <c r="H244" s="220"/>
      <c r="I244" s="221"/>
      <c r="J244" s="154"/>
      <c r="K244" s="221"/>
      <c r="L244" s="155"/>
      <c r="M244" s="223"/>
      <c r="N244" s="156"/>
      <c r="O244" s="223"/>
      <c r="P244" s="139"/>
      <c r="Q244" s="223"/>
      <c r="R244" s="139"/>
      <c r="S244" s="223"/>
      <c r="T244" s="224"/>
      <c r="U244" s="225"/>
      <c r="V244" s="226"/>
      <c r="W244" s="707"/>
      <c r="X244" s="706"/>
      <c r="Y244" s="704"/>
    </row>
    <row r="245" spans="1:25" ht="25.5" customHeight="1" x14ac:dyDescent="0.5">
      <c r="A245" s="729"/>
      <c r="B245" s="731"/>
      <c r="C245" s="716" t="s">
        <v>106</v>
      </c>
      <c r="D245" s="244">
        <v>1</v>
      </c>
      <c r="E245" s="124"/>
      <c r="F245" s="313" t="str">
        <f>IF(E245="","",VLOOKUP(E245,'Listing import 29.10.24'!$A$2:$J$7000,2,FALSE))</f>
        <v/>
      </c>
      <c r="G245" s="197" t="str">
        <f>IF(E245="","",VLOOKUP(E245,'Listing import 29.10.24'!$A$2:$J$7000,3,FALSE))</f>
        <v/>
      </c>
      <c r="H245" s="245" t="str">
        <f>IF(E245="","",VLOOKUP(E245,'Listing import 29.10.24'!$A$2:$J$7000,4,FALSE))</f>
        <v/>
      </c>
      <c r="I245" s="718"/>
      <c r="J245" s="722"/>
      <c r="K245" s="725" t="str">
        <f>IF(ISBLANK(J245),"",VLOOKUP(1/J245,'BAREME ATHLE'!$AN$6:$BE$56,18))</f>
        <v/>
      </c>
      <c r="L245" s="149"/>
      <c r="M245" s="246" t="str">
        <f>IF(ISBLANK(L245),"",VLOOKUP(1/L245,'BAREME ATHLE'!$P$6:$BE$56,42))</f>
        <v/>
      </c>
      <c r="N245" s="150"/>
      <c r="O245" s="246" t="str">
        <f>IF(ISBLANK(N245),"",VLOOKUP(1/N245,'BAREME ATHLE'!$AB$6:$BE$56,30))</f>
        <v/>
      </c>
      <c r="P245" s="157"/>
      <c r="Q245" s="246" t="str">
        <f>IF(ISBLANK(P245),"",VLOOKUP(P245,'BAREME ATHLE'!$AV$6:$BE$56,10))</f>
        <v/>
      </c>
      <c r="R245" s="152"/>
      <c r="S245" s="246" t="str">
        <f>IF(ISBLANK(R245),"",VLOOKUP(R245,'BAREME ATHLE'!$AY$6:$BE$56,7))</f>
        <v/>
      </c>
      <c r="T245" s="233">
        <f t="shared" ref="T245:T248" si="21">IF(SUM(M245,O245,Q245,S245)&lt;&gt;0,SUM(M245,O245,Q245,S245),0)</f>
        <v>0</v>
      </c>
      <c r="U245" s="713">
        <f>SUM(T245:T249)</f>
        <v>0</v>
      </c>
      <c r="V245" s="710">
        <f>IF(ISERROR(RANK(U245,$AO$47:$AO$62)),"",RANK(U245,$AO$47:$AO$62))</f>
        <v>1</v>
      </c>
      <c r="W245" s="707"/>
      <c r="X245" s="706"/>
      <c r="Y245" s="704"/>
    </row>
    <row r="246" spans="1:25" ht="25.5" customHeight="1" x14ac:dyDescent="0.5">
      <c r="A246" s="729"/>
      <c r="B246" s="731"/>
      <c r="C246" s="716"/>
      <c r="D246" s="244">
        <v>2</v>
      </c>
      <c r="E246" s="124"/>
      <c r="F246" s="313" t="str">
        <f>IF(E246="","",VLOOKUP(E246,'Listing import 29.10.24'!$A$2:$J$7000,2,FALSE))</f>
        <v/>
      </c>
      <c r="G246" s="197" t="str">
        <f>IF(E246="","",VLOOKUP(E246,'Listing import 29.10.24'!$A$2:$J$7000,3,FALSE))</f>
        <v/>
      </c>
      <c r="H246" s="245" t="str">
        <f>IF(E246="","",VLOOKUP(E246,'Listing import 29.10.24'!$A$2:$J$7000,4,FALSE))</f>
        <v/>
      </c>
      <c r="I246" s="718"/>
      <c r="J246" s="723"/>
      <c r="K246" s="726"/>
      <c r="L246" s="149"/>
      <c r="M246" s="246" t="str">
        <f>IF(ISBLANK(L246),"",VLOOKUP(1/L246,'BAREME ATHLE'!$P$6:$BE$56,42))</f>
        <v/>
      </c>
      <c r="N246" s="150"/>
      <c r="O246" s="246" t="str">
        <f>IF(ISBLANK(N246),"",VLOOKUP(1/N246,'BAREME ATHLE'!$AB$6:$BE$56,30))</f>
        <v/>
      </c>
      <c r="P246" s="157"/>
      <c r="Q246" s="246" t="str">
        <f>IF(ISBLANK(P246),"",VLOOKUP(P246,'BAREME ATHLE'!$AV$6:$BE$56,10))</f>
        <v/>
      </c>
      <c r="R246" s="152"/>
      <c r="S246" s="246" t="str">
        <f>IF(ISBLANK(R246),"",VLOOKUP(R246,'BAREME ATHLE'!$AY$6:$BE$56,7))</f>
        <v/>
      </c>
      <c r="T246" s="233">
        <f t="shared" si="21"/>
        <v>0</v>
      </c>
      <c r="U246" s="714"/>
      <c r="V246" s="711"/>
      <c r="W246" s="707"/>
      <c r="X246" s="706"/>
      <c r="Y246" s="704"/>
    </row>
    <row r="247" spans="1:25" ht="25.5" customHeight="1" x14ac:dyDescent="0.5">
      <c r="A247" s="729"/>
      <c r="B247" s="731"/>
      <c r="C247" s="717"/>
      <c r="D247" s="244">
        <v>3</v>
      </c>
      <c r="E247" s="124"/>
      <c r="F247" s="313" t="str">
        <f>IF(E247="","",VLOOKUP(E247,'Listing import 29.10.24'!$A$2:$J$7000,2,FALSE))</f>
        <v/>
      </c>
      <c r="G247" s="197" t="str">
        <f>IF(E247="","",VLOOKUP(E247,'Listing import 29.10.24'!$A$2:$J$7000,3,FALSE))</f>
        <v/>
      </c>
      <c r="H247" s="245" t="str">
        <f>IF(E247="","",VLOOKUP(E247,'Listing import 29.10.24'!$A$2:$J$7000,4,FALSE))</f>
        <v/>
      </c>
      <c r="I247" s="718"/>
      <c r="J247" s="723"/>
      <c r="K247" s="726"/>
      <c r="L247" s="149"/>
      <c r="M247" s="246" t="str">
        <f>IF(ISBLANK(L247),"",VLOOKUP(1/L247,'BAREME ATHLE'!$P$6:$BE$56,42))</f>
        <v/>
      </c>
      <c r="N247" s="150"/>
      <c r="O247" s="246" t="str">
        <f>IF(ISBLANK(N247),"",VLOOKUP(1/N247,'BAREME ATHLE'!$AB$6:$BE$56,30))</f>
        <v/>
      </c>
      <c r="P247" s="157"/>
      <c r="Q247" s="246" t="str">
        <f>IF(ISBLANK(P247),"",VLOOKUP(P247,'BAREME ATHLE'!$AV$6:$BE$56,10))</f>
        <v/>
      </c>
      <c r="R247" s="152"/>
      <c r="S247" s="246" t="str">
        <f>IF(ISBLANK(R247),"",VLOOKUP(R247,'BAREME ATHLE'!$AY$6:$BE$56,7))</f>
        <v/>
      </c>
      <c r="T247" s="233">
        <f t="shared" si="21"/>
        <v>0</v>
      </c>
      <c r="U247" s="714"/>
      <c r="V247" s="711"/>
      <c r="W247" s="707"/>
      <c r="X247" s="706"/>
      <c r="Y247" s="704"/>
    </row>
    <row r="248" spans="1:25" ht="25.5" customHeight="1" x14ac:dyDescent="0.5">
      <c r="A248" s="729"/>
      <c r="B248" s="731"/>
      <c r="C248" s="717"/>
      <c r="D248" s="244">
        <v>4</v>
      </c>
      <c r="E248" s="124"/>
      <c r="F248" s="313" t="str">
        <f>IF(E248="","",VLOOKUP(E248,'Listing import 29.10.24'!$A$2:$J$7000,2,FALSE))</f>
        <v/>
      </c>
      <c r="G248" s="197" t="str">
        <f>IF(E248="","",VLOOKUP(E248,'Listing import 29.10.24'!$A$2:$J$7000,3,FALSE))</f>
        <v/>
      </c>
      <c r="H248" s="245" t="str">
        <f>IF(E248="","",VLOOKUP(E248,'Listing import 29.10.24'!$A$2:$J$7000,4,FALSE))</f>
        <v/>
      </c>
      <c r="I248" s="718"/>
      <c r="J248" s="723"/>
      <c r="K248" s="726"/>
      <c r="L248" s="149"/>
      <c r="M248" s="246" t="str">
        <f>IF(ISBLANK(L248),"",VLOOKUP(1/L248,'BAREME ATHLE'!$P$6:$BE$56,42))</f>
        <v/>
      </c>
      <c r="N248" s="150"/>
      <c r="O248" s="246" t="str">
        <f>IF(ISBLANK(N248),"",VLOOKUP(1/N248,'BAREME ATHLE'!$AB$6:$BE$56,30))</f>
        <v/>
      </c>
      <c r="P248" s="157"/>
      <c r="Q248" s="246" t="str">
        <f>IF(ISBLANK(P248),"",VLOOKUP(P248,'BAREME ATHLE'!$AV$6:$BE$56,10))</f>
        <v/>
      </c>
      <c r="R248" s="152"/>
      <c r="S248" s="246" t="str">
        <f>IF(ISBLANK(R248),"",VLOOKUP(R248,'BAREME ATHLE'!$AY$6:$BE$56,7))</f>
        <v/>
      </c>
      <c r="T248" s="233">
        <f t="shared" si="21"/>
        <v>0</v>
      </c>
      <c r="U248" s="714"/>
      <c r="V248" s="711"/>
      <c r="W248" s="707"/>
      <c r="X248" s="706"/>
      <c r="Y248" s="704"/>
    </row>
    <row r="249" spans="1:25" ht="25.5" customHeight="1" x14ac:dyDescent="0.5">
      <c r="A249" s="729"/>
      <c r="B249" s="732"/>
      <c r="C249" s="717"/>
      <c r="D249" s="244">
        <v>5</v>
      </c>
      <c r="E249" s="124"/>
      <c r="F249" s="313" t="str">
        <f>IF(E249="","",VLOOKUP(E249,'Listing import 29.10.24'!$A$2:$J$7000,2,FALSE))</f>
        <v/>
      </c>
      <c r="G249" s="197" t="str">
        <f>IF(E249="","",VLOOKUP(E249,'Listing import 29.10.24'!$A$2:$J$7000,3,FALSE))</f>
        <v/>
      </c>
      <c r="H249" s="245" t="str">
        <f>IF(E249="","",VLOOKUP(E249,'Listing import 29.10.24'!$A$2:$J$7000,4,FALSE))</f>
        <v/>
      </c>
      <c r="I249" s="718"/>
      <c r="J249" s="724"/>
      <c r="K249" s="727"/>
      <c r="L249" s="149"/>
      <c r="M249" s="246" t="str">
        <f>IF(ISBLANK(L249),"",VLOOKUP(1/L249,'BAREME ATHLE'!$P$6:$BE$56,42))</f>
        <v/>
      </c>
      <c r="N249" s="150"/>
      <c r="O249" s="246" t="str">
        <f>IF(ISBLANK(N249),"",VLOOKUP(1/N249,'BAREME ATHLE'!$AB$6:$BE$56,30))</f>
        <v/>
      </c>
      <c r="P249" s="157"/>
      <c r="Q249" s="246" t="str">
        <f>IF(ISBLANK(P249),"",VLOOKUP(P249,'BAREME ATHLE'!$AV$6:$BE$56,10))</f>
        <v/>
      </c>
      <c r="R249" s="152"/>
      <c r="S249" s="246" t="str">
        <f>IF(ISBLANK(R249),"",VLOOKUP(R249,'BAREME ATHLE'!$AY$6:$BE$56,7))</f>
        <v/>
      </c>
      <c r="T249" s="233">
        <f>IF(SUM(M249,O249,Q249,S249)&lt;&gt;0,SUM(M249,O249,Q249,S249),0)</f>
        <v>0</v>
      </c>
      <c r="U249" s="715"/>
      <c r="V249" s="711"/>
      <c r="W249" s="707"/>
      <c r="X249" s="706"/>
      <c r="Y249" s="705"/>
    </row>
    <row r="250" spans="1:25" x14ac:dyDescent="0.5">
      <c r="B250" s="236"/>
      <c r="C250" s="237"/>
      <c r="D250" s="237"/>
      <c r="E250" s="319"/>
      <c r="F250" s="312"/>
      <c r="G250" s="237"/>
      <c r="H250" s="237"/>
      <c r="J250" s="158">
        <f>SUM(HOUR(J227+J239)*60*60,MINUTE(J227+J239)*60,SECOND(J227+J239))</f>
        <v>0</v>
      </c>
      <c r="K250" s="238"/>
    </row>
    <row r="251" spans="1:25" ht="87.75" x14ac:dyDescent="0.5">
      <c r="B251" s="187" t="s">
        <v>56</v>
      </c>
      <c r="C251" s="187" t="s">
        <v>57</v>
      </c>
      <c r="D251" s="187" t="s">
        <v>58</v>
      </c>
      <c r="E251" s="46" t="s">
        <v>59</v>
      </c>
      <c r="F251" s="309" t="s">
        <v>60</v>
      </c>
      <c r="G251" s="187" t="s">
        <v>61</v>
      </c>
      <c r="H251" s="187" t="s">
        <v>62</v>
      </c>
      <c r="I251" s="188" t="s">
        <v>63</v>
      </c>
      <c r="J251" s="57" t="s">
        <v>98</v>
      </c>
      <c r="K251" s="188" t="s">
        <v>33</v>
      </c>
      <c r="L251" s="57" t="s">
        <v>108</v>
      </c>
      <c r="M251" s="189" t="s">
        <v>33</v>
      </c>
      <c r="N251" s="57" t="s">
        <v>100</v>
      </c>
      <c r="O251" s="189" t="s">
        <v>33</v>
      </c>
      <c r="P251" s="57" t="s">
        <v>101</v>
      </c>
      <c r="Q251" s="189" t="s">
        <v>33</v>
      </c>
      <c r="R251" s="57" t="s">
        <v>102</v>
      </c>
      <c r="S251" s="189" t="s">
        <v>33</v>
      </c>
      <c r="T251" s="190" t="s">
        <v>89</v>
      </c>
      <c r="U251" s="191" t="s">
        <v>72</v>
      </c>
      <c r="V251" s="191" t="s">
        <v>73</v>
      </c>
      <c r="W251" s="192" t="s">
        <v>90</v>
      </c>
      <c r="X251" s="192" t="s">
        <v>91</v>
      </c>
      <c r="Y251" s="192" t="s">
        <v>92</v>
      </c>
    </row>
    <row r="252" spans="1:25" ht="25.5" customHeight="1" x14ac:dyDescent="0.5">
      <c r="A252" s="687">
        <v>11</v>
      </c>
      <c r="B252" s="730" t="str">
        <f>IF(E252="","",VLOOKUP(E252,'Listing import 29.10.24'!$A$2:$J$7000,8,FALSE))</f>
        <v>CLG.TADINE</v>
      </c>
      <c r="C252" s="716" t="s">
        <v>93</v>
      </c>
      <c r="D252" s="244">
        <v>1</v>
      </c>
      <c r="E252" s="124">
        <f>'INSCRIPTIONS COLLEGES'!E133</f>
        <v>24236986</v>
      </c>
      <c r="F252" s="313" t="str">
        <f>IF(E252="","",VLOOKUP(E252,'Listing import 29.10.24'!$A$2:$J$7000,2,FALSE))</f>
        <v>NGAIOHNY</v>
      </c>
      <c r="G252" s="197" t="str">
        <f>IF(E252="","",VLOOKUP(E252,'Listing import 29.10.24'!$A$2:$J$7000,3,FALSE))</f>
        <v>MARIE</v>
      </c>
      <c r="H252" s="245" t="str">
        <f>IF(E252="","",VLOOKUP(E252,'Listing import 29.10.24'!$A$2:$J$7000,4,FALSE))</f>
        <v>BF</v>
      </c>
      <c r="I252" s="641"/>
      <c r="J252" s="722"/>
      <c r="K252" s="725" t="str">
        <f>IF(ISBLANK(J252),"",VLOOKUP(1/J252,'BAREME ATHLE'!$AH$6:$BE$56,24))</f>
        <v/>
      </c>
      <c r="L252" s="149"/>
      <c r="M252" s="246" t="str">
        <f>IF(ISBLANK(L252),"",VLOOKUP(1/L252,'BAREME ATHLE'!$J$6:$BE$56,48))</f>
        <v/>
      </c>
      <c r="N252" s="150"/>
      <c r="O252" s="246" t="str">
        <f>IF(ISBLANK(N252),"",VLOOKUP(1/N252,'BAREME ATHLE'!$V$6:$BE$56,36))</f>
        <v/>
      </c>
      <c r="P252" s="151"/>
      <c r="Q252" s="247" t="str">
        <f>IF(ISBLANK(P252),"",VLOOKUP(P252,'BAREME ATHLE'!$AS$6:$BE$56,13))</f>
        <v/>
      </c>
      <c r="R252" s="152"/>
      <c r="S252" s="246" t="str">
        <f>IF(ISBLANK(R252),"",VLOOKUP(R252,'BAREME ATHLE'!$AY$6:$BE$56,7))</f>
        <v/>
      </c>
      <c r="T252" s="201">
        <f>IF(SUM(M252,O252,Q252,S252)&lt;&gt;0,SUM(M252,O252,Q252,S252),0)</f>
        <v>0</v>
      </c>
      <c r="U252" s="719">
        <f>SUM(T252:T256)</f>
        <v>0</v>
      </c>
      <c r="V252" s="708">
        <f>IF(ISERROR(RANK(U252,$AC$47:$AC$62)),"",RANK(U252,$AC$47:$AC$62))</f>
        <v>1</v>
      </c>
      <c r="W252" s="706">
        <f>IF(ISERROR(U252+U258),"",U252+U258)</f>
        <v>0</v>
      </c>
      <c r="X252" s="706">
        <f>IF(ISERROR(RANK(W252,$AI$47:$AI$62)),"",RANK(W252,$AI$47:$AI$62))</f>
        <v>1</v>
      </c>
      <c r="Y252" s="702"/>
    </row>
    <row r="253" spans="1:25" ht="25.5" customHeight="1" x14ac:dyDescent="0.5">
      <c r="A253" s="729"/>
      <c r="B253" s="731"/>
      <c r="C253" s="717"/>
      <c r="D253" s="244">
        <v>2</v>
      </c>
      <c r="E253" s="124">
        <f>'INSCRIPTIONS COLLEGES'!E134</f>
        <v>24245739</v>
      </c>
      <c r="F253" s="313" t="str">
        <f>IF(E253="","",VLOOKUP(E253,'Listing import 29.10.24'!$A$2:$J$7000,2,FALSE))</f>
        <v>PIME</v>
      </c>
      <c r="G253" s="197" t="str">
        <f>IF(E253="","",VLOOKUP(E253,'Listing import 29.10.24'!$A$2:$J$7000,3,FALSE))</f>
        <v>NATACHA</v>
      </c>
      <c r="H253" s="245" t="str">
        <f>IF(E253="","",VLOOKUP(E253,'Listing import 29.10.24'!$A$2:$J$7000,4,FALSE))</f>
        <v>BF</v>
      </c>
      <c r="I253" s="641"/>
      <c r="J253" s="723"/>
      <c r="K253" s="726"/>
      <c r="L253" s="149"/>
      <c r="M253" s="246" t="str">
        <f>IF(ISBLANK(L253),"",VLOOKUP(1/L253,'BAREME ATHLE'!$J$6:$BE$56,48))</f>
        <v/>
      </c>
      <c r="N253" s="150"/>
      <c r="O253" s="246" t="str">
        <f>IF(ISBLANK(N253),"",VLOOKUP(1/N253,'BAREME ATHLE'!$V$6:$BE$56,36))</f>
        <v/>
      </c>
      <c r="P253" s="151"/>
      <c r="Q253" s="247" t="str">
        <f>IF(ISBLANK(P253),"",VLOOKUP(P253,'BAREME ATHLE'!$AS$6:$BE$56,13))</f>
        <v/>
      </c>
      <c r="R253" s="153"/>
      <c r="S253" s="246" t="str">
        <f>IF(ISBLANK(R253),"",VLOOKUP(R253,'BAREME ATHLE'!$AY$6:$BE$56,7))</f>
        <v/>
      </c>
      <c r="T253" s="201">
        <f>IF(SUM(M253,O253,Q253,S253)&lt;&gt;0,SUM(M253,O253,Q253,S253),0)</f>
        <v>0</v>
      </c>
      <c r="U253" s="720"/>
      <c r="V253" s="709"/>
      <c r="W253" s="707"/>
      <c r="X253" s="706"/>
      <c r="Y253" s="703"/>
    </row>
    <row r="254" spans="1:25" ht="25.5" customHeight="1" x14ac:dyDescent="0.5">
      <c r="A254" s="729"/>
      <c r="B254" s="731"/>
      <c r="C254" s="717"/>
      <c r="D254" s="244">
        <v>3</v>
      </c>
      <c r="E254" s="124">
        <f>'INSCRIPTIONS COLLEGES'!E135</f>
        <v>24222689</v>
      </c>
      <c r="F254" s="313" t="str">
        <f>IF(E254="","",VLOOKUP(E254,'Listing import 29.10.24'!$A$2:$J$7000,2,FALSE))</f>
        <v>UREGEI</v>
      </c>
      <c r="G254" s="197" t="str">
        <f>IF(E254="","",VLOOKUP(E254,'Listing import 29.10.24'!$A$2:$J$7000,3,FALSE))</f>
        <v>Gyanie</v>
      </c>
      <c r="H254" s="245" t="str">
        <f>IF(E254="","",VLOOKUP(E254,'Listing import 29.10.24'!$A$2:$J$7000,4,FALSE))</f>
        <v>BF</v>
      </c>
      <c r="I254" s="641"/>
      <c r="J254" s="723"/>
      <c r="K254" s="726"/>
      <c r="L254" s="149"/>
      <c r="M254" s="246" t="str">
        <f>IF(ISBLANK(L254),"",VLOOKUP(1/L254,'BAREME ATHLE'!$J$6:$BE$56,48))</f>
        <v/>
      </c>
      <c r="N254" s="150"/>
      <c r="O254" s="246" t="str">
        <f>IF(ISBLANK(N254),"",VLOOKUP(1/N254,'BAREME ATHLE'!$V$6:$BE$56,36))</f>
        <v/>
      </c>
      <c r="P254" s="151"/>
      <c r="Q254" s="247" t="str">
        <f>IF(ISBLANK(P254),"",VLOOKUP(P254,'BAREME ATHLE'!$AS$6:$BE$56,13))</f>
        <v/>
      </c>
      <c r="R254" s="152"/>
      <c r="S254" s="246" t="str">
        <f>IF(ISBLANK(R254),"",VLOOKUP(R254,'BAREME ATHLE'!$AY$6:$BE$56,7))</f>
        <v/>
      </c>
      <c r="T254" s="201">
        <f>IF(SUM(M254,O254,Q254,S254)&lt;&gt;0,SUM(M254,O254,Q254,S254),0)</f>
        <v>0</v>
      </c>
      <c r="U254" s="720"/>
      <c r="V254" s="709"/>
      <c r="W254" s="707"/>
      <c r="X254" s="706"/>
      <c r="Y254" s="703"/>
    </row>
    <row r="255" spans="1:25" ht="25.5" customHeight="1" x14ac:dyDescent="0.5">
      <c r="A255" s="729"/>
      <c r="B255" s="731"/>
      <c r="C255" s="717"/>
      <c r="D255" s="244">
        <v>4</v>
      </c>
      <c r="E255" s="124">
        <f>'INSCRIPTIONS COLLEGES'!E136</f>
        <v>24236988</v>
      </c>
      <c r="F255" s="313" t="str">
        <f>IF(E255="","",VLOOKUP(E255,'Listing import 29.10.24'!$A$2:$J$7000,2,FALSE))</f>
        <v>WADEHNANE</v>
      </c>
      <c r="G255" s="197" t="str">
        <f>IF(E255="","",VLOOKUP(E255,'Listing import 29.10.24'!$A$2:$J$7000,3,FALSE))</f>
        <v>JEANNE</v>
      </c>
      <c r="H255" s="245" t="str">
        <f>IF(E255="","",VLOOKUP(E255,'Listing import 29.10.24'!$A$2:$J$7000,4,FALSE))</f>
        <v>BF</v>
      </c>
      <c r="I255" s="641"/>
      <c r="J255" s="723"/>
      <c r="K255" s="726"/>
      <c r="L255" s="149"/>
      <c r="M255" s="246" t="str">
        <f>IF(ISBLANK(L255),"",VLOOKUP(1/L255,'BAREME ATHLE'!$J$6:$BE$56,48))</f>
        <v/>
      </c>
      <c r="N255" s="150"/>
      <c r="O255" s="246" t="str">
        <f>IF(ISBLANK(N255),"",VLOOKUP(1/N255,'BAREME ATHLE'!$V$6:$BE$56,36))</f>
        <v/>
      </c>
      <c r="P255" s="151"/>
      <c r="Q255" s="247" t="str">
        <f>IF(ISBLANK(P255),"",VLOOKUP(P255,'BAREME ATHLE'!$AS$6:$BE$56,13))</f>
        <v/>
      </c>
      <c r="R255" s="152"/>
      <c r="S255" s="246" t="str">
        <f>IF(ISBLANK(R255),"",VLOOKUP(R255,'BAREME ATHLE'!$AY$6:$BE$56,7))</f>
        <v/>
      </c>
      <c r="T255" s="201">
        <f>IF(SUM(M255,O255,Q255,S255)&lt;&gt;0,SUM(M255,O255,Q255,S255),0)</f>
        <v>0</v>
      </c>
      <c r="U255" s="720"/>
      <c r="V255" s="709"/>
      <c r="W255" s="707"/>
      <c r="X255" s="706"/>
      <c r="Y255" s="703"/>
    </row>
    <row r="256" spans="1:25" ht="25.5" customHeight="1" x14ac:dyDescent="0.5">
      <c r="A256" s="729"/>
      <c r="B256" s="731"/>
      <c r="C256" s="717"/>
      <c r="D256" s="244">
        <v>5</v>
      </c>
      <c r="E256" s="124">
        <f>'INSCRIPTIONS COLLEGES'!E137</f>
        <v>24249167</v>
      </c>
      <c r="F256" s="313" t="str">
        <f>IF(E256="","",VLOOKUP(E256,'Listing import 29.10.24'!$A$2:$J$7000,2,FALSE))</f>
        <v>YEKAWENE</v>
      </c>
      <c r="G256" s="197" t="str">
        <f>IF(E256="","",VLOOKUP(E256,'Listing import 29.10.24'!$A$2:$J$7000,3,FALSE))</f>
        <v>MARIE LOOUISE</v>
      </c>
      <c r="H256" s="245" t="str">
        <f>IF(E256="","",VLOOKUP(E256,'Listing import 29.10.24'!$A$2:$J$7000,4,FALSE))</f>
        <v>BF</v>
      </c>
      <c r="I256" s="641"/>
      <c r="J256" s="724"/>
      <c r="K256" s="727"/>
      <c r="L256" s="149"/>
      <c r="M256" s="246" t="str">
        <f>IF(ISBLANK(L256),"",VLOOKUP(1/L256,'BAREME ATHLE'!$J$6:$BE$56,48))</f>
        <v/>
      </c>
      <c r="N256" s="150"/>
      <c r="O256" s="246" t="str">
        <f>IF(ISBLANK(N256),"",VLOOKUP(1/N256,'BAREME ATHLE'!$V$6:$BE$56,36))</f>
        <v/>
      </c>
      <c r="P256" s="151"/>
      <c r="Q256" s="247" t="str">
        <f>IF(ISBLANK(P256),"",VLOOKUP(P256,'BAREME ATHLE'!$AS$6:$BE$56,13))</f>
        <v/>
      </c>
      <c r="R256" s="152"/>
      <c r="S256" s="246" t="str">
        <f>IF(ISBLANK(R256),"",VLOOKUP(R256,'BAREME ATHLE'!$AY$6:$BE$56,7))</f>
        <v/>
      </c>
      <c r="T256" s="201">
        <f>IF(SUM(M256,O256,Q256,S256)&lt;&gt;0,SUM(M256,O256,Q256,S256),0)</f>
        <v>0</v>
      </c>
      <c r="U256" s="721"/>
      <c r="V256" s="709"/>
      <c r="W256" s="707"/>
      <c r="X256" s="706"/>
      <c r="Y256" s="703"/>
    </row>
    <row r="257" spans="1:25" ht="25.5" customHeight="1" x14ac:dyDescent="0.5">
      <c r="A257" s="729"/>
      <c r="B257" s="731"/>
      <c r="C257" s="218"/>
      <c r="D257" s="219"/>
      <c r="E257" s="219"/>
      <c r="F257" s="311"/>
      <c r="G257" s="219"/>
      <c r="H257" s="220"/>
      <c r="I257" s="221"/>
      <c r="J257" s="154"/>
      <c r="K257" s="221"/>
      <c r="L257" s="155"/>
      <c r="M257" s="222"/>
      <c r="N257" s="156"/>
      <c r="O257" s="223"/>
      <c r="P257" s="139"/>
      <c r="Q257" s="223"/>
      <c r="R257" s="139"/>
      <c r="S257" s="223"/>
      <c r="T257" s="224"/>
      <c r="U257" s="225"/>
      <c r="V257" s="226"/>
      <c r="W257" s="707"/>
      <c r="X257" s="706"/>
      <c r="Y257" s="703"/>
    </row>
    <row r="258" spans="1:25" ht="25.5" customHeight="1" x14ac:dyDescent="0.5">
      <c r="A258" s="729"/>
      <c r="B258" s="731"/>
      <c r="C258" s="716" t="s">
        <v>97</v>
      </c>
      <c r="D258" s="244">
        <v>1</v>
      </c>
      <c r="E258" s="124">
        <f>'INSCRIPTIONS COLLEGES'!E139</f>
        <v>24245717</v>
      </c>
      <c r="F258" s="313" t="str">
        <f>IF(E258="","",VLOOKUP(E258,'Listing import 29.10.24'!$A$2:$J$7000,2,FALSE))</f>
        <v>JEWINE</v>
      </c>
      <c r="G258" s="197" t="str">
        <f>IF(E258="","",VLOOKUP(E258,'Listing import 29.10.24'!$A$2:$J$7000,3,FALSE))</f>
        <v>ALEXANDRE</v>
      </c>
      <c r="H258" s="245" t="str">
        <f>IF(E258="","",VLOOKUP(E258,'Listing import 29.10.24'!$A$2:$J$7000,4,FALSE))</f>
        <v>BG</v>
      </c>
      <c r="I258" s="641"/>
      <c r="J258" s="722"/>
      <c r="K258" s="725" t="str">
        <f>IF(ISBLANK(J258),"",VLOOKUP(1/J258,'BAREME ATHLE'!$AJ$6:$BE$56,22))</f>
        <v/>
      </c>
      <c r="L258" s="149"/>
      <c r="M258" s="246" t="str">
        <f>IF(ISBLANK(L258),"",VLOOKUP(1/L258,'BAREME ATHLE'!$L$6:$BE$56,46))</f>
        <v/>
      </c>
      <c r="N258" s="150"/>
      <c r="O258" s="246" t="str">
        <f>IF(ISBLANK(N258),"",VLOOKUP(1/N258,'BAREME ATHLE'!$X$6:$BE$56,34))</f>
        <v/>
      </c>
      <c r="P258" s="157"/>
      <c r="Q258" s="246" t="str">
        <f>IF(ISBLANK(P258),"",VLOOKUP(P258,'BAREME ATHLE'!$AT$6:$BE$56,12))</f>
        <v/>
      </c>
      <c r="R258" s="152"/>
      <c r="S258" s="246" t="str">
        <f>IF(ISBLANK(R258),"",VLOOKUP(R258,'BAREME ATHLE'!$AY$6:$BE$56,7))</f>
        <v/>
      </c>
      <c r="T258" s="233">
        <f>IF(SUM(M258,O258,Q258,S258)&lt;&gt;0,SUM(M258,O258,Q258,S258),0)</f>
        <v>0</v>
      </c>
      <c r="U258" s="713">
        <f>SUM(T258:T262)</f>
        <v>0</v>
      </c>
      <c r="V258" s="710">
        <f>IF(ISERROR(RANK(U258,$AF$47:$AF$62)),"",RANK(U258,$AF$47:$AF$62))</f>
        <v>1</v>
      </c>
      <c r="W258" s="707"/>
      <c r="X258" s="706"/>
      <c r="Y258" s="703"/>
    </row>
    <row r="259" spans="1:25" ht="25.5" customHeight="1" x14ac:dyDescent="0.5">
      <c r="A259" s="729"/>
      <c r="B259" s="731"/>
      <c r="C259" s="717"/>
      <c r="D259" s="244">
        <v>2</v>
      </c>
      <c r="E259" s="124">
        <f>'INSCRIPTIONS COLLEGES'!E140</f>
        <v>24236980</v>
      </c>
      <c r="F259" s="313" t="str">
        <f>IF(E259="","",VLOOKUP(E259,'Listing import 29.10.24'!$A$2:$J$7000,2,FALSE))</f>
        <v>WAICANE</v>
      </c>
      <c r="G259" s="197" t="str">
        <f>IF(E259="","",VLOOKUP(E259,'Listing import 29.10.24'!$A$2:$J$7000,3,FALSE))</f>
        <v>JOCELYN</v>
      </c>
      <c r="H259" s="245" t="str">
        <f>IF(E259="","",VLOOKUP(E259,'Listing import 29.10.24'!$A$2:$J$7000,4,FALSE))</f>
        <v>BG</v>
      </c>
      <c r="I259" s="641"/>
      <c r="J259" s="723"/>
      <c r="K259" s="726"/>
      <c r="L259" s="149"/>
      <c r="M259" s="246" t="str">
        <f>IF(ISBLANK(L259),"",VLOOKUP(1/L259,'BAREME ATHLE'!$L$6:$BE$56,46))</f>
        <v/>
      </c>
      <c r="N259" s="150"/>
      <c r="O259" s="246" t="str">
        <f>IF(ISBLANK(N259),"",VLOOKUP(1/N259,'BAREME ATHLE'!$X$6:$BE$56,34))</f>
        <v/>
      </c>
      <c r="P259" s="157"/>
      <c r="Q259" s="246" t="str">
        <f>IF(ISBLANK(P259),"",VLOOKUP(P259,'BAREME ATHLE'!$AT$6:$BE$56,12))</f>
        <v/>
      </c>
      <c r="R259" s="152"/>
      <c r="S259" s="246" t="str">
        <f>IF(ISBLANK(R259),"",VLOOKUP(R259,'BAREME ATHLE'!$AY$6:$BE$56,7))</f>
        <v/>
      </c>
      <c r="T259" s="233">
        <f>IF(SUM(M259,O259,Q259,S259)&lt;&gt;0,SUM(M259,O259,Q259,S259),0)</f>
        <v>0</v>
      </c>
      <c r="U259" s="714"/>
      <c r="V259" s="711"/>
      <c r="W259" s="707"/>
      <c r="X259" s="706"/>
      <c r="Y259" s="703"/>
    </row>
    <row r="260" spans="1:25" ht="25.5" customHeight="1" x14ac:dyDescent="0.5">
      <c r="A260" s="729"/>
      <c r="B260" s="731"/>
      <c r="C260" s="717"/>
      <c r="D260" s="244">
        <v>3</v>
      </c>
      <c r="E260" s="124">
        <f>'INSCRIPTIONS COLLEGES'!E141</f>
        <v>24238368</v>
      </c>
      <c r="F260" s="313" t="str">
        <f>IF(E260="","",VLOOKUP(E260,'Listing import 29.10.24'!$A$2:$J$7000,2,FALSE))</f>
        <v>WAICANE</v>
      </c>
      <c r="G260" s="197" t="str">
        <f>IF(E260="","",VLOOKUP(E260,'Listing import 29.10.24'!$A$2:$J$7000,3,FALSE))</f>
        <v>philippe</v>
      </c>
      <c r="H260" s="245" t="str">
        <f>IF(E260="","",VLOOKUP(E260,'Listing import 29.10.24'!$A$2:$J$7000,4,FALSE))</f>
        <v>BG</v>
      </c>
      <c r="I260" s="641"/>
      <c r="J260" s="723"/>
      <c r="K260" s="726"/>
      <c r="L260" s="149"/>
      <c r="M260" s="246" t="str">
        <f>IF(ISBLANK(L260),"",VLOOKUP(1/L260,'BAREME ATHLE'!$L$6:$BE$56,46))</f>
        <v/>
      </c>
      <c r="N260" s="150"/>
      <c r="O260" s="246" t="str">
        <f>IF(ISBLANK(N260),"",VLOOKUP(1/N260,'BAREME ATHLE'!$X$6:$BE$56,34))</f>
        <v/>
      </c>
      <c r="P260" s="157"/>
      <c r="Q260" s="246" t="str">
        <f>IF(ISBLANK(P260),"",VLOOKUP(P260,'BAREME ATHLE'!$AT$6:$BE$56,12))</f>
        <v/>
      </c>
      <c r="R260" s="152"/>
      <c r="S260" s="246" t="str">
        <f>IF(ISBLANK(R260),"",VLOOKUP(R260,'BAREME ATHLE'!$AY$6:$BE$56,7))</f>
        <v/>
      </c>
      <c r="T260" s="233">
        <f>IF(SUM(M260,O260,Q260,S260)&lt;&gt;0,SUM(M260,O260,Q260,S260),0)</f>
        <v>0</v>
      </c>
      <c r="U260" s="714"/>
      <c r="V260" s="711"/>
      <c r="W260" s="707"/>
      <c r="X260" s="706"/>
      <c r="Y260" s="703"/>
    </row>
    <row r="261" spans="1:25" ht="25.5" customHeight="1" x14ac:dyDescent="0.5">
      <c r="A261" s="729"/>
      <c r="B261" s="731"/>
      <c r="C261" s="717"/>
      <c r="D261" s="244">
        <v>4</v>
      </c>
      <c r="E261" s="124">
        <f>'INSCRIPTIONS COLLEGES'!E142</f>
        <v>24249223</v>
      </c>
      <c r="F261" s="313" t="str">
        <f>IF(E261="","",VLOOKUP(E261,'Listing import 29.10.24'!$A$2:$J$7000,2,FALSE))</f>
        <v>WATU</v>
      </c>
      <c r="G261" s="197" t="str">
        <f>IF(E261="","",VLOOKUP(E261,'Listing import 29.10.24'!$A$2:$J$7000,3,FALSE))</f>
        <v>ASRIEL</v>
      </c>
      <c r="H261" s="245" t="str">
        <f>IF(E261="","",VLOOKUP(E261,'Listing import 29.10.24'!$A$2:$J$7000,4,FALSE))</f>
        <v>BG</v>
      </c>
      <c r="I261" s="641"/>
      <c r="J261" s="723"/>
      <c r="K261" s="726"/>
      <c r="L261" s="149"/>
      <c r="M261" s="246" t="str">
        <f>IF(ISBLANK(L261),"",VLOOKUP(1/L261,'BAREME ATHLE'!$L$6:$BE$56,46))</f>
        <v/>
      </c>
      <c r="N261" s="150"/>
      <c r="O261" s="246" t="str">
        <f>IF(ISBLANK(N261),"",VLOOKUP(1/N261,'BAREME ATHLE'!$X$6:$BE$56,34))</f>
        <v/>
      </c>
      <c r="P261" s="157"/>
      <c r="Q261" s="246" t="str">
        <f>IF(ISBLANK(P261),"",VLOOKUP(P261,'BAREME ATHLE'!$AT$6:$BE$56,12))</f>
        <v/>
      </c>
      <c r="R261" s="152"/>
      <c r="S261" s="246" t="str">
        <f>IF(ISBLANK(R261),"",VLOOKUP(R261,'BAREME ATHLE'!$AY$6:$BE$56,7))</f>
        <v/>
      </c>
      <c r="T261" s="233">
        <f>IF(SUM(M261,O261,Q261,S261)&lt;&gt;0,SUM(M261,O261,Q261,S261),0)</f>
        <v>0</v>
      </c>
      <c r="U261" s="714"/>
      <c r="V261" s="711"/>
      <c r="W261" s="707"/>
      <c r="X261" s="706"/>
      <c r="Y261" s="703"/>
    </row>
    <row r="262" spans="1:25" ht="25.5" customHeight="1" x14ac:dyDescent="0.5">
      <c r="A262" s="729"/>
      <c r="B262" s="731"/>
      <c r="C262" s="717"/>
      <c r="D262" s="244">
        <v>5</v>
      </c>
      <c r="E262" s="124">
        <f>'INSCRIPTIONS COLLEGES'!E143</f>
        <v>24239240</v>
      </c>
      <c r="F262" s="313" t="str">
        <f>IF(E262="","",VLOOKUP(E262,'Listing import 29.10.24'!$A$2:$J$7000,2,FALSE))</f>
        <v>WAYEWOL</v>
      </c>
      <c r="G262" s="197" t="str">
        <f>IF(E262="","",VLOOKUP(E262,'Listing import 29.10.24'!$A$2:$J$7000,3,FALSE))</f>
        <v>Waeren</v>
      </c>
      <c r="H262" s="245" t="str">
        <f>IF(E262="","",VLOOKUP(E262,'Listing import 29.10.24'!$A$2:$J$7000,4,FALSE))</f>
        <v>BG</v>
      </c>
      <c r="I262" s="641"/>
      <c r="J262" s="724"/>
      <c r="K262" s="727"/>
      <c r="L262" s="149"/>
      <c r="M262" s="246" t="str">
        <f>IF(ISBLANK(L262),"",VLOOKUP(1/L262,'BAREME ATHLE'!$L$6:$BE$56,46))</f>
        <v/>
      </c>
      <c r="N262" s="150"/>
      <c r="O262" s="246" t="str">
        <f>IF(ISBLANK(N262),"",VLOOKUP(1/N262,'BAREME ATHLE'!$X$6:$BE$56,34))</f>
        <v/>
      </c>
      <c r="P262" s="157"/>
      <c r="Q262" s="246" t="str">
        <f>IF(ISBLANK(P262),"",VLOOKUP(P262,'BAREME ATHLE'!$AT$6:$BE$56,12))</f>
        <v/>
      </c>
      <c r="R262" s="152"/>
      <c r="S262" s="246" t="str">
        <f>IF(ISBLANK(R262),"",VLOOKUP(R262,'BAREME ATHLE'!$AY$6:$BE$56,7))</f>
        <v/>
      </c>
      <c r="T262" s="233">
        <f>IF(SUM(M262,O262,Q262,S262)&lt;&gt;0,SUM(M262,O262,Q262,S262),0)</f>
        <v>0</v>
      </c>
      <c r="U262" s="715"/>
      <c r="V262" s="711"/>
      <c r="W262" s="707"/>
      <c r="X262" s="706"/>
      <c r="Y262" s="703"/>
    </row>
    <row r="263" spans="1:25" ht="87.75" x14ac:dyDescent="0.5">
      <c r="A263" s="729"/>
      <c r="B263" s="731"/>
      <c r="C263" s="187" t="s">
        <v>57</v>
      </c>
      <c r="D263" s="187" t="s">
        <v>58</v>
      </c>
      <c r="E263" s="46" t="s">
        <v>59</v>
      </c>
      <c r="F263" s="309" t="s">
        <v>60</v>
      </c>
      <c r="G263" s="187" t="s">
        <v>61</v>
      </c>
      <c r="H263" s="187" t="s">
        <v>62</v>
      </c>
      <c r="I263" s="188" t="s">
        <v>63</v>
      </c>
      <c r="J263" s="57" t="s">
        <v>98</v>
      </c>
      <c r="K263" s="188" t="s">
        <v>33</v>
      </c>
      <c r="L263" s="57" t="s">
        <v>99</v>
      </c>
      <c r="M263" s="189" t="s">
        <v>33</v>
      </c>
      <c r="N263" s="57" t="s">
        <v>100</v>
      </c>
      <c r="O263" s="234" t="s">
        <v>33</v>
      </c>
      <c r="P263" s="57" t="s">
        <v>101</v>
      </c>
      <c r="Q263" s="189" t="s">
        <v>33</v>
      </c>
      <c r="R263" s="57" t="s">
        <v>102</v>
      </c>
      <c r="S263" s="189" t="s">
        <v>33</v>
      </c>
      <c r="T263" s="190" t="s">
        <v>89</v>
      </c>
      <c r="U263" s="191" t="s">
        <v>72</v>
      </c>
      <c r="V263" s="192" t="s">
        <v>73</v>
      </c>
      <c r="W263" s="192" t="s">
        <v>103</v>
      </c>
      <c r="X263" s="192" t="s">
        <v>104</v>
      </c>
      <c r="Y263" s="704"/>
    </row>
    <row r="264" spans="1:25" ht="25.5" customHeight="1" x14ac:dyDescent="0.5">
      <c r="A264" s="729"/>
      <c r="B264" s="731"/>
      <c r="C264" s="716" t="s">
        <v>105</v>
      </c>
      <c r="D264" s="244">
        <v>1</v>
      </c>
      <c r="E264" s="124"/>
      <c r="F264" s="313" t="str">
        <f>IF(E264="","",VLOOKUP(E264,'Listing import 29.10.24'!$A$2:$J$7000,2,FALSE))</f>
        <v/>
      </c>
      <c r="G264" s="197" t="str">
        <f>IF(E264="","",VLOOKUP(E264,'Listing import 29.10.24'!$A$2:$J$7000,3,FALSE))</f>
        <v/>
      </c>
      <c r="H264" s="245" t="str">
        <f>IF(E264="","",VLOOKUP(E264,'Listing import 29.10.24'!$A$2:$J$7000,4,FALSE))</f>
        <v/>
      </c>
      <c r="I264" s="728"/>
      <c r="J264" s="722"/>
      <c r="K264" s="725" t="str">
        <f>IF(ISBLANK(J264),"",VLOOKUP(1/J264,'BAREME ATHLE'!$AL$6:$BE$56,20))</f>
        <v/>
      </c>
      <c r="L264" s="149"/>
      <c r="M264" s="246" t="str">
        <f>IF(ISBLANK(L264),"",VLOOKUP(1/L264,'BAREME ATHLE'!$N$6:$BE$56,44))</f>
        <v/>
      </c>
      <c r="N264" s="150"/>
      <c r="O264" s="246" t="str">
        <f>IF(ISBLANK(N264),"",VLOOKUP(1/N264,'BAREME ATHLE'!$Z$6:$BE$56,32))</f>
        <v/>
      </c>
      <c r="P264" s="157"/>
      <c r="Q264" s="246" t="str">
        <f>IF(ISBLANK(P264),"",VLOOKUP(P264,'BAREME ATHLE'!$AU$6:$BE$56,11))</f>
        <v/>
      </c>
      <c r="R264" s="152"/>
      <c r="S264" s="246" t="str">
        <f>IF(ISBLANK(R264),"",VLOOKUP(R264,'BAREME ATHLE'!$AY$6:$BE$56,7))</f>
        <v/>
      </c>
      <c r="T264" s="201">
        <f>IF(SUM(M264,O264,Q264,S264)&lt;&gt;0,SUM(M264,O264,Q264,S264),0)</f>
        <v>0</v>
      </c>
      <c r="U264" s="719">
        <f>SUM(T264:T268)</f>
        <v>0</v>
      </c>
      <c r="V264" s="708">
        <f>IF(ISERROR(RANK(U264,$AL$47:$AL$62)),"",RANK(U264,$AL$47:$AL$62))</f>
        <v>1</v>
      </c>
      <c r="W264" s="706">
        <f>IF(ISERROR(U264+U270),"",U264+U270)</f>
        <v>0</v>
      </c>
      <c r="X264" s="706">
        <f>IF(ISERROR(RANK(W264,$AR$47:$AR$62)),"",RANK(W264,$AR$47:$AR$62))</f>
        <v>1</v>
      </c>
      <c r="Y264" s="704"/>
    </row>
    <row r="265" spans="1:25" ht="25.5" customHeight="1" x14ac:dyDescent="0.5">
      <c r="A265" s="729"/>
      <c r="B265" s="731"/>
      <c r="C265" s="716"/>
      <c r="D265" s="244">
        <v>2</v>
      </c>
      <c r="E265" s="124"/>
      <c r="F265" s="313" t="str">
        <f>IF(E265="","",VLOOKUP(E265,'Listing import 29.10.24'!$A$2:$J$7000,2,FALSE))</f>
        <v/>
      </c>
      <c r="G265" s="197" t="str">
        <f>IF(E265="","",VLOOKUP(E265,'Listing import 29.10.24'!$A$2:$J$7000,3,FALSE))</f>
        <v/>
      </c>
      <c r="H265" s="245" t="str">
        <f>IF(E265="","",VLOOKUP(E265,'Listing import 29.10.24'!$A$2:$J$7000,4,FALSE))</f>
        <v/>
      </c>
      <c r="I265" s="728"/>
      <c r="J265" s="723"/>
      <c r="K265" s="726"/>
      <c r="L265" s="149"/>
      <c r="M265" s="246" t="str">
        <f>IF(ISBLANK(L265),"",VLOOKUP(1/L265,'BAREME ATHLE'!$N$6:$BE$56,44))</f>
        <v/>
      </c>
      <c r="N265" s="150"/>
      <c r="O265" s="246" t="str">
        <f>IF(ISBLANK(N265),"",VLOOKUP(1/N265,'BAREME ATHLE'!$Z$6:$BE$56,32))</f>
        <v/>
      </c>
      <c r="P265" s="157"/>
      <c r="Q265" s="246" t="str">
        <f>IF(ISBLANK(P265),"",VLOOKUP(P265,'BAREME ATHLE'!$AU$6:$BE$56,11))</f>
        <v/>
      </c>
      <c r="R265" s="152"/>
      <c r="S265" s="246" t="str">
        <f>IF(ISBLANK(R265),"",VLOOKUP(R265,'BAREME ATHLE'!$AY$6:$BE$56,7))</f>
        <v/>
      </c>
      <c r="T265" s="201">
        <f>IF(SUM(M265,O265,Q265,S265)&lt;&gt;0,SUM(M265,O265,Q265,S265),0)</f>
        <v>0</v>
      </c>
      <c r="U265" s="720"/>
      <c r="V265" s="709"/>
      <c r="W265" s="707"/>
      <c r="X265" s="706"/>
      <c r="Y265" s="704"/>
    </row>
    <row r="266" spans="1:25" ht="25.5" customHeight="1" x14ac:dyDescent="0.5">
      <c r="A266" s="729"/>
      <c r="B266" s="731"/>
      <c r="C266" s="717"/>
      <c r="D266" s="244">
        <v>3</v>
      </c>
      <c r="E266" s="124"/>
      <c r="F266" s="313" t="str">
        <f>IF(E266="","",VLOOKUP(E266,'Listing import 29.10.24'!$A$2:$J$7000,2,FALSE))</f>
        <v/>
      </c>
      <c r="G266" s="197" t="str">
        <f>IF(E266="","",VLOOKUP(E266,'Listing import 29.10.24'!$A$2:$J$7000,3,FALSE))</f>
        <v/>
      </c>
      <c r="H266" s="245" t="str">
        <f>IF(E266="","",VLOOKUP(E266,'Listing import 29.10.24'!$A$2:$J$7000,4,FALSE))</f>
        <v/>
      </c>
      <c r="I266" s="728"/>
      <c r="J266" s="723"/>
      <c r="K266" s="726"/>
      <c r="L266" s="149"/>
      <c r="M266" s="246" t="str">
        <f>IF(ISBLANK(L266),"",VLOOKUP(1/L266,'BAREME ATHLE'!$N$6:$BE$56,44))</f>
        <v/>
      </c>
      <c r="N266" s="150"/>
      <c r="O266" s="246" t="str">
        <f>IF(ISBLANK(N266),"",VLOOKUP(1/N266,'BAREME ATHLE'!$Z$6:$BE$56,32))</f>
        <v/>
      </c>
      <c r="P266" s="157"/>
      <c r="Q266" s="246" t="str">
        <f>IF(ISBLANK(P266),"",VLOOKUP(P266,'BAREME ATHLE'!$AU$6:$BE$56,11))</f>
        <v/>
      </c>
      <c r="R266" s="152"/>
      <c r="S266" s="246" t="str">
        <f>IF(ISBLANK(R266),"",VLOOKUP(R266,'BAREME ATHLE'!$AY$6:$BE$56,7))</f>
        <v/>
      </c>
      <c r="T266" s="201">
        <f>IF(SUM(M266,O266,Q266,S266)&lt;&gt;0,SUM(M266,O266,Q266,S266),0)</f>
        <v>0</v>
      </c>
      <c r="U266" s="720"/>
      <c r="V266" s="709"/>
      <c r="W266" s="707"/>
      <c r="X266" s="706"/>
      <c r="Y266" s="704"/>
    </row>
    <row r="267" spans="1:25" ht="25.5" customHeight="1" x14ac:dyDescent="0.5">
      <c r="A267" s="729"/>
      <c r="B267" s="731"/>
      <c r="C267" s="717"/>
      <c r="D267" s="244">
        <v>4</v>
      </c>
      <c r="E267" s="124"/>
      <c r="F267" s="313" t="str">
        <f>IF(E267="","",VLOOKUP(E267,'Listing import 29.10.24'!$A$2:$J$7000,2,FALSE))</f>
        <v/>
      </c>
      <c r="G267" s="197" t="str">
        <f>IF(E267="","",VLOOKUP(E267,'Listing import 29.10.24'!$A$2:$J$7000,3,FALSE))</f>
        <v/>
      </c>
      <c r="H267" s="245" t="str">
        <f>IF(E267="","",VLOOKUP(E267,'Listing import 29.10.24'!$A$2:$J$7000,4,FALSE))</f>
        <v/>
      </c>
      <c r="I267" s="728"/>
      <c r="J267" s="723"/>
      <c r="K267" s="726"/>
      <c r="L267" s="149"/>
      <c r="M267" s="246" t="str">
        <f>IF(ISBLANK(L267),"",VLOOKUP(1/L267,'BAREME ATHLE'!$N$6:$BE$56,44))</f>
        <v/>
      </c>
      <c r="N267" s="150"/>
      <c r="O267" s="246" t="str">
        <f>IF(ISBLANK(N267),"",VLOOKUP(1/N267,'BAREME ATHLE'!$Z$6:$BE$56,32))</f>
        <v/>
      </c>
      <c r="P267" s="157"/>
      <c r="Q267" s="246" t="str">
        <f>IF(ISBLANK(P267),"",VLOOKUP(P267,'BAREME ATHLE'!$AU$6:$BE$56,11))</f>
        <v/>
      </c>
      <c r="R267" s="152"/>
      <c r="S267" s="246" t="str">
        <f>IF(ISBLANK(R267),"",VLOOKUP(R267,'BAREME ATHLE'!$AY$6:$BE$56,7))</f>
        <v/>
      </c>
      <c r="T267" s="201">
        <f>IF(SUM(M267,O267,Q267,S267)&lt;&gt;0,SUM(M267,O267,Q267,S267),0)</f>
        <v>0</v>
      </c>
      <c r="U267" s="720"/>
      <c r="V267" s="709"/>
      <c r="W267" s="707"/>
      <c r="X267" s="706"/>
      <c r="Y267" s="704"/>
    </row>
    <row r="268" spans="1:25" ht="25.5" customHeight="1" x14ac:dyDescent="0.5">
      <c r="A268" s="729"/>
      <c r="B268" s="731"/>
      <c r="C268" s="717"/>
      <c r="D268" s="244">
        <v>5</v>
      </c>
      <c r="E268" s="124"/>
      <c r="F268" s="313" t="str">
        <f>IF(E268="","",VLOOKUP(E268,'Listing import 29.10.24'!$A$2:$J$7000,2,FALSE))</f>
        <v/>
      </c>
      <c r="G268" s="197" t="str">
        <f>IF(E268="","",VLOOKUP(E268,'Listing import 29.10.24'!$A$2:$J$7000,3,FALSE))</f>
        <v/>
      </c>
      <c r="H268" s="245" t="str">
        <f>IF(E268="","",VLOOKUP(E268,'Listing import 29.10.24'!$A$2:$J$7000,4,FALSE))</f>
        <v/>
      </c>
      <c r="I268" s="728"/>
      <c r="J268" s="724"/>
      <c r="K268" s="727"/>
      <c r="L268" s="149"/>
      <c r="M268" s="246" t="str">
        <f>IF(ISBLANK(L268),"",VLOOKUP(1/L268,'BAREME ATHLE'!$N$6:$BE$56,44))</f>
        <v/>
      </c>
      <c r="N268" s="150"/>
      <c r="O268" s="246" t="str">
        <f>IF(ISBLANK(N268),"",VLOOKUP(1/N268,'BAREME ATHLE'!$Z$6:$BE$56,32))</f>
        <v/>
      </c>
      <c r="P268" s="157"/>
      <c r="Q268" s="246" t="str">
        <f>IF(ISBLANK(P268),"",VLOOKUP(P268,'BAREME ATHLE'!$AU$6:$BE$56,11))</f>
        <v/>
      </c>
      <c r="R268" s="152"/>
      <c r="S268" s="246" t="str">
        <f>IF(ISBLANK(R268),"",VLOOKUP(R268,'BAREME ATHLE'!$AY$6:$BE$56,7))</f>
        <v/>
      </c>
      <c r="T268" s="201">
        <f>IF(SUM(M268,O268,Q268,S268)&lt;&gt;0,SUM(M268,O268,Q268,S268),0)</f>
        <v>0</v>
      </c>
      <c r="U268" s="721"/>
      <c r="V268" s="709"/>
      <c r="W268" s="707"/>
      <c r="X268" s="706"/>
      <c r="Y268" s="704"/>
    </row>
    <row r="269" spans="1:25" ht="25.5" customHeight="1" x14ac:dyDescent="0.5">
      <c r="A269" s="729"/>
      <c r="B269" s="731"/>
      <c r="C269" s="218"/>
      <c r="D269" s="219"/>
      <c r="E269" s="32"/>
      <c r="F269" s="311"/>
      <c r="G269" s="219"/>
      <c r="H269" s="220"/>
      <c r="I269" s="221"/>
      <c r="J269" s="154"/>
      <c r="K269" s="221"/>
      <c r="L269" s="155"/>
      <c r="M269" s="223"/>
      <c r="N269" s="156"/>
      <c r="O269" s="223"/>
      <c r="P269" s="139"/>
      <c r="Q269" s="223"/>
      <c r="R269" s="139"/>
      <c r="S269" s="223"/>
      <c r="T269" s="224"/>
      <c r="U269" s="225"/>
      <c r="V269" s="226"/>
      <c r="W269" s="707"/>
      <c r="X269" s="706"/>
      <c r="Y269" s="704"/>
    </row>
    <row r="270" spans="1:25" ht="25.5" customHeight="1" x14ac:dyDescent="0.5">
      <c r="A270" s="729"/>
      <c r="B270" s="731"/>
      <c r="C270" s="716" t="s">
        <v>106</v>
      </c>
      <c r="D270" s="244">
        <v>1</v>
      </c>
      <c r="E270" s="124"/>
      <c r="F270" s="313" t="str">
        <f>IF(E270="","",VLOOKUP(E270,'Listing import 29.10.24'!$A$2:$J$7000,2,FALSE))</f>
        <v/>
      </c>
      <c r="G270" s="197" t="str">
        <f>IF(E270="","",VLOOKUP(E270,'Listing import 29.10.24'!$A$2:$J$7000,3,FALSE))</f>
        <v/>
      </c>
      <c r="H270" s="245" t="str">
        <f>IF(E270="","",VLOOKUP(E270,'Listing import 29.10.24'!$A$2:$J$7000,4,FALSE))</f>
        <v/>
      </c>
      <c r="I270" s="728"/>
      <c r="J270" s="722"/>
      <c r="K270" s="725" t="str">
        <f>IF(ISBLANK(J270),"",VLOOKUP(1/J270,'BAREME ATHLE'!$AN$6:$BE$56,18))</f>
        <v/>
      </c>
      <c r="L270" s="149"/>
      <c r="M270" s="246" t="str">
        <f>IF(ISBLANK(L270),"",VLOOKUP(1/L270,'BAREME ATHLE'!$P$6:$BE$56,42))</f>
        <v/>
      </c>
      <c r="N270" s="150"/>
      <c r="O270" s="246" t="str">
        <f>IF(ISBLANK(N270),"",VLOOKUP(1/N270,'BAREME ATHLE'!$AB$6:$BE$56,30))</f>
        <v/>
      </c>
      <c r="P270" s="157"/>
      <c r="Q270" s="246" t="str">
        <f>IF(ISBLANK(P270),"",VLOOKUP(P270,'BAREME ATHLE'!$AV$6:$BE$56,10))</f>
        <v/>
      </c>
      <c r="R270" s="152"/>
      <c r="S270" s="246" t="str">
        <f>IF(ISBLANK(R270),"",VLOOKUP(R270,'BAREME ATHLE'!$AY$6:$BE$56,7))</f>
        <v/>
      </c>
      <c r="T270" s="233">
        <f t="shared" ref="T270:T273" si="22">IF(SUM(M270,O270,Q270,S270)&lt;&gt;0,SUM(M270,O270,Q270,S270),0)</f>
        <v>0</v>
      </c>
      <c r="U270" s="713">
        <f>SUM(T270:T274)</f>
        <v>0</v>
      </c>
      <c r="V270" s="710">
        <f>IF(ISERROR(RANK(U270,$AO$47:$AO$62)),"",RANK(U270,$AO$47:$AO$62))</f>
        <v>1</v>
      </c>
      <c r="W270" s="707"/>
      <c r="X270" s="706"/>
      <c r="Y270" s="704"/>
    </row>
    <row r="271" spans="1:25" ht="25.5" customHeight="1" x14ac:dyDescent="0.5">
      <c r="A271" s="729"/>
      <c r="B271" s="731"/>
      <c r="C271" s="716"/>
      <c r="D271" s="244">
        <v>2</v>
      </c>
      <c r="E271" s="124"/>
      <c r="F271" s="313" t="str">
        <f>IF(E271="","",VLOOKUP(E271,'Listing import 29.10.24'!$A$2:$J$7000,2,FALSE))</f>
        <v/>
      </c>
      <c r="G271" s="197" t="str">
        <f>IF(E271="","",VLOOKUP(E271,'Listing import 29.10.24'!$A$2:$J$7000,3,FALSE))</f>
        <v/>
      </c>
      <c r="H271" s="245" t="str">
        <f>IF(E271="","",VLOOKUP(E271,'Listing import 29.10.24'!$A$2:$J$7000,4,FALSE))</f>
        <v/>
      </c>
      <c r="I271" s="728"/>
      <c r="J271" s="723"/>
      <c r="K271" s="726"/>
      <c r="L271" s="149"/>
      <c r="M271" s="246" t="str">
        <f>IF(ISBLANK(L271),"",VLOOKUP(1/L271,'BAREME ATHLE'!$P$6:$BE$56,42))</f>
        <v/>
      </c>
      <c r="N271" s="150"/>
      <c r="O271" s="246" t="str">
        <f>IF(ISBLANK(N271),"",VLOOKUP(1/N271,'BAREME ATHLE'!$AB$6:$BE$56,30))</f>
        <v/>
      </c>
      <c r="P271" s="157"/>
      <c r="Q271" s="246" t="str">
        <f>IF(ISBLANK(P271),"",VLOOKUP(P271,'BAREME ATHLE'!$AV$6:$BE$56,10))</f>
        <v/>
      </c>
      <c r="R271" s="152"/>
      <c r="S271" s="246" t="str">
        <f>IF(ISBLANK(R271),"",VLOOKUP(R271,'BAREME ATHLE'!$AY$6:$BE$56,7))</f>
        <v/>
      </c>
      <c r="T271" s="233">
        <f t="shared" si="22"/>
        <v>0</v>
      </c>
      <c r="U271" s="714"/>
      <c r="V271" s="711"/>
      <c r="W271" s="707"/>
      <c r="X271" s="706"/>
      <c r="Y271" s="704"/>
    </row>
    <row r="272" spans="1:25" ht="25.5" customHeight="1" x14ac:dyDescent="0.5">
      <c r="A272" s="729"/>
      <c r="B272" s="731"/>
      <c r="C272" s="717"/>
      <c r="D272" s="244">
        <v>3</v>
      </c>
      <c r="E272" s="124"/>
      <c r="F272" s="313" t="str">
        <f>IF(E272="","",VLOOKUP(E272,'Listing import 29.10.24'!$A$2:$J$7000,2,FALSE))</f>
        <v/>
      </c>
      <c r="G272" s="197" t="str">
        <f>IF(E272="","",VLOOKUP(E272,'Listing import 29.10.24'!$A$2:$J$7000,3,FALSE))</f>
        <v/>
      </c>
      <c r="H272" s="245" t="str">
        <f>IF(E272="","",VLOOKUP(E272,'Listing import 29.10.24'!$A$2:$J$7000,4,FALSE))</f>
        <v/>
      </c>
      <c r="I272" s="728"/>
      <c r="J272" s="723"/>
      <c r="K272" s="726"/>
      <c r="L272" s="149"/>
      <c r="M272" s="246" t="str">
        <f>IF(ISBLANK(L272),"",VLOOKUP(1/L272,'BAREME ATHLE'!$P$6:$BE$56,42))</f>
        <v/>
      </c>
      <c r="N272" s="150"/>
      <c r="O272" s="246" t="str">
        <f>IF(ISBLANK(N272),"",VLOOKUP(1/N272,'BAREME ATHLE'!$AB$6:$BE$56,30))</f>
        <v/>
      </c>
      <c r="P272" s="157"/>
      <c r="Q272" s="246" t="str">
        <f>IF(ISBLANK(P272),"",VLOOKUP(P272,'BAREME ATHLE'!$AV$6:$BE$56,10))</f>
        <v/>
      </c>
      <c r="R272" s="152"/>
      <c r="S272" s="246" t="str">
        <f>IF(ISBLANK(R272),"",VLOOKUP(R272,'BAREME ATHLE'!$AY$6:$BE$56,7))</f>
        <v/>
      </c>
      <c r="T272" s="233">
        <f t="shared" si="22"/>
        <v>0</v>
      </c>
      <c r="U272" s="714"/>
      <c r="V272" s="711"/>
      <c r="W272" s="707"/>
      <c r="X272" s="706"/>
      <c r="Y272" s="704"/>
    </row>
    <row r="273" spans="1:25" ht="25.5" customHeight="1" x14ac:dyDescent="0.5">
      <c r="A273" s="729"/>
      <c r="B273" s="731"/>
      <c r="C273" s="717"/>
      <c r="D273" s="244">
        <v>4</v>
      </c>
      <c r="E273" s="124"/>
      <c r="F273" s="313" t="str">
        <f>IF(E273="","",VLOOKUP(E273,'Listing import 29.10.24'!$A$2:$J$7000,2,FALSE))</f>
        <v/>
      </c>
      <c r="G273" s="197" t="str">
        <f>IF(E273="","",VLOOKUP(E273,'Listing import 29.10.24'!$A$2:$J$7000,3,FALSE))</f>
        <v/>
      </c>
      <c r="H273" s="245" t="str">
        <f>IF(E273="","",VLOOKUP(E273,'Listing import 29.10.24'!$A$2:$J$7000,4,FALSE))</f>
        <v/>
      </c>
      <c r="I273" s="728"/>
      <c r="J273" s="723"/>
      <c r="K273" s="726"/>
      <c r="L273" s="149"/>
      <c r="M273" s="246" t="str">
        <f>IF(ISBLANK(L273),"",VLOOKUP(1/L273,'BAREME ATHLE'!$P$6:$BE$56,42))</f>
        <v/>
      </c>
      <c r="N273" s="150"/>
      <c r="O273" s="246" t="str">
        <f>IF(ISBLANK(N273),"",VLOOKUP(1/N273,'BAREME ATHLE'!$AB$6:$BE$56,30))</f>
        <v/>
      </c>
      <c r="P273" s="157"/>
      <c r="Q273" s="246" t="str">
        <f>IF(ISBLANK(P273),"",VLOOKUP(P273,'BAREME ATHLE'!$AV$6:$BE$56,10))</f>
        <v/>
      </c>
      <c r="R273" s="152"/>
      <c r="S273" s="246" t="str">
        <f>IF(ISBLANK(R273),"",VLOOKUP(R273,'BAREME ATHLE'!$AY$6:$BE$56,7))</f>
        <v/>
      </c>
      <c r="T273" s="233">
        <f t="shared" si="22"/>
        <v>0</v>
      </c>
      <c r="U273" s="714"/>
      <c r="V273" s="711"/>
      <c r="W273" s="707"/>
      <c r="X273" s="706"/>
      <c r="Y273" s="704"/>
    </row>
    <row r="274" spans="1:25" ht="25.5" customHeight="1" x14ac:dyDescent="0.5">
      <c r="A274" s="729"/>
      <c r="B274" s="732"/>
      <c r="C274" s="717"/>
      <c r="D274" s="244">
        <v>5</v>
      </c>
      <c r="E274" s="124"/>
      <c r="F274" s="313" t="str">
        <f>IF(E274="","",VLOOKUP(E274,'Listing import 29.10.24'!$A$2:$J$7000,2,FALSE))</f>
        <v/>
      </c>
      <c r="G274" s="197" t="str">
        <f>IF(E274="","",VLOOKUP(E274,'Listing import 29.10.24'!$A$2:$J$7000,3,FALSE))</f>
        <v/>
      </c>
      <c r="H274" s="245" t="str">
        <f>IF(E274="","",VLOOKUP(E274,'Listing import 29.10.24'!$A$2:$J$7000,4,FALSE))</f>
        <v/>
      </c>
      <c r="I274" s="728"/>
      <c r="J274" s="724"/>
      <c r="K274" s="727"/>
      <c r="L274" s="149"/>
      <c r="M274" s="246" t="str">
        <f>IF(ISBLANK(L274),"",VLOOKUP(1/L274,'BAREME ATHLE'!$P$6:$BE$56,42))</f>
        <v/>
      </c>
      <c r="N274" s="150"/>
      <c r="O274" s="246" t="str">
        <f>IF(ISBLANK(N274),"",VLOOKUP(1/N274,'BAREME ATHLE'!$AB$6:$BE$56,30))</f>
        <v/>
      </c>
      <c r="P274" s="157"/>
      <c r="Q274" s="246" t="str">
        <f>IF(ISBLANK(P274),"",VLOOKUP(P274,'BAREME ATHLE'!$AV$6:$BE$56,10))</f>
        <v/>
      </c>
      <c r="R274" s="152"/>
      <c r="S274" s="246" t="str">
        <f>IF(ISBLANK(R274),"",VLOOKUP(R274,'BAREME ATHLE'!$AY$6:$BE$56,7))</f>
        <v/>
      </c>
      <c r="T274" s="233">
        <f>IF(SUM(M274,O274,Q274,S274)&lt;&gt;0,SUM(M274,O274,Q274,S274),0)</f>
        <v>0</v>
      </c>
      <c r="U274" s="715"/>
      <c r="V274" s="711"/>
      <c r="W274" s="707"/>
      <c r="X274" s="706"/>
      <c r="Y274" s="705"/>
    </row>
    <row r="275" spans="1:25" x14ac:dyDescent="0.5">
      <c r="B275" s="236"/>
      <c r="C275" s="237"/>
      <c r="D275" s="237"/>
      <c r="E275" s="319"/>
      <c r="F275" s="312"/>
      <c r="G275" s="237"/>
      <c r="H275" s="237"/>
      <c r="J275" s="158">
        <f>SUM(HOUR(J252+J264)*60*60,MINUTE(J252+J264)*60,SECOND(J252+J264))</f>
        <v>0</v>
      </c>
      <c r="K275" s="238"/>
    </row>
    <row r="276" spans="1:25" ht="87.75" x14ac:dyDescent="0.5">
      <c r="B276" s="187" t="s">
        <v>56</v>
      </c>
      <c r="C276" s="187" t="s">
        <v>57</v>
      </c>
      <c r="D276" s="187" t="s">
        <v>58</v>
      </c>
      <c r="E276" s="46" t="s">
        <v>59</v>
      </c>
      <c r="F276" s="309" t="s">
        <v>60</v>
      </c>
      <c r="G276" s="187" t="s">
        <v>61</v>
      </c>
      <c r="H276" s="187" t="s">
        <v>62</v>
      </c>
      <c r="I276" s="188" t="s">
        <v>63</v>
      </c>
      <c r="J276" s="57" t="s">
        <v>98</v>
      </c>
      <c r="K276" s="188" t="s">
        <v>33</v>
      </c>
      <c r="L276" s="57" t="s">
        <v>108</v>
      </c>
      <c r="M276" s="189" t="s">
        <v>33</v>
      </c>
      <c r="N276" s="57" t="s">
        <v>100</v>
      </c>
      <c r="O276" s="189" t="s">
        <v>33</v>
      </c>
      <c r="P276" s="57" t="s">
        <v>101</v>
      </c>
      <c r="Q276" s="189" t="s">
        <v>33</v>
      </c>
      <c r="R276" s="57" t="s">
        <v>102</v>
      </c>
      <c r="S276" s="189" t="s">
        <v>33</v>
      </c>
      <c r="T276" s="190" t="s">
        <v>89</v>
      </c>
      <c r="U276" s="191" t="s">
        <v>72</v>
      </c>
      <c r="V276" s="191" t="s">
        <v>73</v>
      </c>
      <c r="W276" s="192" t="s">
        <v>90</v>
      </c>
      <c r="X276" s="192" t="s">
        <v>91</v>
      </c>
      <c r="Y276" s="192" t="s">
        <v>92</v>
      </c>
    </row>
    <row r="277" spans="1:25" ht="25.5" customHeight="1" x14ac:dyDescent="0.5">
      <c r="A277" s="687">
        <v>12</v>
      </c>
      <c r="B277" s="730" t="e">
        <f>IF(E277="","",VLOOKUP(E277,'Listing import 29.10.24'!$A$2:$J$7000,8,FALSE))</f>
        <v>#N/A</v>
      </c>
      <c r="C277" s="716" t="s">
        <v>93</v>
      </c>
      <c r="D277" s="244">
        <v>1</v>
      </c>
      <c r="E277" s="124">
        <f>'INSCRIPTIONS COLLEGES'!E146</f>
        <v>0</v>
      </c>
      <c r="F277" s="313" t="e">
        <f>IF(E277="","",VLOOKUP(E277,'Listing import 29.10.24'!$A$2:$J$7000,2,FALSE))</f>
        <v>#N/A</v>
      </c>
      <c r="G277" s="197" t="e">
        <f>IF(E277="","",VLOOKUP(E277,'Listing import 29.10.24'!$A$2:$J$7000,3,FALSE))</f>
        <v>#N/A</v>
      </c>
      <c r="H277" s="245" t="e">
        <f>IF(E277="","",VLOOKUP(E277,'Listing import 29.10.24'!$A$2:$J$7000,4,FALSE))</f>
        <v>#N/A</v>
      </c>
      <c r="I277" s="712"/>
      <c r="J277" s="722"/>
      <c r="K277" s="725" t="str">
        <f>IF(ISBLANK(J277),"",VLOOKUP(1/J277,'BAREME ATHLE'!$AH$6:$BE$56,24))</f>
        <v/>
      </c>
      <c r="L277" s="149"/>
      <c r="M277" s="246" t="str">
        <f>IF(ISBLANK(L277),"",VLOOKUP(1/L277,'BAREME ATHLE'!$J$6:$BE$56,48))</f>
        <v/>
      </c>
      <c r="N277" s="150"/>
      <c r="O277" s="246" t="str">
        <f>IF(ISBLANK(N277),"",VLOOKUP(1/N277,'BAREME ATHLE'!$V$6:$BE$56,36))</f>
        <v/>
      </c>
      <c r="P277" s="151"/>
      <c r="Q277" s="247" t="str">
        <f>IF(ISBLANK(P277),"",VLOOKUP(P277,'BAREME ATHLE'!$AS$6:$BE$56,13))</f>
        <v/>
      </c>
      <c r="R277" s="152"/>
      <c r="S277" s="246" t="str">
        <f>IF(ISBLANK(R277),"",VLOOKUP(R277,'BAREME ATHLE'!$AY$6:$BE$56,7))</f>
        <v/>
      </c>
      <c r="T277" s="201">
        <f>IF(SUM(M277,O277,Q277,S277)&lt;&gt;0,SUM(M277,O277,Q277,S277),0)</f>
        <v>0</v>
      </c>
      <c r="U277" s="719">
        <f>SUM(T277:T281)</f>
        <v>0</v>
      </c>
      <c r="V277" s="708">
        <f>IF(ISERROR(RANK(U277,$AC$47:$AC$62)),"",RANK(U277,$AC$47:$AC$62))</f>
        <v>1</v>
      </c>
      <c r="W277" s="706">
        <f>IF(ISERROR(U277+U283),"",U277+U283)</f>
        <v>0</v>
      </c>
      <c r="X277" s="706">
        <f>IF(ISERROR(RANK(W277,$AI$47:$AI$62)),"",RANK(W277,$AI$47:$AI$62))</f>
        <v>1</v>
      </c>
      <c r="Y277" s="702"/>
    </row>
    <row r="278" spans="1:25" ht="25.5" customHeight="1" x14ac:dyDescent="0.5">
      <c r="A278" s="729"/>
      <c r="B278" s="731"/>
      <c r="C278" s="717"/>
      <c r="D278" s="244">
        <v>2</v>
      </c>
      <c r="E278" s="124">
        <f>'INSCRIPTIONS COLLEGES'!E147</f>
        <v>0</v>
      </c>
      <c r="F278" s="313" t="e">
        <f>IF(E278="","",VLOOKUP(E278,'Listing import 29.10.24'!$A$2:$J$7000,2,FALSE))</f>
        <v>#N/A</v>
      </c>
      <c r="G278" s="197" t="e">
        <f>IF(E278="","",VLOOKUP(E278,'Listing import 29.10.24'!$A$2:$J$7000,3,FALSE))</f>
        <v>#N/A</v>
      </c>
      <c r="H278" s="245" t="e">
        <f>IF(E278="","",VLOOKUP(E278,'Listing import 29.10.24'!$A$2:$J$7000,4,FALSE))</f>
        <v>#N/A</v>
      </c>
      <c r="I278" s="712"/>
      <c r="J278" s="723"/>
      <c r="K278" s="726"/>
      <c r="L278" s="149"/>
      <c r="M278" s="246" t="str">
        <f>IF(ISBLANK(L278),"",VLOOKUP(1/L278,'BAREME ATHLE'!$J$6:$BE$56,48))</f>
        <v/>
      </c>
      <c r="N278" s="150"/>
      <c r="O278" s="246" t="str">
        <f>IF(ISBLANK(N278),"",VLOOKUP(1/N278,'BAREME ATHLE'!$V$6:$BE$56,36))</f>
        <v/>
      </c>
      <c r="P278" s="151"/>
      <c r="Q278" s="247" t="str">
        <f>IF(ISBLANK(P278),"",VLOOKUP(P278,'BAREME ATHLE'!$AS$6:$BE$56,13))</f>
        <v/>
      </c>
      <c r="R278" s="153"/>
      <c r="S278" s="246" t="str">
        <f>IF(ISBLANK(R278),"",VLOOKUP(R278,'BAREME ATHLE'!$AY$6:$BE$56,7))</f>
        <v/>
      </c>
      <c r="T278" s="201">
        <f>IF(SUM(M278,O278,Q278,S278)&lt;&gt;0,SUM(M278,O278,Q278,S278),0)</f>
        <v>0</v>
      </c>
      <c r="U278" s="720"/>
      <c r="V278" s="709"/>
      <c r="W278" s="707"/>
      <c r="X278" s="706"/>
      <c r="Y278" s="703"/>
    </row>
    <row r="279" spans="1:25" ht="25.5" customHeight="1" x14ac:dyDescent="0.5">
      <c r="A279" s="729"/>
      <c r="B279" s="731"/>
      <c r="C279" s="717"/>
      <c r="D279" s="244">
        <v>3</v>
      </c>
      <c r="E279" s="124">
        <f>'INSCRIPTIONS COLLEGES'!E148</f>
        <v>0</v>
      </c>
      <c r="F279" s="313" t="e">
        <f>IF(E279="","",VLOOKUP(E279,'Listing import 29.10.24'!$A$2:$J$7000,2,FALSE))</f>
        <v>#N/A</v>
      </c>
      <c r="G279" s="197" t="e">
        <f>IF(E279="","",VLOOKUP(E279,'Listing import 29.10.24'!$A$2:$J$7000,3,FALSE))</f>
        <v>#N/A</v>
      </c>
      <c r="H279" s="245" t="e">
        <f>IF(E279="","",VLOOKUP(E279,'Listing import 29.10.24'!$A$2:$J$7000,4,FALSE))</f>
        <v>#N/A</v>
      </c>
      <c r="I279" s="712"/>
      <c r="J279" s="723"/>
      <c r="K279" s="726"/>
      <c r="L279" s="149"/>
      <c r="M279" s="246" t="str">
        <f>IF(ISBLANK(L279),"",VLOOKUP(1/L279,'BAREME ATHLE'!$J$6:$BE$56,48))</f>
        <v/>
      </c>
      <c r="N279" s="150"/>
      <c r="O279" s="246" t="str">
        <f>IF(ISBLANK(N279),"",VLOOKUP(1/N279,'BAREME ATHLE'!$V$6:$BE$56,36))</f>
        <v/>
      </c>
      <c r="P279" s="151"/>
      <c r="Q279" s="247" t="str">
        <f>IF(ISBLANK(P279),"",VLOOKUP(P279,'BAREME ATHLE'!$AS$6:$BE$56,13))</f>
        <v/>
      </c>
      <c r="R279" s="152"/>
      <c r="S279" s="246" t="str">
        <f>IF(ISBLANK(R279),"",VLOOKUP(R279,'BAREME ATHLE'!$AY$6:$BE$56,7))</f>
        <v/>
      </c>
      <c r="T279" s="201">
        <f>IF(SUM(M279,O279,Q279,S279)&lt;&gt;0,SUM(M279,O279,Q279,S279),0)</f>
        <v>0</v>
      </c>
      <c r="U279" s="720"/>
      <c r="V279" s="709"/>
      <c r="W279" s="707"/>
      <c r="X279" s="706"/>
      <c r="Y279" s="703"/>
    </row>
    <row r="280" spans="1:25" ht="25.5" customHeight="1" x14ac:dyDescent="0.5">
      <c r="A280" s="729"/>
      <c r="B280" s="731"/>
      <c r="C280" s="717"/>
      <c r="D280" s="244">
        <v>4</v>
      </c>
      <c r="E280" s="124">
        <f>'INSCRIPTIONS COLLEGES'!E149</f>
        <v>0</v>
      </c>
      <c r="F280" s="313" t="e">
        <f>IF(E280="","",VLOOKUP(E280,'Listing import 29.10.24'!$A$2:$J$7000,2,FALSE))</f>
        <v>#N/A</v>
      </c>
      <c r="G280" s="197" t="e">
        <f>IF(E280="","",VLOOKUP(E280,'Listing import 29.10.24'!$A$2:$J$7000,3,FALSE))</f>
        <v>#N/A</v>
      </c>
      <c r="H280" s="245" t="e">
        <f>IF(E280="","",VLOOKUP(E280,'Listing import 29.10.24'!$A$2:$J$7000,4,FALSE))</f>
        <v>#N/A</v>
      </c>
      <c r="I280" s="712"/>
      <c r="J280" s="723"/>
      <c r="K280" s="726"/>
      <c r="L280" s="149"/>
      <c r="M280" s="246" t="str">
        <f>IF(ISBLANK(L280),"",VLOOKUP(1/L280,'BAREME ATHLE'!$J$6:$BE$56,48))</f>
        <v/>
      </c>
      <c r="N280" s="150"/>
      <c r="O280" s="246" t="str">
        <f>IF(ISBLANK(N280),"",VLOOKUP(1/N280,'BAREME ATHLE'!$V$6:$BE$56,36))</f>
        <v/>
      </c>
      <c r="P280" s="151"/>
      <c r="Q280" s="247" t="str">
        <f>IF(ISBLANK(P280),"",VLOOKUP(P280,'BAREME ATHLE'!$AS$6:$BE$56,13))</f>
        <v/>
      </c>
      <c r="R280" s="152"/>
      <c r="S280" s="246" t="str">
        <f>IF(ISBLANK(R280),"",VLOOKUP(R280,'BAREME ATHLE'!$AY$6:$BE$56,7))</f>
        <v/>
      </c>
      <c r="T280" s="201">
        <f>IF(SUM(M280,O280,Q280,S280)&lt;&gt;0,SUM(M280,O280,Q280,S280),0)</f>
        <v>0</v>
      </c>
      <c r="U280" s="720"/>
      <c r="V280" s="709"/>
      <c r="W280" s="707"/>
      <c r="X280" s="706"/>
      <c r="Y280" s="703"/>
    </row>
    <row r="281" spans="1:25" ht="25.5" customHeight="1" x14ac:dyDescent="0.5">
      <c r="A281" s="729"/>
      <c r="B281" s="731"/>
      <c r="C281" s="717"/>
      <c r="D281" s="244">
        <v>5</v>
      </c>
      <c r="E281" s="124">
        <f>'INSCRIPTIONS COLLEGES'!E150</f>
        <v>0</v>
      </c>
      <c r="F281" s="313" t="e">
        <f>IF(E281="","",VLOOKUP(E281,'Listing import 29.10.24'!$A$2:$J$7000,2,FALSE))</f>
        <v>#N/A</v>
      </c>
      <c r="G281" s="197" t="e">
        <f>IF(E281="","",VLOOKUP(E281,'Listing import 29.10.24'!$A$2:$J$7000,3,FALSE))</f>
        <v>#N/A</v>
      </c>
      <c r="H281" s="245" t="e">
        <f>IF(E281="","",VLOOKUP(E281,'Listing import 29.10.24'!$A$2:$J$7000,4,FALSE))</f>
        <v>#N/A</v>
      </c>
      <c r="I281" s="712"/>
      <c r="J281" s="724"/>
      <c r="K281" s="727"/>
      <c r="L281" s="149"/>
      <c r="M281" s="246" t="str">
        <f>IF(ISBLANK(L281),"",VLOOKUP(1/L281,'BAREME ATHLE'!$J$6:$BE$56,48))</f>
        <v/>
      </c>
      <c r="N281" s="150"/>
      <c r="O281" s="246" t="str">
        <f>IF(ISBLANK(N281),"",VLOOKUP(1/N281,'BAREME ATHLE'!$V$6:$BE$56,36))</f>
        <v/>
      </c>
      <c r="P281" s="151"/>
      <c r="Q281" s="247" t="str">
        <f>IF(ISBLANK(P281),"",VLOOKUP(P281,'BAREME ATHLE'!$AS$6:$BE$56,13))</f>
        <v/>
      </c>
      <c r="R281" s="152"/>
      <c r="S281" s="246" t="str">
        <f>IF(ISBLANK(R281),"",VLOOKUP(R281,'BAREME ATHLE'!$AY$6:$BE$56,7))</f>
        <v/>
      </c>
      <c r="T281" s="201">
        <f>IF(SUM(M281,O281,Q281,S281)&lt;&gt;0,SUM(M281,O281,Q281,S281),0)</f>
        <v>0</v>
      </c>
      <c r="U281" s="721"/>
      <c r="V281" s="709"/>
      <c r="W281" s="707"/>
      <c r="X281" s="706"/>
      <c r="Y281" s="703"/>
    </row>
    <row r="282" spans="1:25" ht="25.5" customHeight="1" x14ac:dyDescent="0.5">
      <c r="A282" s="729"/>
      <c r="B282" s="731"/>
      <c r="C282" s="218"/>
      <c r="D282" s="219"/>
      <c r="E282" s="219"/>
      <c r="F282" s="311"/>
      <c r="G282" s="219"/>
      <c r="H282" s="220"/>
      <c r="I282" s="221"/>
      <c r="J282" s="154"/>
      <c r="K282" s="221"/>
      <c r="L282" s="155"/>
      <c r="M282" s="222"/>
      <c r="N282" s="156"/>
      <c r="O282" s="223"/>
      <c r="P282" s="139"/>
      <c r="Q282" s="223"/>
      <c r="R282" s="139"/>
      <c r="S282" s="223"/>
      <c r="T282" s="224"/>
      <c r="U282" s="225"/>
      <c r="V282" s="226"/>
      <c r="W282" s="707"/>
      <c r="X282" s="706"/>
      <c r="Y282" s="703"/>
    </row>
    <row r="283" spans="1:25" ht="25.5" customHeight="1" x14ac:dyDescent="0.5">
      <c r="A283" s="729"/>
      <c r="B283" s="731"/>
      <c r="C283" s="716" t="s">
        <v>97</v>
      </c>
      <c r="D283" s="244">
        <v>1</v>
      </c>
      <c r="E283" s="124">
        <f>'INSCRIPTIONS COLLEGES'!E152</f>
        <v>0</v>
      </c>
      <c r="F283" s="313" t="e">
        <f>IF(E283="","",VLOOKUP(E283,'Listing import 29.10.24'!$A$2:$J$7000,2,FALSE))</f>
        <v>#N/A</v>
      </c>
      <c r="G283" s="197" t="e">
        <f>IF(E283="","",VLOOKUP(E283,'Listing import 29.10.24'!$A$2:$J$7000,3,FALSE))</f>
        <v>#N/A</v>
      </c>
      <c r="H283" s="245" t="e">
        <f>IF(E283="","",VLOOKUP(E283,'Listing import 29.10.24'!$A$2:$J$7000,4,FALSE))</f>
        <v>#N/A</v>
      </c>
      <c r="I283" s="712"/>
      <c r="J283" s="722"/>
      <c r="K283" s="725" t="str">
        <f>IF(ISBLANK(J283),"",VLOOKUP(1/J283,'BAREME ATHLE'!$AJ$6:$BE$56,22))</f>
        <v/>
      </c>
      <c r="L283" s="149"/>
      <c r="M283" s="246" t="str">
        <f>IF(ISBLANK(L283),"",VLOOKUP(1/L283,'BAREME ATHLE'!$L$6:$BE$56,46))</f>
        <v/>
      </c>
      <c r="N283" s="150"/>
      <c r="O283" s="246" t="str">
        <f>IF(ISBLANK(N283),"",VLOOKUP(1/N283,'BAREME ATHLE'!$X$6:$BE$56,34))</f>
        <v/>
      </c>
      <c r="P283" s="157"/>
      <c r="Q283" s="246" t="str">
        <f>IF(ISBLANK(P283),"",VLOOKUP(P283,'BAREME ATHLE'!$AT$6:$BE$56,12))</f>
        <v/>
      </c>
      <c r="R283" s="152"/>
      <c r="S283" s="246" t="str">
        <f>IF(ISBLANK(R283),"",VLOOKUP(R283,'BAREME ATHLE'!$AY$6:$BE$56,7))</f>
        <v/>
      </c>
      <c r="T283" s="233">
        <f>IF(SUM(M283,O283,Q283,S283)&lt;&gt;0,SUM(M283,O283,Q283,S283),0)</f>
        <v>0</v>
      </c>
      <c r="U283" s="713">
        <f>SUM(T283:T287)</f>
        <v>0</v>
      </c>
      <c r="V283" s="710">
        <f>IF(ISERROR(RANK(U283,$AF$47:$AF$62)),"",RANK(U283,$AF$47:$AF$62))</f>
        <v>1</v>
      </c>
      <c r="W283" s="707"/>
      <c r="X283" s="706"/>
      <c r="Y283" s="703"/>
    </row>
    <row r="284" spans="1:25" ht="25.5" customHeight="1" x14ac:dyDescent="0.5">
      <c r="A284" s="729"/>
      <c r="B284" s="731"/>
      <c r="C284" s="717"/>
      <c r="D284" s="244">
        <v>2</v>
      </c>
      <c r="E284" s="124">
        <f>'INSCRIPTIONS COLLEGES'!E153</f>
        <v>0</v>
      </c>
      <c r="F284" s="313" t="e">
        <f>IF(E284="","",VLOOKUP(E284,'Listing import 29.10.24'!$A$2:$J$7000,2,FALSE))</f>
        <v>#N/A</v>
      </c>
      <c r="G284" s="197" t="e">
        <f>IF(E284="","",VLOOKUP(E284,'Listing import 29.10.24'!$A$2:$J$7000,3,FALSE))</f>
        <v>#N/A</v>
      </c>
      <c r="H284" s="245" t="e">
        <f>IF(E284="","",VLOOKUP(E284,'Listing import 29.10.24'!$A$2:$J$7000,4,FALSE))</f>
        <v>#N/A</v>
      </c>
      <c r="I284" s="712"/>
      <c r="J284" s="723"/>
      <c r="K284" s="726"/>
      <c r="L284" s="149"/>
      <c r="M284" s="246" t="str">
        <f>IF(ISBLANK(L284),"",VLOOKUP(1/L284,'BAREME ATHLE'!$L$6:$BE$56,46))</f>
        <v/>
      </c>
      <c r="N284" s="150"/>
      <c r="O284" s="246" t="str">
        <f>IF(ISBLANK(N284),"",VLOOKUP(1/N284,'BAREME ATHLE'!$X$6:$BE$56,34))</f>
        <v/>
      </c>
      <c r="P284" s="157"/>
      <c r="Q284" s="246" t="str">
        <f>IF(ISBLANK(P284),"",VLOOKUP(P284,'BAREME ATHLE'!$AT$6:$BE$56,12))</f>
        <v/>
      </c>
      <c r="R284" s="152"/>
      <c r="S284" s="246" t="str">
        <f>IF(ISBLANK(R284),"",VLOOKUP(R284,'BAREME ATHLE'!$AY$6:$BE$56,7))</f>
        <v/>
      </c>
      <c r="T284" s="233">
        <f>IF(SUM(M284,O284,Q284,S284)&lt;&gt;0,SUM(M284,O284,Q284,S284),0)</f>
        <v>0</v>
      </c>
      <c r="U284" s="714"/>
      <c r="V284" s="711"/>
      <c r="W284" s="707"/>
      <c r="X284" s="706"/>
      <c r="Y284" s="703"/>
    </row>
    <row r="285" spans="1:25" ht="25.5" customHeight="1" x14ac:dyDescent="0.5">
      <c r="A285" s="729"/>
      <c r="B285" s="731"/>
      <c r="C285" s="717"/>
      <c r="D285" s="244">
        <v>3</v>
      </c>
      <c r="E285" s="124">
        <f>'INSCRIPTIONS COLLEGES'!E154</f>
        <v>0</v>
      </c>
      <c r="F285" s="313" t="e">
        <f>IF(E285="","",VLOOKUP(E285,'Listing import 29.10.24'!$A$2:$J$7000,2,FALSE))</f>
        <v>#N/A</v>
      </c>
      <c r="G285" s="197" t="e">
        <f>IF(E285="","",VLOOKUP(E285,'Listing import 29.10.24'!$A$2:$J$7000,3,FALSE))</f>
        <v>#N/A</v>
      </c>
      <c r="H285" s="245" t="e">
        <f>IF(E285="","",VLOOKUP(E285,'Listing import 29.10.24'!$A$2:$J$7000,4,FALSE))</f>
        <v>#N/A</v>
      </c>
      <c r="I285" s="712"/>
      <c r="J285" s="723"/>
      <c r="K285" s="726"/>
      <c r="L285" s="149"/>
      <c r="M285" s="246" t="str">
        <f>IF(ISBLANK(L285),"",VLOOKUP(1/L285,'BAREME ATHLE'!$L$6:$BE$56,46))</f>
        <v/>
      </c>
      <c r="N285" s="150"/>
      <c r="O285" s="246" t="str">
        <f>IF(ISBLANK(N285),"",VLOOKUP(1/N285,'BAREME ATHLE'!$X$6:$BE$56,34))</f>
        <v/>
      </c>
      <c r="P285" s="157"/>
      <c r="Q285" s="246" t="str">
        <f>IF(ISBLANK(P285),"",VLOOKUP(P285,'BAREME ATHLE'!$AT$6:$BE$56,12))</f>
        <v/>
      </c>
      <c r="R285" s="152"/>
      <c r="S285" s="246" t="str">
        <f>IF(ISBLANK(R285),"",VLOOKUP(R285,'BAREME ATHLE'!$AY$6:$BE$56,7))</f>
        <v/>
      </c>
      <c r="T285" s="233">
        <f>IF(SUM(M285,O285,Q285,S285)&lt;&gt;0,SUM(M285,O285,Q285,S285),0)</f>
        <v>0</v>
      </c>
      <c r="U285" s="714"/>
      <c r="V285" s="711"/>
      <c r="W285" s="707"/>
      <c r="X285" s="706"/>
      <c r="Y285" s="703"/>
    </row>
    <row r="286" spans="1:25" ht="25.5" customHeight="1" x14ac:dyDescent="0.5">
      <c r="A286" s="729"/>
      <c r="B286" s="731"/>
      <c r="C286" s="717"/>
      <c r="D286" s="244">
        <v>4</v>
      </c>
      <c r="E286" s="124">
        <f>'INSCRIPTIONS COLLEGES'!E155</f>
        <v>0</v>
      </c>
      <c r="F286" s="313" t="e">
        <f>IF(E286="","",VLOOKUP(E286,'Listing import 29.10.24'!$A$2:$J$7000,2,FALSE))</f>
        <v>#N/A</v>
      </c>
      <c r="G286" s="197" t="e">
        <f>IF(E286="","",VLOOKUP(E286,'Listing import 29.10.24'!$A$2:$J$7000,3,FALSE))</f>
        <v>#N/A</v>
      </c>
      <c r="H286" s="245" t="e">
        <f>IF(E286="","",VLOOKUP(E286,'Listing import 29.10.24'!$A$2:$J$7000,4,FALSE))</f>
        <v>#N/A</v>
      </c>
      <c r="I286" s="712"/>
      <c r="J286" s="723"/>
      <c r="K286" s="726"/>
      <c r="L286" s="149"/>
      <c r="M286" s="246" t="str">
        <f>IF(ISBLANK(L286),"",VLOOKUP(1/L286,'BAREME ATHLE'!$L$6:$BE$56,46))</f>
        <v/>
      </c>
      <c r="N286" s="150"/>
      <c r="O286" s="246" t="str">
        <f>IF(ISBLANK(N286),"",VLOOKUP(1/N286,'BAREME ATHLE'!$X$6:$BE$56,34))</f>
        <v/>
      </c>
      <c r="P286" s="157"/>
      <c r="Q286" s="246" t="str">
        <f>IF(ISBLANK(P286),"",VLOOKUP(P286,'BAREME ATHLE'!$AT$6:$BE$56,12))</f>
        <v/>
      </c>
      <c r="R286" s="152"/>
      <c r="S286" s="246" t="str">
        <f>IF(ISBLANK(R286),"",VLOOKUP(R286,'BAREME ATHLE'!$AY$6:$BE$56,7))</f>
        <v/>
      </c>
      <c r="T286" s="233">
        <f>IF(SUM(M286,O286,Q286,S286)&lt;&gt;0,SUM(M286,O286,Q286,S286),0)</f>
        <v>0</v>
      </c>
      <c r="U286" s="714"/>
      <c r="V286" s="711"/>
      <c r="W286" s="707"/>
      <c r="X286" s="706"/>
      <c r="Y286" s="703"/>
    </row>
    <row r="287" spans="1:25" ht="25.5" customHeight="1" x14ac:dyDescent="0.5">
      <c r="A287" s="729"/>
      <c r="B287" s="731"/>
      <c r="C287" s="717"/>
      <c r="D287" s="244">
        <v>5</v>
      </c>
      <c r="E287" s="124">
        <f>'INSCRIPTIONS COLLEGES'!E156</f>
        <v>0</v>
      </c>
      <c r="F287" s="313" t="e">
        <f>IF(E287="","",VLOOKUP(E287,'Listing import 29.10.24'!$A$2:$J$7000,2,FALSE))</f>
        <v>#N/A</v>
      </c>
      <c r="G287" s="197" t="e">
        <f>IF(E287="","",VLOOKUP(E287,'Listing import 29.10.24'!$A$2:$J$7000,3,FALSE))</f>
        <v>#N/A</v>
      </c>
      <c r="H287" s="245" t="e">
        <f>IF(E287="","",VLOOKUP(E287,'Listing import 29.10.24'!$A$2:$J$7000,4,FALSE))</f>
        <v>#N/A</v>
      </c>
      <c r="I287" s="712"/>
      <c r="J287" s="724"/>
      <c r="K287" s="727"/>
      <c r="L287" s="149"/>
      <c r="M287" s="246" t="str">
        <f>IF(ISBLANK(L287),"",VLOOKUP(1/L287,'BAREME ATHLE'!$L$6:$BE$56,46))</f>
        <v/>
      </c>
      <c r="N287" s="150"/>
      <c r="O287" s="246" t="str">
        <f>IF(ISBLANK(N287),"",VLOOKUP(1/N287,'BAREME ATHLE'!$X$6:$BE$56,34))</f>
        <v/>
      </c>
      <c r="P287" s="157"/>
      <c r="Q287" s="246" t="str">
        <f>IF(ISBLANK(P287),"",VLOOKUP(P287,'BAREME ATHLE'!$AT$6:$BE$56,12))</f>
        <v/>
      </c>
      <c r="R287" s="152"/>
      <c r="S287" s="246" t="str">
        <f>IF(ISBLANK(R287),"",VLOOKUP(R287,'BAREME ATHLE'!$AY$6:$BE$56,7))</f>
        <v/>
      </c>
      <c r="T287" s="233">
        <f>IF(SUM(M287,O287,Q287,S287)&lt;&gt;0,SUM(M287,O287,Q287,S287),0)</f>
        <v>0</v>
      </c>
      <c r="U287" s="715"/>
      <c r="V287" s="711"/>
      <c r="W287" s="707"/>
      <c r="X287" s="706"/>
      <c r="Y287" s="703"/>
    </row>
    <row r="288" spans="1:25" ht="87.75" x14ac:dyDescent="0.5">
      <c r="A288" s="729"/>
      <c r="B288" s="731"/>
      <c r="C288" s="187" t="s">
        <v>57</v>
      </c>
      <c r="D288" s="187" t="s">
        <v>58</v>
      </c>
      <c r="E288" s="46" t="s">
        <v>59</v>
      </c>
      <c r="F288" s="309" t="s">
        <v>60</v>
      </c>
      <c r="G288" s="187" t="s">
        <v>61</v>
      </c>
      <c r="H288" s="187" t="s">
        <v>62</v>
      </c>
      <c r="I288" s="188" t="s">
        <v>63</v>
      </c>
      <c r="J288" s="57" t="s">
        <v>98</v>
      </c>
      <c r="K288" s="188" t="s">
        <v>33</v>
      </c>
      <c r="L288" s="57" t="s">
        <v>99</v>
      </c>
      <c r="M288" s="189" t="s">
        <v>33</v>
      </c>
      <c r="N288" s="57" t="s">
        <v>100</v>
      </c>
      <c r="O288" s="234" t="s">
        <v>33</v>
      </c>
      <c r="P288" s="57" t="s">
        <v>101</v>
      </c>
      <c r="Q288" s="189" t="s">
        <v>33</v>
      </c>
      <c r="R288" s="57" t="s">
        <v>102</v>
      </c>
      <c r="S288" s="189" t="s">
        <v>33</v>
      </c>
      <c r="T288" s="190" t="s">
        <v>89</v>
      </c>
      <c r="U288" s="191" t="s">
        <v>72</v>
      </c>
      <c r="V288" s="192" t="s">
        <v>73</v>
      </c>
      <c r="W288" s="192" t="s">
        <v>103</v>
      </c>
      <c r="X288" s="192" t="s">
        <v>104</v>
      </c>
      <c r="Y288" s="704"/>
    </row>
    <row r="289" spans="1:25" ht="25.5" customHeight="1" x14ac:dyDescent="0.5">
      <c r="A289" s="729"/>
      <c r="B289" s="731"/>
      <c r="C289" s="716" t="s">
        <v>105</v>
      </c>
      <c r="D289" s="244">
        <v>1</v>
      </c>
      <c r="E289" s="124"/>
      <c r="F289" s="313" t="str">
        <f>IF(E289="","",VLOOKUP(E289,'Listing import 29.10.24'!$A$2:$J$7000,2,FALSE))</f>
        <v/>
      </c>
      <c r="G289" s="197" t="str">
        <f>IF(E289="","",VLOOKUP(E289,'Listing import 29.10.24'!$A$2:$J$7000,3,FALSE))</f>
        <v/>
      </c>
      <c r="H289" s="245" t="str">
        <f>IF(E289="","",VLOOKUP(E289,'Listing import 29.10.24'!$A$2:$J$7000,4,FALSE))</f>
        <v/>
      </c>
      <c r="I289" s="718"/>
      <c r="J289" s="722"/>
      <c r="K289" s="725" t="str">
        <f>IF(ISBLANK(J289),"",VLOOKUP(1/J289,'BAREME ATHLE'!$AL$6:$BE$56,20))</f>
        <v/>
      </c>
      <c r="L289" s="149"/>
      <c r="M289" s="246" t="str">
        <f>IF(ISBLANK(L289),"",VLOOKUP(1/L289,'BAREME ATHLE'!$N$6:$BE$56,44))</f>
        <v/>
      </c>
      <c r="N289" s="150"/>
      <c r="O289" s="246" t="str">
        <f>IF(ISBLANK(N289),"",VLOOKUP(1/N289,'BAREME ATHLE'!$Z$6:$BE$56,32))</f>
        <v/>
      </c>
      <c r="P289" s="157"/>
      <c r="Q289" s="246" t="str">
        <f>IF(ISBLANK(P289),"",VLOOKUP(P289,'BAREME ATHLE'!$AU$6:$BE$56,11))</f>
        <v/>
      </c>
      <c r="R289" s="152"/>
      <c r="S289" s="246" t="str">
        <f>IF(ISBLANK(R289),"",VLOOKUP(R289,'BAREME ATHLE'!$AY$6:$BE$56,7))</f>
        <v/>
      </c>
      <c r="T289" s="201">
        <f>IF(SUM(M289,O289,Q289,S289)&lt;&gt;0,SUM(M289,O289,Q289,S289),0)</f>
        <v>0</v>
      </c>
      <c r="U289" s="719">
        <f>SUM(T289:T293)</f>
        <v>0</v>
      </c>
      <c r="V289" s="708">
        <f>IF(ISERROR(RANK(U289,$AL$47:$AL$62)),"",RANK(U289,$AL$47:$AL$62))</f>
        <v>1</v>
      </c>
      <c r="W289" s="706">
        <f>IF(ISERROR(U289+U295),"",U289+U295)</f>
        <v>0</v>
      </c>
      <c r="X289" s="706">
        <f>IF(ISERROR(RANK(W289,$AR$47:$AR$62)),"",RANK(W289,$AR$47:$AR$62))</f>
        <v>1</v>
      </c>
      <c r="Y289" s="704"/>
    </row>
    <row r="290" spans="1:25" ht="25.5" customHeight="1" x14ac:dyDescent="0.5">
      <c r="A290" s="729"/>
      <c r="B290" s="731"/>
      <c r="C290" s="716"/>
      <c r="D290" s="244">
        <v>2</v>
      </c>
      <c r="E290" s="124"/>
      <c r="F290" s="313" t="str">
        <f>IF(E290="","",VLOOKUP(E290,'Listing import 29.10.24'!$A$2:$J$7000,2,FALSE))</f>
        <v/>
      </c>
      <c r="G290" s="197" t="str">
        <f>IF(E290="","",VLOOKUP(E290,'Listing import 29.10.24'!$A$2:$J$7000,3,FALSE))</f>
        <v/>
      </c>
      <c r="H290" s="245" t="str">
        <f>IF(E290="","",VLOOKUP(E290,'Listing import 29.10.24'!$A$2:$J$7000,4,FALSE))</f>
        <v/>
      </c>
      <c r="I290" s="718"/>
      <c r="J290" s="723"/>
      <c r="K290" s="726"/>
      <c r="L290" s="149"/>
      <c r="M290" s="246" t="str">
        <f>IF(ISBLANK(L290),"",VLOOKUP(1/L290,'BAREME ATHLE'!$N$6:$BE$56,44))</f>
        <v/>
      </c>
      <c r="N290" s="150"/>
      <c r="O290" s="246" t="str">
        <f>IF(ISBLANK(N290),"",VLOOKUP(1/N290,'BAREME ATHLE'!$Z$6:$BE$56,32))</f>
        <v/>
      </c>
      <c r="P290" s="157"/>
      <c r="Q290" s="246" t="str">
        <f>IF(ISBLANK(P290),"",VLOOKUP(P290,'BAREME ATHLE'!$AU$6:$BE$56,11))</f>
        <v/>
      </c>
      <c r="R290" s="152"/>
      <c r="S290" s="246" t="str">
        <f>IF(ISBLANK(R290),"",VLOOKUP(R290,'BAREME ATHLE'!$AY$6:$BE$56,7))</f>
        <v/>
      </c>
      <c r="T290" s="201">
        <f>IF(SUM(M290,O290,Q290,S290)&lt;&gt;0,SUM(M290,O290,Q290,S290),0)</f>
        <v>0</v>
      </c>
      <c r="U290" s="720"/>
      <c r="V290" s="709"/>
      <c r="W290" s="707"/>
      <c r="X290" s="706"/>
      <c r="Y290" s="704"/>
    </row>
    <row r="291" spans="1:25" ht="25.5" customHeight="1" x14ac:dyDescent="0.5">
      <c r="A291" s="729"/>
      <c r="B291" s="731"/>
      <c r="C291" s="717"/>
      <c r="D291" s="244">
        <v>3</v>
      </c>
      <c r="E291" s="124"/>
      <c r="F291" s="313" t="str">
        <f>IF(E291="","",VLOOKUP(E291,'Listing import 29.10.24'!$A$2:$J$7000,2,FALSE))</f>
        <v/>
      </c>
      <c r="G291" s="197" t="str">
        <f>IF(E291="","",VLOOKUP(E291,'Listing import 29.10.24'!$A$2:$J$7000,3,FALSE))</f>
        <v/>
      </c>
      <c r="H291" s="245" t="str">
        <f>IF(E291="","",VLOOKUP(E291,'Listing import 29.10.24'!$A$2:$J$7000,4,FALSE))</f>
        <v/>
      </c>
      <c r="I291" s="718"/>
      <c r="J291" s="723"/>
      <c r="K291" s="726"/>
      <c r="L291" s="149"/>
      <c r="M291" s="246" t="str">
        <f>IF(ISBLANK(L291),"",VLOOKUP(1/L291,'BAREME ATHLE'!$N$6:$BE$56,44))</f>
        <v/>
      </c>
      <c r="N291" s="150"/>
      <c r="O291" s="246" t="str">
        <f>IF(ISBLANK(N291),"",VLOOKUP(1/N291,'BAREME ATHLE'!$Z$6:$BE$56,32))</f>
        <v/>
      </c>
      <c r="P291" s="157"/>
      <c r="Q291" s="246" t="str">
        <f>IF(ISBLANK(P291),"",VLOOKUP(P291,'BAREME ATHLE'!$AU$6:$BE$56,11))</f>
        <v/>
      </c>
      <c r="R291" s="152"/>
      <c r="S291" s="246" t="str">
        <f>IF(ISBLANK(R291),"",VLOOKUP(R291,'BAREME ATHLE'!$AY$6:$BE$56,7))</f>
        <v/>
      </c>
      <c r="T291" s="201">
        <f>IF(SUM(M291,O291,Q291,S291)&lt;&gt;0,SUM(M291,O291,Q291,S291),0)</f>
        <v>0</v>
      </c>
      <c r="U291" s="720"/>
      <c r="V291" s="709"/>
      <c r="W291" s="707"/>
      <c r="X291" s="706"/>
      <c r="Y291" s="704"/>
    </row>
    <row r="292" spans="1:25" ht="25.5" customHeight="1" x14ac:dyDescent="0.5">
      <c r="A292" s="729"/>
      <c r="B292" s="731"/>
      <c r="C292" s="717"/>
      <c r="D292" s="244">
        <v>4</v>
      </c>
      <c r="E292" s="124"/>
      <c r="F292" s="313" t="str">
        <f>IF(E292="","",VLOOKUP(E292,'Listing import 29.10.24'!$A$2:$J$7000,2,FALSE))</f>
        <v/>
      </c>
      <c r="G292" s="197" t="str">
        <f>IF(E292="","",VLOOKUP(E292,'Listing import 29.10.24'!$A$2:$J$7000,3,FALSE))</f>
        <v/>
      </c>
      <c r="H292" s="245" t="str">
        <f>IF(E292="","",VLOOKUP(E292,'Listing import 29.10.24'!$A$2:$J$7000,4,FALSE))</f>
        <v/>
      </c>
      <c r="I292" s="718"/>
      <c r="J292" s="723"/>
      <c r="K292" s="726"/>
      <c r="L292" s="149"/>
      <c r="M292" s="246" t="str">
        <f>IF(ISBLANK(L292),"",VLOOKUP(1/L292,'BAREME ATHLE'!$N$6:$BE$56,44))</f>
        <v/>
      </c>
      <c r="N292" s="150"/>
      <c r="O292" s="246" t="str">
        <f>IF(ISBLANK(N292),"",VLOOKUP(1/N292,'BAREME ATHLE'!$Z$6:$BE$56,32))</f>
        <v/>
      </c>
      <c r="P292" s="157"/>
      <c r="Q292" s="246" t="str">
        <f>IF(ISBLANK(P292),"",VLOOKUP(P292,'BAREME ATHLE'!$AU$6:$BE$56,11))</f>
        <v/>
      </c>
      <c r="R292" s="152"/>
      <c r="S292" s="246" t="str">
        <f>IF(ISBLANK(R292),"",VLOOKUP(R292,'BAREME ATHLE'!$AY$6:$BE$56,7))</f>
        <v/>
      </c>
      <c r="T292" s="201">
        <f>IF(SUM(M292,O292,Q292,S292)&lt;&gt;0,SUM(M292,O292,Q292,S292),0)</f>
        <v>0</v>
      </c>
      <c r="U292" s="720"/>
      <c r="V292" s="709"/>
      <c r="W292" s="707"/>
      <c r="X292" s="706"/>
      <c r="Y292" s="704"/>
    </row>
    <row r="293" spans="1:25" ht="25.5" customHeight="1" x14ac:dyDescent="0.5">
      <c r="A293" s="729"/>
      <c r="B293" s="731"/>
      <c r="C293" s="717"/>
      <c r="D293" s="244">
        <v>5</v>
      </c>
      <c r="E293" s="124"/>
      <c r="F293" s="313" t="str">
        <f>IF(E293="","",VLOOKUP(E293,'Listing import 29.10.24'!$A$2:$J$7000,2,FALSE))</f>
        <v/>
      </c>
      <c r="G293" s="197" t="str">
        <f>IF(E293="","",VLOOKUP(E293,'Listing import 29.10.24'!$A$2:$J$7000,3,FALSE))</f>
        <v/>
      </c>
      <c r="H293" s="245" t="str">
        <f>IF(E293="","",VLOOKUP(E293,'Listing import 29.10.24'!$A$2:$J$7000,4,FALSE))</f>
        <v/>
      </c>
      <c r="I293" s="718"/>
      <c r="J293" s="724"/>
      <c r="K293" s="727"/>
      <c r="L293" s="149"/>
      <c r="M293" s="246" t="str">
        <f>IF(ISBLANK(L293),"",VLOOKUP(1/L293,'BAREME ATHLE'!$N$6:$BE$56,44))</f>
        <v/>
      </c>
      <c r="N293" s="150"/>
      <c r="O293" s="246" t="str">
        <f>IF(ISBLANK(N293),"",VLOOKUP(1/N293,'BAREME ATHLE'!$Z$6:$BE$56,32))</f>
        <v/>
      </c>
      <c r="P293" s="157"/>
      <c r="Q293" s="246" t="str">
        <f>IF(ISBLANK(P293),"",VLOOKUP(P293,'BAREME ATHLE'!$AU$6:$BE$56,11))</f>
        <v/>
      </c>
      <c r="R293" s="152"/>
      <c r="S293" s="246" t="str">
        <f>IF(ISBLANK(R293),"",VLOOKUP(R293,'BAREME ATHLE'!$AY$6:$BE$56,7))</f>
        <v/>
      </c>
      <c r="T293" s="201">
        <f>IF(SUM(M293,O293,Q293,S293)&lt;&gt;0,SUM(M293,O293,Q293,S293),0)</f>
        <v>0</v>
      </c>
      <c r="U293" s="721"/>
      <c r="V293" s="709"/>
      <c r="W293" s="707"/>
      <c r="X293" s="706"/>
      <c r="Y293" s="704"/>
    </row>
    <row r="294" spans="1:25" ht="25.5" customHeight="1" x14ac:dyDescent="0.5">
      <c r="A294" s="729"/>
      <c r="B294" s="731"/>
      <c r="C294" s="218"/>
      <c r="D294" s="219"/>
      <c r="E294" s="32"/>
      <c r="F294" s="311"/>
      <c r="G294" s="219"/>
      <c r="H294" s="220"/>
      <c r="I294" s="221"/>
      <c r="J294" s="154"/>
      <c r="K294" s="221"/>
      <c r="L294" s="155"/>
      <c r="M294" s="223"/>
      <c r="N294" s="156"/>
      <c r="O294" s="223"/>
      <c r="P294" s="139"/>
      <c r="Q294" s="223"/>
      <c r="R294" s="139"/>
      <c r="S294" s="223"/>
      <c r="T294" s="224"/>
      <c r="U294" s="225"/>
      <c r="V294" s="226"/>
      <c r="W294" s="707"/>
      <c r="X294" s="706"/>
      <c r="Y294" s="704"/>
    </row>
    <row r="295" spans="1:25" ht="25.5" customHeight="1" x14ac:dyDescent="0.5">
      <c r="A295" s="729"/>
      <c r="B295" s="731"/>
      <c r="C295" s="716" t="s">
        <v>106</v>
      </c>
      <c r="D295" s="244">
        <v>1</v>
      </c>
      <c r="E295" s="124"/>
      <c r="F295" s="313" t="str">
        <f>IF(E295="","",VLOOKUP(E295,'Listing import 29.10.24'!$A$2:$J$7000,2,FALSE))</f>
        <v/>
      </c>
      <c r="G295" s="197" t="str">
        <f>IF(E295="","",VLOOKUP(E295,'Listing import 29.10.24'!$A$2:$J$7000,3,FALSE))</f>
        <v/>
      </c>
      <c r="H295" s="245" t="str">
        <f>IF(E295="","",VLOOKUP(E295,'Listing import 29.10.24'!$A$2:$J$7000,4,FALSE))</f>
        <v/>
      </c>
      <c r="I295" s="718"/>
      <c r="J295" s="722"/>
      <c r="K295" s="725" t="str">
        <f>IF(ISBLANK(J295),"",VLOOKUP(1/J295,'BAREME ATHLE'!$AN$6:$BE$56,18))</f>
        <v/>
      </c>
      <c r="L295" s="149"/>
      <c r="M295" s="246" t="str">
        <f>IF(ISBLANK(L295),"",VLOOKUP(1/L295,'BAREME ATHLE'!$P$6:$BE$56,42))</f>
        <v/>
      </c>
      <c r="N295" s="150"/>
      <c r="O295" s="246" t="str">
        <f>IF(ISBLANK(N295),"",VLOOKUP(1/N295,'BAREME ATHLE'!$AB$6:$BE$56,30))</f>
        <v/>
      </c>
      <c r="P295" s="157"/>
      <c r="Q295" s="246" t="str">
        <f>IF(ISBLANK(P295),"",VLOOKUP(P295,'BAREME ATHLE'!$AV$6:$BE$56,10))</f>
        <v/>
      </c>
      <c r="R295" s="152"/>
      <c r="S295" s="246" t="str">
        <f>IF(ISBLANK(R295),"",VLOOKUP(R295,'BAREME ATHLE'!$AY$6:$BE$56,7))</f>
        <v/>
      </c>
      <c r="T295" s="233">
        <f t="shared" ref="T295:T298" si="23">IF(SUM(M295,O295,Q295,S295)&lt;&gt;0,SUM(M295,O295,Q295,S295),0)</f>
        <v>0</v>
      </c>
      <c r="U295" s="713">
        <f>SUM(T295:T299)</f>
        <v>0</v>
      </c>
      <c r="V295" s="710">
        <f>IF(ISERROR(RANK(U295,$AO$47:$AO$62)),"",RANK(U295,$AO$47:$AO$62))</f>
        <v>1</v>
      </c>
      <c r="W295" s="707"/>
      <c r="X295" s="706"/>
      <c r="Y295" s="704"/>
    </row>
    <row r="296" spans="1:25" ht="25.5" customHeight="1" x14ac:dyDescent="0.5">
      <c r="A296" s="729"/>
      <c r="B296" s="731"/>
      <c r="C296" s="716"/>
      <c r="D296" s="244">
        <v>2</v>
      </c>
      <c r="E296" s="124"/>
      <c r="F296" s="313" t="str">
        <f>IF(E296="","",VLOOKUP(E296,'Listing import 29.10.24'!$A$2:$J$7000,2,FALSE))</f>
        <v/>
      </c>
      <c r="G296" s="197" t="str">
        <f>IF(E296="","",VLOOKUP(E296,'Listing import 29.10.24'!$A$2:$J$7000,3,FALSE))</f>
        <v/>
      </c>
      <c r="H296" s="245" t="str">
        <f>IF(E296="","",VLOOKUP(E296,'Listing import 29.10.24'!$A$2:$J$7000,4,FALSE))</f>
        <v/>
      </c>
      <c r="I296" s="718"/>
      <c r="J296" s="723"/>
      <c r="K296" s="726"/>
      <c r="L296" s="149"/>
      <c r="M296" s="246" t="str">
        <f>IF(ISBLANK(L296),"",VLOOKUP(1/L296,'BAREME ATHLE'!$P$6:$BE$56,42))</f>
        <v/>
      </c>
      <c r="N296" s="150"/>
      <c r="O296" s="246" t="str">
        <f>IF(ISBLANK(N296),"",VLOOKUP(1/N296,'BAREME ATHLE'!$AB$6:$BE$56,30))</f>
        <v/>
      </c>
      <c r="P296" s="157"/>
      <c r="Q296" s="246" t="str">
        <f>IF(ISBLANK(P296),"",VLOOKUP(P296,'BAREME ATHLE'!$AV$6:$BE$56,10))</f>
        <v/>
      </c>
      <c r="R296" s="152"/>
      <c r="S296" s="246" t="str">
        <f>IF(ISBLANK(R296),"",VLOOKUP(R296,'BAREME ATHLE'!$AY$6:$BE$56,7))</f>
        <v/>
      </c>
      <c r="T296" s="233">
        <f t="shared" si="23"/>
        <v>0</v>
      </c>
      <c r="U296" s="714"/>
      <c r="V296" s="711"/>
      <c r="W296" s="707"/>
      <c r="X296" s="706"/>
      <c r="Y296" s="704"/>
    </row>
    <row r="297" spans="1:25" ht="25.5" customHeight="1" x14ac:dyDescent="0.5">
      <c r="A297" s="729"/>
      <c r="B297" s="731"/>
      <c r="C297" s="717"/>
      <c r="D297" s="244">
        <v>3</v>
      </c>
      <c r="E297" s="124"/>
      <c r="F297" s="313" t="str">
        <f>IF(E297="","",VLOOKUP(E297,'Listing import 29.10.24'!$A$2:$J$7000,2,FALSE))</f>
        <v/>
      </c>
      <c r="G297" s="197" t="str">
        <f>IF(E297="","",VLOOKUP(E297,'Listing import 29.10.24'!$A$2:$J$7000,3,FALSE))</f>
        <v/>
      </c>
      <c r="H297" s="245" t="str">
        <f>IF(E297="","",VLOOKUP(E297,'Listing import 29.10.24'!$A$2:$J$7000,4,FALSE))</f>
        <v/>
      </c>
      <c r="I297" s="718"/>
      <c r="J297" s="723"/>
      <c r="K297" s="726"/>
      <c r="L297" s="149"/>
      <c r="M297" s="246" t="str">
        <f>IF(ISBLANK(L297),"",VLOOKUP(1/L297,'BAREME ATHLE'!$P$6:$BE$56,42))</f>
        <v/>
      </c>
      <c r="N297" s="150"/>
      <c r="O297" s="246" t="str">
        <f>IF(ISBLANK(N297),"",VLOOKUP(1/N297,'BAREME ATHLE'!$AB$6:$BE$56,30))</f>
        <v/>
      </c>
      <c r="P297" s="157"/>
      <c r="Q297" s="246" t="str">
        <f>IF(ISBLANK(P297),"",VLOOKUP(P297,'BAREME ATHLE'!$AV$6:$BE$56,10))</f>
        <v/>
      </c>
      <c r="R297" s="152"/>
      <c r="S297" s="246" t="str">
        <f>IF(ISBLANK(R297),"",VLOOKUP(R297,'BAREME ATHLE'!$AY$6:$BE$56,7))</f>
        <v/>
      </c>
      <c r="T297" s="233">
        <f t="shared" si="23"/>
        <v>0</v>
      </c>
      <c r="U297" s="714"/>
      <c r="V297" s="711"/>
      <c r="W297" s="707"/>
      <c r="X297" s="706"/>
      <c r="Y297" s="704"/>
    </row>
    <row r="298" spans="1:25" ht="25.5" customHeight="1" x14ac:dyDescent="0.5">
      <c r="A298" s="729"/>
      <c r="B298" s="731"/>
      <c r="C298" s="717"/>
      <c r="D298" s="244">
        <v>4</v>
      </c>
      <c r="E298" s="124"/>
      <c r="F298" s="313" t="str">
        <f>IF(E298="","",VLOOKUP(E298,'Listing import 29.10.24'!$A$2:$J$7000,2,FALSE))</f>
        <v/>
      </c>
      <c r="G298" s="197" t="str">
        <f>IF(E298="","",VLOOKUP(E298,'Listing import 29.10.24'!$A$2:$J$7000,3,FALSE))</f>
        <v/>
      </c>
      <c r="H298" s="245" t="str">
        <f>IF(E298="","",VLOOKUP(E298,'Listing import 29.10.24'!$A$2:$J$7000,4,FALSE))</f>
        <v/>
      </c>
      <c r="I298" s="718"/>
      <c r="J298" s="723"/>
      <c r="K298" s="726"/>
      <c r="L298" s="149"/>
      <c r="M298" s="246" t="str">
        <f>IF(ISBLANK(L298),"",VLOOKUP(1/L298,'BAREME ATHLE'!$P$6:$BE$56,42))</f>
        <v/>
      </c>
      <c r="N298" s="150"/>
      <c r="O298" s="246" t="str">
        <f>IF(ISBLANK(N298),"",VLOOKUP(1/N298,'BAREME ATHLE'!$AB$6:$BE$56,30))</f>
        <v/>
      </c>
      <c r="P298" s="157"/>
      <c r="Q298" s="246" t="str">
        <f>IF(ISBLANK(P298),"",VLOOKUP(P298,'BAREME ATHLE'!$AV$6:$BE$56,10))</f>
        <v/>
      </c>
      <c r="R298" s="152"/>
      <c r="S298" s="246" t="str">
        <f>IF(ISBLANK(R298),"",VLOOKUP(R298,'BAREME ATHLE'!$AY$6:$BE$56,7))</f>
        <v/>
      </c>
      <c r="T298" s="233">
        <f t="shared" si="23"/>
        <v>0</v>
      </c>
      <c r="U298" s="714"/>
      <c r="V298" s="711"/>
      <c r="W298" s="707"/>
      <c r="X298" s="706"/>
      <c r="Y298" s="704"/>
    </row>
    <row r="299" spans="1:25" ht="25.5" customHeight="1" x14ac:dyDescent="0.5">
      <c r="A299" s="729"/>
      <c r="B299" s="732"/>
      <c r="C299" s="717"/>
      <c r="D299" s="244">
        <v>5</v>
      </c>
      <c r="E299" s="124"/>
      <c r="F299" s="313" t="str">
        <f>IF(E299="","",VLOOKUP(E299,'Listing import 29.10.24'!$A$2:$J$7000,2,FALSE))</f>
        <v/>
      </c>
      <c r="G299" s="197" t="str">
        <f>IF(E299="","",VLOOKUP(E299,'Listing import 29.10.24'!$A$2:$J$7000,3,FALSE))</f>
        <v/>
      </c>
      <c r="H299" s="245" t="str">
        <f>IF(E299="","",VLOOKUP(E299,'Listing import 29.10.24'!$A$2:$J$7000,4,FALSE))</f>
        <v/>
      </c>
      <c r="I299" s="718"/>
      <c r="J299" s="724"/>
      <c r="K299" s="727"/>
      <c r="L299" s="149"/>
      <c r="M299" s="246" t="str">
        <f>IF(ISBLANK(L299),"",VLOOKUP(1/L299,'BAREME ATHLE'!$P$6:$BE$56,42))</f>
        <v/>
      </c>
      <c r="N299" s="150"/>
      <c r="O299" s="246" t="str">
        <f>IF(ISBLANK(N299),"",VLOOKUP(1/N299,'BAREME ATHLE'!$AB$6:$BE$56,30))</f>
        <v/>
      </c>
      <c r="P299" s="157"/>
      <c r="Q299" s="246" t="str">
        <f>IF(ISBLANK(P299),"",VLOOKUP(P299,'BAREME ATHLE'!$AV$6:$BE$56,10))</f>
        <v/>
      </c>
      <c r="R299" s="152"/>
      <c r="S299" s="246" t="str">
        <f>IF(ISBLANK(R299),"",VLOOKUP(R299,'BAREME ATHLE'!$AY$6:$BE$56,7))</f>
        <v/>
      </c>
      <c r="T299" s="233">
        <f>IF(SUM(M299,O299,Q299,S299)&lt;&gt;0,SUM(M299,O299,Q299,S299),0)</f>
        <v>0</v>
      </c>
      <c r="U299" s="715"/>
      <c r="V299" s="711"/>
      <c r="W299" s="707"/>
      <c r="X299" s="706"/>
      <c r="Y299" s="705"/>
    </row>
    <row r="300" spans="1:25" x14ac:dyDescent="0.5">
      <c r="B300" s="236"/>
      <c r="C300" s="237"/>
      <c r="D300" s="237"/>
      <c r="E300" s="319"/>
      <c r="F300" s="312"/>
      <c r="G300" s="237"/>
      <c r="H300" s="237"/>
      <c r="J300" s="158">
        <f>SUM(HOUR(J277+J289)*60*60,MINUTE(J277+J289)*60,SECOND(J277+J289))</f>
        <v>0</v>
      </c>
      <c r="K300" s="238"/>
    </row>
    <row r="301" spans="1:25" ht="87.75" x14ac:dyDescent="0.5">
      <c r="B301" s="187" t="s">
        <v>56</v>
      </c>
      <c r="C301" s="187" t="s">
        <v>57</v>
      </c>
      <c r="D301" s="187" t="s">
        <v>58</v>
      </c>
      <c r="E301" s="46" t="s">
        <v>59</v>
      </c>
      <c r="F301" s="309" t="s">
        <v>60</v>
      </c>
      <c r="G301" s="187" t="s">
        <v>61</v>
      </c>
      <c r="H301" s="187" t="s">
        <v>62</v>
      </c>
      <c r="I301" s="188" t="s">
        <v>63</v>
      </c>
      <c r="J301" s="57" t="s">
        <v>98</v>
      </c>
      <c r="K301" s="188" t="s">
        <v>33</v>
      </c>
      <c r="L301" s="57" t="s">
        <v>108</v>
      </c>
      <c r="M301" s="189" t="s">
        <v>33</v>
      </c>
      <c r="N301" s="57" t="s">
        <v>100</v>
      </c>
      <c r="O301" s="189" t="s">
        <v>33</v>
      </c>
      <c r="P301" s="57" t="s">
        <v>101</v>
      </c>
      <c r="Q301" s="189" t="s">
        <v>33</v>
      </c>
      <c r="R301" s="57" t="s">
        <v>102</v>
      </c>
      <c r="S301" s="189" t="s">
        <v>33</v>
      </c>
      <c r="T301" s="190" t="s">
        <v>89</v>
      </c>
      <c r="U301" s="191" t="s">
        <v>72</v>
      </c>
      <c r="V301" s="191" t="s">
        <v>73</v>
      </c>
      <c r="W301" s="192" t="s">
        <v>90</v>
      </c>
      <c r="X301" s="192" t="s">
        <v>91</v>
      </c>
      <c r="Y301" s="192" t="s">
        <v>92</v>
      </c>
    </row>
    <row r="302" spans="1:25" ht="25.5" customHeight="1" x14ac:dyDescent="0.5">
      <c r="A302" s="687">
        <v>13</v>
      </c>
      <c r="B302" s="730" t="str">
        <f>IF(E302="","",VLOOKUP(E302,'Listing import 29.10.24'!$A$2:$J$7000,8,FALSE))</f>
        <v>CLG.BAGANDA</v>
      </c>
      <c r="C302" s="716" t="s">
        <v>93</v>
      </c>
      <c r="D302" s="244">
        <v>1</v>
      </c>
      <c r="E302" s="124">
        <f>'INSCRIPTIONS COLLEGES'!E159</f>
        <v>24233823</v>
      </c>
      <c r="F302" s="313" t="str">
        <f>IF(E302="","",VLOOKUP(E302,'Listing import 29.10.24'!$A$2:$J$7000,2,FALSE))</f>
        <v>MICHEL -VILLAZ</v>
      </c>
      <c r="G302" s="197" t="str">
        <f>IF(E302="","",VLOOKUP(E302,'Listing import 29.10.24'!$A$2:$J$7000,3,FALSE))</f>
        <v>Shirley</v>
      </c>
      <c r="H302" s="245" t="str">
        <f>IF(E302="","",VLOOKUP(E302,'Listing import 29.10.24'!$A$2:$J$7000,4,FALSE))</f>
        <v>BF</v>
      </c>
      <c r="I302" s="641"/>
      <c r="J302" s="722"/>
      <c r="K302" s="725" t="str">
        <f>IF(ISBLANK(J302),"",VLOOKUP(1/J302,'BAREME ATHLE'!$AH$6:$BE$56,24))</f>
        <v/>
      </c>
      <c r="L302" s="149"/>
      <c r="M302" s="246" t="str">
        <f>IF(ISBLANK(L302),"",VLOOKUP(1/L302,'BAREME ATHLE'!$J$6:$BE$56,48))</f>
        <v/>
      </c>
      <c r="N302" s="150"/>
      <c r="O302" s="246" t="str">
        <f>IF(ISBLANK(N302),"",VLOOKUP(1/N302,'BAREME ATHLE'!$V$6:$BE$56,36))</f>
        <v/>
      </c>
      <c r="P302" s="151"/>
      <c r="Q302" s="247" t="str">
        <f>IF(ISBLANK(P302),"",VLOOKUP(P302,'BAREME ATHLE'!$AS$6:$BE$56,13))</f>
        <v/>
      </c>
      <c r="R302" s="152"/>
      <c r="S302" s="246" t="str">
        <f>IF(ISBLANK(R302),"",VLOOKUP(R302,'BAREME ATHLE'!$AY$6:$BE$56,7))</f>
        <v/>
      </c>
      <c r="T302" s="201">
        <f>IF(SUM(M302,O302,Q302,S302)&lt;&gt;0,SUM(M302,O302,Q302,S302),0)</f>
        <v>0</v>
      </c>
      <c r="U302" s="719">
        <f>SUM(T302:T306)</f>
        <v>0</v>
      </c>
      <c r="V302" s="708">
        <f>IF(ISERROR(RANK(U302,$AC$47:$AC$62)),"",RANK(U302,$AC$47:$AC$62))</f>
        <v>1</v>
      </c>
      <c r="W302" s="706">
        <f>IF(ISERROR(U302+U308),"",U302+U308)</f>
        <v>0</v>
      </c>
      <c r="X302" s="706">
        <f>IF(ISERROR(RANK(W302,$AI$47:$AI$62)),"",RANK(W302,$AI$47:$AI$62))</f>
        <v>1</v>
      </c>
      <c r="Y302" s="702"/>
    </row>
    <row r="303" spans="1:25" ht="25.5" customHeight="1" x14ac:dyDescent="0.5">
      <c r="A303" s="729"/>
      <c r="B303" s="731"/>
      <c r="C303" s="717"/>
      <c r="D303" s="244">
        <v>2</v>
      </c>
      <c r="E303" s="124">
        <f>'INSCRIPTIONS COLLEGES'!E160</f>
        <v>24233792</v>
      </c>
      <c r="F303" s="313" t="str">
        <f>IF(E303="","",VLOOKUP(E303,'Listing import 29.10.24'!$A$2:$J$7000,2,FALSE))</f>
        <v>POYMEGNA</v>
      </c>
      <c r="G303" s="197" t="str">
        <f>IF(E303="","",VLOOKUP(E303,'Listing import 29.10.24'!$A$2:$J$7000,3,FALSE))</f>
        <v>Alice</v>
      </c>
      <c r="H303" s="245" t="str">
        <f>IF(E303="","",VLOOKUP(E303,'Listing import 29.10.24'!$A$2:$J$7000,4,FALSE))</f>
        <v>BF</v>
      </c>
      <c r="I303" s="641"/>
      <c r="J303" s="723"/>
      <c r="K303" s="726"/>
      <c r="L303" s="149"/>
      <c r="M303" s="246" t="str">
        <f>IF(ISBLANK(L303),"",VLOOKUP(1/L303,'BAREME ATHLE'!$J$6:$BE$56,48))</f>
        <v/>
      </c>
      <c r="N303" s="150"/>
      <c r="O303" s="246" t="str">
        <f>IF(ISBLANK(N303),"",VLOOKUP(1/N303,'BAREME ATHLE'!$V$6:$BE$56,36))</f>
        <v/>
      </c>
      <c r="P303" s="151"/>
      <c r="Q303" s="247" t="str">
        <f>IF(ISBLANK(P303),"",VLOOKUP(P303,'BAREME ATHLE'!$AS$6:$BE$56,13))</f>
        <v/>
      </c>
      <c r="R303" s="153"/>
      <c r="S303" s="246" t="str">
        <f>IF(ISBLANK(R303),"",VLOOKUP(R303,'BAREME ATHLE'!$AY$6:$BE$56,7))</f>
        <v/>
      </c>
      <c r="T303" s="201">
        <f>IF(SUM(M303,O303,Q303,S303)&lt;&gt;0,SUM(M303,O303,Q303,S303),0)</f>
        <v>0</v>
      </c>
      <c r="U303" s="720"/>
      <c r="V303" s="709"/>
      <c r="W303" s="707"/>
      <c r="X303" s="706"/>
      <c r="Y303" s="703"/>
    </row>
    <row r="304" spans="1:25" ht="25.5" customHeight="1" x14ac:dyDescent="0.5">
      <c r="A304" s="729"/>
      <c r="B304" s="731"/>
      <c r="C304" s="717"/>
      <c r="D304" s="244">
        <v>3</v>
      </c>
      <c r="E304" s="124">
        <f>'INSCRIPTIONS COLLEGES'!E161</f>
        <v>24248662</v>
      </c>
      <c r="F304" s="313" t="str">
        <f>IF(E304="","",VLOOKUP(E304,'Listing import 29.10.24'!$A$2:$J$7000,2,FALSE))</f>
        <v>TCHONMA</v>
      </c>
      <c r="G304" s="197" t="str">
        <f>IF(E304="","",VLOOKUP(E304,'Listing import 29.10.24'!$A$2:$J$7000,3,FALSE))</f>
        <v>Tracy</v>
      </c>
      <c r="H304" s="245" t="str">
        <f>IF(E304="","",VLOOKUP(E304,'Listing import 29.10.24'!$A$2:$J$7000,4,FALSE))</f>
        <v>BF</v>
      </c>
      <c r="I304" s="641"/>
      <c r="J304" s="723"/>
      <c r="K304" s="726"/>
      <c r="L304" s="149"/>
      <c r="M304" s="246" t="str">
        <f>IF(ISBLANK(L304),"",VLOOKUP(1/L304,'BAREME ATHLE'!$J$6:$BE$56,48))</f>
        <v/>
      </c>
      <c r="N304" s="150"/>
      <c r="O304" s="246" t="str">
        <f>IF(ISBLANK(N304),"",VLOOKUP(1/N304,'BAREME ATHLE'!$V$6:$BE$56,36))</f>
        <v/>
      </c>
      <c r="P304" s="151"/>
      <c r="Q304" s="247" t="str">
        <f>IF(ISBLANK(P304),"",VLOOKUP(P304,'BAREME ATHLE'!$AS$6:$BE$56,13))</f>
        <v/>
      </c>
      <c r="R304" s="152"/>
      <c r="S304" s="246" t="str">
        <f>IF(ISBLANK(R304),"",VLOOKUP(R304,'BAREME ATHLE'!$AY$6:$BE$56,7))</f>
        <v/>
      </c>
      <c r="T304" s="201">
        <f>IF(SUM(M304,O304,Q304,S304)&lt;&gt;0,SUM(M304,O304,Q304,S304),0)</f>
        <v>0</v>
      </c>
      <c r="U304" s="720"/>
      <c r="V304" s="709"/>
      <c r="W304" s="707"/>
      <c r="X304" s="706"/>
      <c r="Y304" s="703"/>
    </row>
    <row r="305" spans="1:25" ht="25.5" customHeight="1" x14ac:dyDescent="0.5">
      <c r="A305" s="729"/>
      <c r="B305" s="731"/>
      <c r="C305" s="717"/>
      <c r="D305" s="244">
        <v>4</v>
      </c>
      <c r="E305" s="124">
        <f>'INSCRIPTIONS COLLEGES'!E162</f>
        <v>24239142</v>
      </c>
      <c r="F305" s="313" t="str">
        <f>IF(E305="","",VLOOKUP(E305,'Listing import 29.10.24'!$A$2:$J$7000,2,FALSE))</f>
        <v>TEPITIOU</v>
      </c>
      <c r="G305" s="197" t="str">
        <f>IF(E305="","",VLOOKUP(E305,'Listing import 29.10.24'!$A$2:$J$7000,3,FALSE))</f>
        <v>Kayla</v>
      </c>
      <c r="H305" s="245" t="str">
        <f>IF(E305="","",VLOOKUP(E305,'Listing import 29.10.24'!$A$2:$J$7000,4,FALSE))</f>
        <v>BF</v>
      </c>
      <c r="I305" s="641"/>
      <c r="J305" s="723"/>
      <c r="K305" s="726"/>
      <c r="L305" s="149"/>
      <c r="M305" s="246" t="str">
        <f>IF(ISBLANK(L305),"",VLOOKUP(1/L305,'BAREME ATHLE'!$J$6:$BE$56,48))</f>
        <v/>
      </c>
      <c r="N305" s="150"/>
      <c r="O305" s="246" t="str">
        <f>IF(ISBLANK(N305),"",VLOOKUP(1/N305,'BAREME ATHLE'!$V$6:$BE$56,36))</f>
        <v/>
      </c>
      <c r="P305" s="151"/>
      <c r="Q305" s="247" t="str">
        <f>IF(ISBLANK(P305),"",VLOOKUP(P305,'BAREME ATHLE'!$AS$6:$BE$56,13))</f>
        <v/>
      </c>
      <c r="R305" s="152"/>
      <c r="S305" s="246" t="str">
        <f>IF(ISBLANK(R305),"",VLOOKUP(R305,'BAREME ATHLE'!$AY$6:$BE$56,7))</f>
        <v/>
      </c>
      <c r="T305" s="201">
        <f>IF(SUM(M305,O305,Q305,S305)&lt;&gt;0,SUM(M305,O305,Q305,S305),0)</f>
        <v>0</v>
      </c>
      <c r="U305" s="720"/>
      <c r="V305" s="709"/>
      <c r="W305" s="707"/>
      <c r="X305" s="706"/>
      <c r="Y305" s="703"/>
    </row>
    <row r="306" spans="1:25" ht="25.5" customHeight="1" x14ac:dyDescent="0.5">
      <c r="A306" s="729"/>
      <c r="B306" s="731"/>
      <c r="C306" s="717"/>
      <c r="D306" s="244">
        <v>5</v>
      </c>
      <c r="E306" s="124">
        <f>'INSCRIPTIONS COLLEGES'!E163</f>
        <v>24249368</v>
      </c>
      <c r="F306" s="313" t="str">
        <f>IF(E306="","",VLOOKUP(E306,'Listing import 29.10.24'!$A$2:$J$7000,2,FALSE))</f>
        <v>WHAAP</v>
      </c>
      <c r="G306" s="197" t="str">
        <f>IF(E306="","",VLOOKUP(E306,'Listing import 29.10.24'!$A$2:$J$7000,3,FALSE))</f>
        <v>Lancy</v>
      </c>
      <c r="H306" s="245" t="str">
        <f>IF(E306="","",VLOOKUP(E306,'Listing import 29.10.24'!$A$2:$J$7000,4,FALSE))</f>
        <v>BF</v>
      </c>
      <c r="I306" s="641"/>
      <c r="J306" s="724"/>
      <c r="K306" s="727"/>
      <c r="L306" s="149"/>
      <c r="M306" s="246" t="str">
        <f>IF(ISBLANK(L306),"",VLOOKUP(1/L306,'BAREME ATHLE'!$J$6:$BE$56,48))</f>
        <v/>
      </c>
      <c r="N306" s="150"/>
      <c r="O306" s="246" t="str">
        <f>IF(ISBLANK(N306),"",VLOOKUP(1/N306,'BAREME ATHLE'!$V$6:$BE$56,36))</f>
        <v/>
      </c>
      <c r="P306" s="151"/>
      <c r="Q306" s="247" t="str">
        <f>IF(ISBLANK(P306),"",VLOOKUP(P306,'BAREME ATHLE'!$AS$6:$BE$56,13))</f>
        <v/>
      </c>
      <c r="R306" s="152"/>
      <c r="S306" s="246" t="str">
        <f>IF(ISBLANK(R306),"",VLOOKUP(R306,'BAREME ATHLE'!$AY$6:$BE$56,7))</f>
        <v/>
      </c>
      <c r="T306" s="201">
        <f>IF(SUM(M306,O306,Q306,S306)&lt;&gt;0,SUM(M306,O306,Q306,S306),0)</f>
        <v>0</v>
      </c>
      <c r="U306" s="721"/>
      <c r="V306" s="709"/>
      <c r="W306" s="707"/>
      <c r="X306" s="706"/>
      <c r="Y306" s="703"/>
    </row>
    <row r="307" spans="1:25" ht="25.5" customHeight="1" x14ac:dyDescent="0.5">
      <c r="A307" s="729"/>
      <c r="B307" s="731"/>
      <c r="C307" s="218"/>
      <c r="D307" s="219"/>
      <c r="E307" s="219"/>
      <c r="F307" s="311"/>
      <c r="G307" s="219"/>
      <c r="H307" s="220"/>
      <c r="I307" s="221"/>
      <c r="J307" s="154"/>
      <c r="K307" s="221"/>
      <c r="L307" s="155"/>
      <c r="M307" s="222"/>
      <c r="N307" s="156"/>
      <c r="O307" s="223"/>
      <c r="P307" s="139"/>
      <c r="Q307" s="223"/>
      <c r="R307" s="139"/>
      <c r="S307" s="223"/>
      <c r="T307" s="224"/>
      <c r="U307" s="225"/>
      <c r="V307" s="226"/>
      <c r="W307" s="707"/>
      <c r="X307" s="706"/>
      <c r="Y307" s="703"/>
    </row>
    <row r="308" spans="1:25" ht="25.5" customHeight="1" x14ac:dyDescent="0.5">
      <c r="A308" s="729"/>
      <c r="B308" s="731"/>
      <c r="C308" s="716" t="s">
        <v>97</v>
      </c>
      <c r="D308" s="244">
        <v>1</v>
      </c>
      <c r="E308" s="124">
        <f>'INSCRIPTIONS COLLEGES'!E165</f>
        <v>24222659</v>
      </c>
      <c r="F308" s="313" t="str">
        <f>IF(E308="","",VLOOKUP(E308,'Listing import 29.10.24'!$A$2:$J$7000,2,FALSE))</f>
        <v>BOKOLA</v>
      </c>
      <c r="G308" s="197" t="str">
        <f>IF(E308="","",VLOOKUP(E308,'Listing import 29.10.24'!$A$2:$J$7000,3,FALSE))</f>
        <v>Isaac</v>
      </c>
      <c r="H308" s="245" t="str">
        <f>IF(E308="","",VLOOKUP(E308,'Listing import 29.10.24'!$A$2:$J$7000,4,FALSE))</f>
        <v>BG</v>
      </c>
      <c r="I308" s="641"/>
      <c r="J308" s="722"/>
      <c r="K308" s="725" t="str">
        <f>IF(ISBLANK(J308),"",VLOOKUP(1/J308,'BAREME ATHLE'!$AJ$6:$BE$56,22))</f>
        <v/>
      </c>
      <c r="L308" s="149"/>
      <c r="M308" s="246" t="str">
        <f>IF(ISBLANK(L308),"",VLOOKUP(1/L308,'BAREME ATHLE'!$L$6:$BE$56,46))</f>
        <v/>
      </c>
      <c r="N308" s="150"/>
      <c r="O308" s="246" t="str">
        <f>IF(ISBLANK(N308),"",VLOOKUP(1/N308,'BAREME ATHLE'!$X$6:$BE$56,34))</f>
        <v/>
      </c>
      <c r="P308" s="157"/>
      <c r="Q308" s="246" t="str">
        <f>IF(ISBLANK(P308),"",VLOOKUP(P308,'BAREME ATHLE'!$AT$6:$BE$56,12))</f>
        <v/>
      </c>
      <c r="R308" s="152"/>
      <c r="S308" s="246" t="str">
        <f>IF(ISBLANK(R308),"",VLOOKUP(R308,'BAREME ATHLE'!$AY$6:$BE$56,7))</f>
        <v/>
      </c>
      <c r="T308" s="233">
        <f>IF(SUM(M308,O308,Q308,S308)&lt;&gt;0,SUM(M308,O308,Q308,S308),0)</f>
        <v>0</v>
      </c>
      <c r="U308" s="713">
        <f>SUM(T308:T312)</f>
        <v>0</v>
      </c>
      <c r="V308" s="710">
        <f>IF(ISERROR(RANK(U308,$AF$47:$AF$62)),"",RANK(U308,$AF$47:$AF$62))</f>
        <v>1</v>
      </c>
      <c r="W308" s="707"/>
      <c r="X308" s="706"/>
      <c r="Y308" s="703"/>
    </row>
    <row r="309" spans="1:25" ht="25.5" customHeight="1" x14ac:dyDescent="0.5">
      <c r="A309" s="729"/>
      <c r="B309" s="731"/>
      <c r="C309" s="717"/>
      <c r="D309" s="244">
        <v>2</v>
      </c>
      <c r="E309" s="124">
        <f>'INSCRIPTIONS COLLEGES'!E166</f>
        <v>24248664</v>
      </c>
      <c r="F309" s="313" t="str">
        <f>IF(E309="","",VLOOKUP(E309,'Listing import 29.10.24'!$A$2:$J$7000,2,FALSE))</f>
        <v>TEIN-WEIAWE</v>
      </c>
      <c r="G309" s="197" t="str">
        <f>IF(E309="","",VLOOKUP(E309,'Listing import 29.10.24'!$A$2:$J$7000,3,FALSE))</f>
        <v>Jean-Pierre</v>
      </c>
      <c r="H309" s="245" t="str">
        <f>IF(E309="","",VLOOKUP(E309,'Listing import 29.10.24'!$A$2:$J$7000,4,FALSE))</f>
        <v>BG</v>
      </c>
      <c r="I309" s="641"/>
      <c r="J309" s="723"/>
      <c r="K309" s="726"/>
      <c r="L309" s="149"/>
      <c r="M309" s="246" t="str">
        <f>IF(ISBLANK(L309),"",VLOOKUP(1/L309,'BAREME ATHLE'!$L$6:$BE$56,46))</f>
        <v/>
      </c>
      <c r="N309" s="150"/>
      <c r="O309" s="246" t="str">
        <f>IF(ISBLANK(N309),"",VLOOKUP(1/N309,'BAREME ATHLE'!$X$6:$BE$56,34))</f>
        <v/>
      </c>
      <c r="P309" s="157"/>
      <c r="Q309" s="246" t="str">
        <f>IF(ISBLANK(P309),"",VLOOKUP(P309,'BAREME ATHLE'!$AT$6:$BE$56,12))</f>
        <v/>
      </c>
      <c r="R309" s="152"/>
      <c r="S309" s="246" t="str">
        <f>IF(ISBLANK(R309),"",VLOOKUP(R309,'BAREME ATHLE'!$AY$6:$BE$56,7))</f>
        <v/>
      </c>
      <c r="T309" s="233">
        <f>IF(SUM(M309,O309,Q309,S309)&lt;&gt;0,SUM(M309,O309,Q309,S309),0)</f>
        <v>0</v>
      </c>
      <c r="U309" s="714"/>
      <c r="V309" s="711"/>
      <c r="W309" s="707"/>
      <c r="X309" s="706"/>
      <c r="Y309" s="703"/>
    </row>
    <row r="310" spans="1:25" ht="25.5" customHeight="1" x14ac:dyDescent="0.5">
      <c r="A310" s="729"/>
      <c r="B310" s="731"/>
      <c r="C310" s="717"/>
      <c r="D310" s="244">
        <v>3</v>
      </c>
      <c r="E310" s="124">
        <f>'INSCRIPTIONS COLLEGES'!E167</f>
        <v>24239139</v>
      </c>
      <c r="F310" s="313" t="str">
        <f>IF(E310="","",VLOOKUP(E310,'Listing import 29.10.24'!$A$2:$J$7000,2,FALSE))</f>
        <v>TIDJINE</v>
      </c>
      <c r="G310" s="197" t="str">
        <f>IF(E310="","",VLOOKUP(E310,'Listing import 29.10.24'!$A$2:$J$7000,3,FALSE))</f>
        <v>Wilton</v>
      </c>
      <c r="H310" s="245" t="str">
        <f>IF(E310="","",VLOOKUP(E310,'Listing import 29.10.24'!$A$2:$J$7000,4,FALSE))</f>
        <v>BG</v>
      </c>
      <c r="I310" s="641"/>
      <c r="J310" s="723"/>
      <c r="K310" s="726"/>
      <c r="L310" s="149"/>
      <c r="M310" s="246" t="str">
        <f>IF(ISBLANK(L310),"",VLOOKUP(1/L310,'BAREME ATHLE'!$L$6:$BE$56,46))</f>
        <v/>
      </c>
      <c r="N310" s="150"/>
      <c r="O310" s="246" t="str">
        <f>IF(ISBLANK(N310),"",VLOOKUP(1/N310,'BAREME ATHLE'!$X$6:$BE$56,34))</f>
        <v/>
      </c>
      <c r="P310" s="157"/>
      <c r="Q310" s="246" t="str">
        <f>IF(ISBLANK(P310),"",VLOOKUP(P310,'BAREME ATHLE'!$AT$6:$BE$56,12))</f>
        <v/>
      </c>
      <c r="R310" s="152"/>
      <c r="S310" s="246" t="str">
        <f>IF(ISBLANK(R310),"",VLOOKUP(R310,'BAREME ATHLE'!$AY$6:$BE$56,7))</f>
        <v/>
      </c>
      <c r="T310" s="233">
        <f>IF(SUM(M310,O310,Q310,S310)&lt;&gt;0,SUM(M310,O310,Q310,S310),0)</f>
        <v>0</v>
      </c>
      <c r="U310" s="714"/>
      <c r="V310" s="711"/>
      <c r="W310" s="707"/>
      <c r="X310" s="706"/>
      <c r="Y310" s="703"/>
    </row>
    <row r="311" spans="1:25" ht="25.5" customHeight="1" x14ac:dyDescent="0.5">
      <c r="A311" s="729"/>
      <c r="B311" s="731"/>
      <c r="C311" s="717"/>
      <c r="D311" s="244">
        <v>4</v>
      </c>
      <c r="E311" s="124">
        <f>'INSCRIPTIONS COLLEGES'!E168</f>
        <v>24222660</v>
      </c>
      <c r="F311" s="313" t="str">
        <f>IF(E311="","",VLOOKUP(E311,'Listing import 29.10.24'!$A$2:$J$7000,2,FALSE))</f>
        <v>WALA-WINDI</v>
      </c>
      <c r="G311" s="197" t="str">
        <f>IF(E311="","",VLOOKUP(E311,'Listing import 29.10.24'!$A$2:$J$7000,3,FALSE))</f>
        <v>Jhared</v>
      </c>
      <c r="H311" s="245" t="str">
        <f>IF(E311="","",VLOOKUP(E311,'Listing import 29.10.24'!$A$2:$J$7000,4,FALSE))</f>
        <v>BG</v>
      </c>
      <c r="I311" s="641"/>
      <c r="J311" s="723"/>
      <c r="K311" s="726"/>
      <c r="L311" s="149"/>
      <c r="M311" s="246" t="str">
        <f>IF(ISBLANK(L311),"",VLOOKUP(1/L311,'BAREME ATHLE'!$L$6:$BE$56,46))</f>
        <v/>
      </c>
      <c r="N311" s="150"/>
      <c r="O311" s="246" t="str">
        <f>IF(ISBLANK(N311),"",VLOOKUP(1/N311,'BAREME ATHLE'!$X$6:$BE$56,34))</f>
        <v/>
      </c>
      <c r="P311" s="157"/>
      <c r="Q311" s="246" t="str">
        <f>IF(ISBLANK(P311),"",VLOOKUP(P311,'BAREME ATHLE'!$AT$6:$BE$56,12))</f>
        <v/>
      </c>
      <c r="R311" s="152"/>
      <c r="S311" s="246" t="str">
        <f>IF(ISBLANK(R311),"",VLOOKUP(R311,'BAREME ATHLE'!$AY$6:$BE$56,7))</f>
        <v/>
      </c>
      <c r="T311" s="233">
        <f>IF(SUM(M311,O311,Q311,S311)&lt;&gt;0,SUM(M311,O311,Q311,S311),0)</f>
        <v>0</v>
      </c>
      <c r="U311" s="714"/>
      <c r="V311" s="711"/>
      <c r="W311" s="707"/>
      <c r="X311" s="706"/>
      <c r="Y311" s="703"/>
    </row>
    <row r="312" spans="1:25" ht="25.5" customHeight="1" x14ac:dyDescent="0.5">
      <c r="A312" s="729"/>
      <c r="B312" s="731"/>
      <c r="C312" s="717"/>
      <c r="D312" s="244">
        <v>5</v>
      </c>
      <c r="E312" s="124">
        <f>'INSCRIPTIONS COLLEGES'!E169</f>
        <v>24233797</v>
      </c>
      <c r="F312" s="313" t="str">
        <f>IF(E312="","",VLOOKUP(E312,'Listing import 29.10.24'!$A$2:$J$7000,2,FALSE))</f>
        <v>WHAAP</v>
      </c>
      <c r="G312" s="197" t="str">
        <f>IF(E312="","",VLOOKUP(E312,'Listing import 29.10.24'!$A$2:$J$7000,3,FALSE))</f>
        <v>Antoine</v>
      </c>
      <c r="H312" s="245" t="str">
        <f>IF(E312="","",VLOOKUP(E312,'Listing import 29.10.24'!$A$2:$J$7000,4,FALSE))</f>
        <v>BG</v>
      </c>
      <c r="I312" s="641"/>
      <c r="J312" s="724"/>
      <c r="K312" s="727"/>
      <c r="L312" s="149"/>
      <c r="M312" s="246" t="str">
        <f>IF(ISBLANK(L312),"",VLOOKUP(1/L312,'BAREME ATHLE'!$L$6:$BE$56,46))</f>
        <v/>
      </c>
      <c r="N312" s="150"/>
      <c r="O312" s="246" t="str">
        <f>IF(ISBLANK(N312),"",VLOOKUP(1/N312,'BAREME ATHLE'!$X$6:$BE$56,34))</f>
        <v/>
      </c>
      <c r="P312" s="157"/>
      <c r="Q312" s="246" t="str">
        <f>IF(ISBLANK(P312),"",VLOOKUP(P312,'BAREME ATHLE'!$AT$6:$BE$56,12))</f>
        <v/>
      </c>
      <c r="R312" s="152"/>
      <c r="S312" s="246" t="str">
        <f>IF(ISBLANK(R312),"",VLOOKUP(R312,'BAREME ATHLE'!$AY$6:$BE$56,7))</f>
        <v/>
      </c>
      <c r="T312" s="233">
        <f>IF(SUM(M312,O312,Q312,S312)&lt;&gt;0,SUM(M312,O312,Q312,S312),0)</f>
        <v>0</v>
      </c>
      <c r="U312" s="715"/>
      <c r="V312" s="711"/>
      <c r="W312" s="707"/>
      <c r="X312" s="706"/>
      <c r="Y312" s="703"/>
    </row>
    <row r="313" spans="1:25" ht="87.75" x14ac:dyDescent="0.5">
      <c r="A313" s="729"/>
      <c r="B313" s="731"/>
      <c r="C313" s="187" t="s">
        <v>57</v>
      </c>
      <c r="D313" s="187" t="s">
        <v>58</v>
      </c>
      <c r="E313" s="46" t="s">
        <v>59</v>
      </c>
      <c r="F313" s="309" t="s">
        <v>60</v>
      </c>
      <c r="G313" s="187" t="s">
        <v>61</v>
      </c>
      <c r="H313" s="187" t="s">
        <v>62</v>
      </c>
      <c r="I313" s="188" t="s">
        <v>63</v>
      </c>
      <c r="J313" s="57" t="s">
        <v>98</v>
      </c>
      <c r="K313" s="188" t="s">
        <v>33</v>
      </c>
      <c r="L313" s="57" t="s">
        <v>99</v>
      </c>
      <c r="M313" s="189" t="s">
        <v>33</v>
      </c>
      <c r="N313" s="57" t="s">
        <v>100</v>
      </c>
      <c r="O313" s="234" t="s">
        <v>33</v>
      </c>
      <c r="P313" s="57" t="s">
        <v>101</v>
      </c>
      <c r="Q313" s="189" t="s">
        <v>33</v>
      </c>
      <c r="R313" s="57" t="s">
        <v>102</v>
      </c>
      <c r="S313" s="189" t="s">
        <v>33</v>
      </c>
      <c r="T313" s="190" t="s">
        <v>89</v>
      </c>
      <c r="U313" s="191" t="s">
        <v>72</v>
      </c>
      <c r="V313" s="192" t="s">
        <v>73</v>
      </c>
      <c r="W313" s="192" t="s">
        <v>103</v>
      </c>
      <c r="X313" s="192" t="s">
        <v>104</v>
      </c>
      <c r="Y313" s="704"/>
    </row>
    <row r="314" spans="1:25" ht="25.5" customHeight="1" x14ac:dyDescent="0.5">
      <c r="A314" s="729"/>
      <c r="B314" s="731"/>
      <c r="C314" s="716" t="s">
        <v>105</v>
      </c>
      <c r="D314" s="244">
        <v>1</v>
      </c>
      <c r="E314" s="124"/>
      <c r="F314" s="313" t="str">
        <f>IF(E314="","",VLOOKUP(E314,'Listing import 29.10.24'!$A$2:$J$7000,2,FALSE))</f>
        <v/>
      </c>
      <c r="G314" s="197" t="str">
        <f>IF(E314="","",VLOOKUP(E314,'Listing import 29.10.24'!$A$2:$J$7000,3,FALSE))</f>
        <v/>
      </c>
      <c r="H314" s="245" t="str">
        <f>IF(E314="","",VLOOKUP(E314,'Listing import 29.10.24'!$A$2:$J$7000,4,FALSE))</f>
        <v/>
      </c>
      <c r="I314" s="728"/>
      <c r="J314" s="722"/>
      <c r="K314" s="725" t="str">
        <f>IF(ISBLANK(J314),"",VLOOKUP(1/J314,'BAREME ATHLE'!$AL$6:$BE$56,20))</f>
        <v/>
      </c>
      <c r="L314" s="149"/>
      <c r="M314" s="246" t="str">
        <f>IF(ISBLANK(L314),"",VLOOKUP(1/L314,'BAREME ATHLE'!$N$6:$BE$56,44))</f>
        <v/>
      </c>
      <c r="N314" s="150"/>
      <c r="O314" s="246" t="str">
        <f>IF(ISBLANK(N314),"",VLOOKUP(1/N314,'BAREME ATHLE'!$Z$6:$BE$56,32))</f>
        <v/>
      </c>
      <c r="P314" s="157"/>
      <c r="Q314" s="246" t="str">
        <f>IF(ISBLANK(P314),"",VLOOKUP(P314,'BAREME ATHLE'!$AU$6:$BE$56,11))</f>
        <v/>
      </c>
      <c r="R314" s="152"/>
      <c r="S314" s="246" t="str">
        <f>IF(ISBLANK(R314),"",VLOOKUP(R314,'BAREME ATHLE'!$AY$6:$BE$56,7))</f>
        <v/>
      </c>
      <c r="T314" s="201">
        <f>IF(SUM(M314,O314,Q314,S314)&lt;&gt;0,SUM(M314,O314,Q314,S314),0)</f>
        <v>0</v>
      </c>
      <c r="U314" s="719">
        <f>SUM(T314:T318)</f>
        <v>0</v>
      </c>
      <c r="V314" s="708">
        <f>IF(ISERROR(RANK(U314,$AL$47:$AL$62)),"",RANK(U314,$AL$47:$AL$62))</f>
        <v>1</v>
      </c>
      <c r="W314" s="706">
        <f>IF(ISERROR(U314+U320),"",U314+U320)</f>
        <v>0</v>
      </c>
      <c r="X314" s="706">
        <f>IF(ISERROR(RANK(W314,$AR$47:$AR$62)),"",RANK(W314,$AR$47:$AR$62))</f>
        <v>1</v>
      </c>
      <c r="Y314" s="704"/>
    </row>
    <row r="315" spans="1:25" ht="25.5" customHeight="1" x14ac:dyDescent="0.5">
      <c r="A315" s="729"/>
      <c r="B315" s="731"/>
      <c r="C315" s="716"/>
      <c r="D315" s="244">
        <v>2</v>
      </c>
      <c r="E315" s="124"/>
      <c r="F315" s="313" t="str">
        <f>IF(E315="","",VLOOKUP(E315,'Listing import 29.10.24'!$A$2:$J$7000,2,FALSE))</f>
        <v/>
      </c>
      <c r="G315" s="197" t="str">
        <f>IF(E315="","",VLOOKUP(E315,'Listing import 29.10.24'!$A$2:$J$7000,3,FALSE))</f>
        <v/>
      </c>
      <c r="H315" s="245" t="str">
        <f>IF(E315="","",VLOOKUP(E315,'Listing import 29.10.24'!$A$2:$J$7000,4,FALSE))</f>
        <v/>
      </c>
      <c r="I315" s="728"/>
      <c r="J315" s="723"/>
      <c r="K315" s="726"/>
      <c r="L315" s="149"/>
      <c r="M315" s="246" t="str">
        <f>IF(ISBLANK(L315),"",VLOOKUP(1/L315,'BAREME ATHLE'!$N$6:$BE$56,44))</f>
        <v/>
      </c>
      <c r="N315" s="150"/>
      <c r="O315" s="246" t="str">
        <f>IF(ISBLANK(N315),"",VLOOKUP(1/N315,'BAREME ATHLE'!$Z$6:$BE$56,32))</f>
        <v/>
      </c>
      <c r="P315" s="157"/>
      <c r="Q315" s="246" t="str">
        <f>IF(ISBLANK(P315),"",VLOOKUP(P315,'BAREME ATHLE'!$AU$6:$BE$56,11))</f>
        <v/>
      </c>
      <c r="R315" s="152"/>
      <c r="S315" s="246" t="str">
        <f>IF(ISBLANK(R315),"",VLOOKUP(R315,'BAREME ATHLE'!$AY$6:$BE$56,7))</f>
        <v/>
      </c>
      <c r="T315" s="201">
        <f>IF(SUM(M315,O315,Q315,S315)&lt;&gt;0,SUM(M315,O315,Q315,S315),0)</f>
        <v>0</v>
      </c>
      <c r="U315" s="720"/>
      <c r="V315" s="709"/>
      <c r="W315" s="707"/>
      <c r="X315" s="706"/>
      <c r="Y315" s="704"/>
    </row>
    <row r="316" spans="1:25" ht="25.5" customHeight="1" x14ac:dyDescent="0.5">
      <c r="A316" s="729"/>
      <c r="B316" s="731"/>
      <c r="C316" s="717"/>
      <c r="D316" s="244">
        <v>3</v>
      </c>
      <c r="E316" s="124"/>
      <c r="F316" s="313" t="str">
        <f>IF(E316="","",VLOOKUP(E316,'Listing import 29.10.24'!$A$2:$J$7000,2,FALSE))</f>
        <v/>
      </c>
      <c r="G316" s="197" t="str">
        <f>IF(E316="","",VLOOKUP(E316,'Listing import 29.10.24'!$A$2:$J$7000,3,FALSE))</f>
        <v/>
      </c>
      <c r="H316" s="245" t="str">
        <f>IF(E316="","",VLOOKUP(E316,'Listing import 29.10.24'!$A$2:$J$7000,4,FALSE))</f>
        <v/>
      </c>
      <c r="I316" s="728"/>
      <c r="J316" s="723"/>
      <c r="K316" s="726"/>
      <c r="L316" s="149"/>
      <c r="M316" s="246" t="str">
        <f>IF(ISBLANK(L316),"",VLOOKUP(1/L316,'BAREME ATHLE'!$N$6:$BE$56,44))</f>
        <v/>
      </c>
      <c r="N316" s="150"/>
      <c r="O316" s="246" t="str">
        <f>IF(ISBLANK(N316),"",VLOOKUP(1/N316,'BAREME ATHLE'!$Z$6:$BE$56,32))</f>
        <v/>
      </c>
      <c r="P316" s="157"/>
      <c r="Q316" s="246" t="str">
        <f>IF(ISBLANK(P316),"",VLOOKUP(P316,'BAREME ATHLE'!$AU$6:$BE$56,11))</f>
        <v/>
      </c>
      <c r="R316" s="152"/>
      <c r="S316" s="246" t="str">
        <f>IF(ISBLANK(R316),"",VLOOKUP(R316,'BAREME ATHLE'!$AY$6:$BE$56,7))</f>
        <v/>
      </c>
      <c r="T316" s="201">
        <f>IF(SUM(M316,O316,Q316,S316)&lt;&gt;0,SUM(M316,O316,Q316,S316),0)</f>
        <v>0</v>
      </c>
      <c r="U316" s="720"/>
      <c r="V316" s="709"/>
      <c r="W316" s="707"/>
      <c r="X316" s="706"/>
      <c r="Y316" s="704"/>
    </row>
    <row r="317" spans="1:25" ht="25.5" customHeight="1" x14ac:dyDescent="0.5">
      <c r="A317" s="729"/>
      <c r="B317" s="731"/>
      <c r="C317" s="717"/>
      <c r="D317" s="244">
        <v>4</v>
      </c>
      <c r="E317" s="124"/>
      <c r="F317" s="313" t="str">
        <f>IF(E317="","",VLOOKUP(E317,'Listing import 29.10.24'!$A$2:$J$7000,2,FALSE))</f>
        <v/>
      </c>
      <c r="G317" s="197" t="str">
        <f>IF(E317="","",VLOOKUP(E317,'Listing import 29.10.24'!$A$2:$J$7000,3,FALSE))</f>
        <v/>
      </c>
      <c r="H317" s="245" t="str">
        <f>IF(E317="","",VLOOKUP(E317,'Listing import 29.10.24'!$A$2:$J$7000,4,FALSE))</f>
        <v/>
      </c>
      <c r="I317" s="728"/>
      <c r="J317" s="723"/>
      <c r="K317" s="726"/>
      <c r="L317" s="149"/>
      <c r="M317" s="246" t="str">
        <f>IF(ISBLANK(L317),"",VLOOKUP(1/L317,'BAREME ATHLE'!$N$6:$BE$56,44))</f>
        <v/>
      </c>
      <c r="N317" s="150"/>
      <c r="O317" s="246" t="str">
        <f>IF(ISBLANK(N317),"",VLOOKUP(1/N317,'BAREME ATHLE'!$Z$6:$BE$56,32))</f>
        <v/>
      </c>
      <c r="P317" s="157"/>
      <c r="Q317" s="246" t="str">
        <f>IF(ISBLANK(P317),"",VLOOKUP(P317,'BAREME ATHLE'!$AU$6:$BE$56,11))</f>
        <v/>
      </c>
      <c r="R317" s="152"/>
      <c r="S317" s="246" t="str">
        <f>IF(ISBLANK(R317),"",VLOOKUP(R317,'BAREME ATHLE'!$AY$6:$BE$56,7))</f>
        <v/>
      </c>
      <c r="T317" s="201">
        <f>IF(SUM(M317,O317,Q317,S317)&lt;&gt;0,SUM(M317,O317,Q317,S317),0)</f>
        <v>0</v>
      </c>
      <c r="U317" s="720"/>
      <c r="V317" s="709"/>
      <c r="W317" s="707"/>
      <c r="X317" s="706"/>
      <c r="Y317" s="704"/>
    </row>
    <row r="318" spans="1:25" ht="25.5" customHeight="1" x14ac:dyDescent="0.5">
      <c r="A318" s="729"/>
      <c r="B318" s="731"/>
      <c r="C318" s="717"/>
      <c r="D318" s="244">
        <v>5</v>
      </c>
      <c r="E318" s="124"/>
      <c r="F318" s="313" t="str">
        <f>IF(E318="","",VLOOKUP(E318,'Listing import 29.10.24'!$A$2:$J$7000,2,FALSE))</f>
        <v/>
      </c>
      <c r="G318" s="197" t="str">
        <f>IF(E318="","",VLOOKUP(E318,'Listing import 29.10.24'!$A$2:$J$7000,3,FALSE))</f>
        <v/>
      </c>
      <c r="H318" s="245" t="str">
        <f>IF(E318="","",VLOOKUP(E318,'Listing import 29.10.24'!$A$2:$J$7000,4,FALSE))</f>
        <v/>
      </c>
      <c r="I318" s="728"/>
      <c r="J318" s="724"/>
      <c r="K318" s="727"/>
      <c r="L318" s="149"/>
      <c r="M318" s="246" t="str">
        <f>IF(ISBLANK(L318),"",VLOOKUP(1/L318,'BAREME ATHLE'!$N$6:$BE$56,44))</f>
        <v/>
      </c>
      <c r="N318" s="150"/>
      <c r="O318" s="246" t="str">
        <f>IF(ISBLANK(N318),"",VLOOKUP(1/N318,'BAREME ATHLE'!$Z$6:$BE$56,32))</f>
        <v/>
      </c>
      <c r="P318" s="157"/>
      <c r="Q318" s="246" t="str">
        <f>IF(ISBLANK(P318),"",VLOOKUP(P318,'BAREME ATHLE'!$AU$6:$BE$56,11))</f>
        <v/>
      </c>
      <c r="R318" s="152"/>
      <c r="S318" s="246" t="str">
        <f>IF(ISBLANK(R318),"",VLOOKUP(R318,'BAREME ATHLE'!$AY$6:$BE$56,7))</f>
        <v/>
      </c>
      <c r="T318" s="201">
        <f>IF(SUM(M318,O318,Q318,S318)&lt;&gt;0,SUM(M318,O318,Q318,S318),0)</f>
        <v>0</v>
      </c>
      <c r="U318" s="721"/>
      <c r="V318" s="709"/>
      <c r="W318" s="707"/>
      <c r="X318" s="706"/>
      <c r="Y318" s="704"/>
    </row>
    <row r="319" spans="1:25" ht="25.5" customHeight="1" x14ac:dyDescent="0.5">
      <c r="A319" s="729"/>
      <c r="B319" s="731"/>
      <c r="C319" s="218"/>
      <c r="D319" s="219"/>
      <c r="E319" s="32"/>
      <c r="F319" s="311"/>
      <c r="G319" s="219"/>
      <c r="H319" s="220"/>
      <c r="I319" s="221"/>
      <c r="J319" s="154"/>
      <c r="K319" s="221"/>
      <c r="L319" s="155"/>
      <c r="M319" s="223"/>
      <c r="N319" s="156"/>
      <c r="O319" s="223"/>
      <c r="P319" s="139"/>
      <c r="Q319" s="223"/>
      <c r="R319" s="139"/>
      <c r="S319" s="223"/>
      <c r="T319" s="224"/>
      <c r="U319" s="225"/>
      <c r="V319" s="226"/>
      <c r="W319" s="707"/>
      <c r="X319" s="706"/>
      <c r="Y319" s="704"/>
    </row>
    <row r="320" spans="1:25" ht="25.5" customHeight="1" x14ac:dyDescent="0.5">
      <c r="A320" s="729"/>
      <c r="B320" s="731"/>
      <c r="C320" s="716" t="s">
        <v>106</v>
      </c>
      <c r="D320" s="244">
        <v>1</v>
      </c>
      <c r="E320" s="124"/>
      <c r="F320" s="313" t="str">
        <f>IF(E320="","",VLOOKUP(E320,'Listing import 29.10.24'!$A$2:$J$7000,2,FALSE))</f>
        <v/>
      </c>
      <c r="G320" s="197" t="str">
        <f>IF(E320="","",VLOOKUP(E320,'Listing import 29.10.24'!$A$2:$J$7000,3,FALSE))</f>
        <v/>
      </c>
      <c r="H320" s="245" t="str">
        <f>IF(E320="","",VLOOKUP(E320,'Listing import 29.10.24'!$A$2:$J$7000,4,FALSE))</f>
        <v/>
      </c>
      <c r="I320" s="728"/>
      <c r="J320" s="722"/>
      <c r="K320" s="725" t="str">
        <f>IF(ISBLANK(J320),"",VLOOKUP(1/J320,'BAREME ATHLE'!$AN$6:$BE$56,18))</f>
        <v/>
      </c>
      <c r="L320" s="149"/>
      <c r="M320" s="246" t="str">
        <f>IF(ISBLANK(L320),"",VLOOKUP(1/L320,'BAREME ATHLE'!$P$6:$BE$56,42))</f>
        <v/>
      </c>
      <c r="N320" s="150"/>
      <c r="O320" s="246" t="str">
        <f>IF(ISBLANK(N320),"",VLOOKUP(1/N320,'BAREME ATHLE'!$AB$6:$BE$56,30))</f>
        <v/>
      </c>
      <c r="P320" s="157"/>
      <c r="Q320" s="246" t="str">
        <f>IF(ISBLANK(P320),"",VLOOKUP(P320,'BAREME ATHLE'!$AV$6:$BE$56,10))</f>
        <v/>
      </c>
      <c r="R320" s="152"/>
      <c r="S320" s="246" t="str">
        <f>IF(ISBLANK(R320),"",VLOOKUP(R320,'BAREME ATHLE'!$AY$6:$BE$56,7))</f>
        <v/>
      </c>
      <c r="T320" s="233">
        <f t="shared" ref="T320:T323" si="24">IF(SUM(M320,O320,Q320,S320)&lt;&gt;0,SUM(M320,O320,Q320,S320),0)</f>
        <v>0</v>
      </c>
      <c r="U320" s="713">
        <f>SUM(T320:T324)</f>
        <v>0</v>
      </c>
      <c r="V320" s="710">
        <f>IF(ISERROR(RANK(U320,$AO$47:$AO$62)),"",RANK(U320,$AO$47:$AO$62))</f>
        <v>1</v>
      </c>
      <c r="W320" s="707"/>
      <c r="X320" s="706"/>
      <c r="Y320" s="704"/>
    </row>
    <row r="321" spans="1:25" ht="25.5" customHeight="1" x14ac:dyDescent="0.5">
      <c r="A321" s="729"/>
      <c r="B321" s="731"/>
      <c r="C321" s="716"/>
      <c r="D321" s="244">
        <v>2</v>
      </c>
      <c r="E321" s="124"/>
      <c r="F321" s="313" t="str">
        <f>IF(E321="","",VLOOKUP(E321,'Listing import 29.10.24'!$A$2:$J$7000,2,FALSE))</f>
        <v/>
      </c>
      <c r="G321" s="197" t="str">
        <f>IF(E321="","",VLOOKUP(E321,'Listing import 29.10.24'!$A$2:$J$7000,3,FALSE))</f>
        <v/>
      </c>
      <c r="H321" s="245" t="str">
        <f>IF(E321="","",VLOOKUP(E321,'Listing import 29.10.24'!$A$2:$J$7000,4,FALSE))</f>
        <v/>
      </c>
      <c r="I321" s="728"/>
      <c r="J321" s="723"/>
      <c r="K321" s="726"/>
      <c r="L321" s="149"/>
      <c r="M321" s="246" t="str">
        <f>IF(ISBLANK(L321),"",VLOOKUP(1/L321,'BAREME ATHLE'!$P$6:$BE$56,42))</f>
        <v/>
      </c>
      <c r="N321" s="150"/>
      <c r="O321" s="246" t="str">
        <f>IF(ISBLANK(N321),"",VLOOKUP(1/N321,'BAREME ATHLE'!$AB$6:$BE$56,30))</f>
        <v/>
      </c>
      <c r="P321" s="157"/>
      <c r="Q321" s="246" t="str">
        <f>IF(ISBLANK(P321),"",VLOOKUP(P321,'BAREME ATHLE'!$AV$6:$BE$56,10))</f>
        <v/>
      </c>
      <c r="R321" s="152"/>
      <c r="S321" s="246" t="str">
        <f>IF(ISBLANK(R321),"",VLOOKUP(R321,'BAREME ATHLE'!$AY$6:$BE$56,7))</f>
        <v/>
      </c>
      <c r="T321" s="233">
        <f t="shared" si="24"/>
        <v>0</v>
      </c>
      <c r="U321" s="714"/>
      <c r="V321" s="711"/>
      <c r="W321" s="707"/>
      <c r="X321" s="706"/>
      <c r="Y321" s="704"/>
    </row>
    <row r="322" spans="1:25" ht="25.5" customHeight="1" x14ac:dyDescent="0.5">
      <c r="A322" s="729"/>
      <c r="B322" s="731"/>
      <c r="C322" s="717"/>
      <c r="D322" s="244">
        <v>3</v>
      </c>
      <c r="E322" s="124"/>
      <c r="F322" s="313" t="str">
        <f>IF(E322="","",VLOOKUP(E322,'Listing import 29.10.24'!$A$2:$J$7000,2,FALSE))</f>
        <v/>
      </c>
      <c r="G322" s="197" t="str">
        <f>IF(E322="","",VLOOKUP(E322,'Listing import 29.10.24'!$A$2:$J$7000,3,FALSE))</f>
        <v/>
      </c>
      <c r="H322" s="245" t="str">
        <f>IF(E322="","",VLOOKUP(E322,'Listing import 29.10.24'!$A$2:$J$7000,4,FALSE))</f>
        <v/>
      </c>
      <c r="I322" s="728"/>
      <c r="J322" s="723"/>
      <c r="K322" s="726"/>
      <c r="L322" s="149"/>
      <c r="M322" s="246" t="str">
        <f>IF(ISBLANK(L322),"",VLOOKUP(1/L322,'BAREME ATHLE'!$P$6:$BE$56,42))</f>
        <v/>
      </c>
      <c r="N322" s="150"/>
      <c r="O322" s="246" t="str">
        <f>IF(ISBLANK(N322),"",VLOOKUP(1/N322,'BAREME ATHLE'!$AB$6:$BE$56,30))</f>
        <v/>
      </c>
      <c r="P322" s="157"/>
      <c r="Q322" s="246" t="str">
        <f>IF(ISBLANK(P322),"",VLOOKUP(P322,'BAREME ATHLE'!$AV$6:$BE$56,10))</f>
        <v/>
      </c>
      <c r="R322" s="152"/>
      <c r="S322" s="246" t="str">
        <f>IF(ISBLANK(R322),"",VLOOKUP(R322,'BAREME ATHLE'!$AY$6:$BE$56,7))</f>
        <v/>
      </c>
      <c r="T322" s="233">
        <f t="shared" si="24"/>
        <v>0</v>
      </c>
      <c r="U322" s="714"/>
      <c r="V322" s="711"/>
      <c r="W322" s="707"/>
      <c r="X322" s="706"/>
      <c r="Y322" s="704"/>
    </row>
    <row r="323" spans="1:25" ht="25.5" customHeight="1" x14ac:dyDescent="0.5">
      <c r="A323" s="729"/>
      <c r="B323" s="731"/>
      <c r="C323" s="717"/>
      <c r="D323" s="244">
        <v>4</v>
      </c>
      <c r="E323" s="124"/>
      <c r="F323" s="313" t="str">
        <f>IF(E323="","",VLOOKUP(E323,'Listing import 29.10.24'!$A$2:$J$7000,2,FALSE))</f>
        <v/>
      </c>
      <c r="G323" s="197" t="str">
        <f>IF(E323="","",VLOOKUP(E323,'Listing import 29.10.24'!$A$2:$J$7000,3,FALSE))</f>
        <v/>
      </c>
      <c r="H323" s="245" t="str">
        <f>IF(E323="","",VLOOKUP(E323,'Listing import 29.10.24'!$A$2:$J$7000,4,FALSE))</f>
        <v/>
      </c>
      <c r="I323" s="728"/>
      <c r="J323" s="723"/>
      <c r="K323" s="726"/>
      <c r="L323" s="149"/>
      <c r="M323" s="246" t="str">
        <f>IF(ISBLANK(L323),"",VLOOKUP(1/L323,'BAREME ATHLE'!$P$6:$BE$56,42))</f>
        <v/>
      </c>
      <c r="N323" s="150"/>
      <c r="O323" s="246" t="str">
        <f>IF(ISBLANK(N323),"",VLOOKUP(1/N323,'BAREME ATHLE'!$AB$6:$BE$56,30))</f>
        <v/>
      </c>
      <c r="P323" s="157"/>
      <c r="Q323" s="246" t="str">
        <f>IF(ISBLANK(P323),"",VLOOKUP(P323,'BAREME ATHLE'!$AV$6:$BE$56,10))</f>
        <v/>
      </c>
      <c r="R323" s="152"/>
      <c r="S323" s="246" t="str">
        <f>IF(ISBLANK(R323),"",VLOOKUP(R323,'BAREME ATHLE'!$AY$6:$BE$56,7))</f>
        <v/>
      </c>
      <c r="T323" s="233">
        <f t="shared" si="24"/>
        <v>0</v>
      </c>
      <c r="U323" s="714"/>
      <c r="V323" s="711"/>
      <c r="W323" s="707"/>
      <c r="X323" s="706"/>
      <c r="Y323" s="704"/>
    </row>
    <row r="324" spans="1:25" ht="25.5" customHeight="1" x14ac:dyDescent="0.5">
      <c r="A324" s="729"/>
      <c r="B324" s="732"/>
      <c r="C324" s="717"/>
      <c r="D324" s="244">
        <v>5</v>
      </c>
      <c r="E324" s="124"/>
      <c r="F324" s="313" t="str">
        <f>IF(E324="","",VLOOKUP(E324,'Listing import 29.10.24'!$A$2:$J$7000,2,FALSE))</f>
        <v/>
      </c>
      <c r="G324" s="197" t="str">
        <f>IF(E324="","",VLOOKUP(E324,'Listing import 29.10.24'!$A$2:$J$7000,3,FALSE))</f>
        <v/>
      </c>
      <c r="H324" s="245" t="str">
        <f>IF(E324="","",VLOOKUP(E324,'Listing import 29.10.24'!$A$2:$J$7000,4,FALSE))</f>
        <v/>
      </c>
      <c r="I324" s="728"/>
      <c r="J324" s="724"/>
      <c r="K324" s="727"/>
      <c r="L324" s="149"/>
      <c r="M324" s="246" t="str">
        <f>IF(ISBLANK(L324),"",VLOOKUP(1/L324,'BAREME ATHLE'!$P$6:$BE$56,42))</f>
        <v/>
      </c>
      <c r="N324" s="150"/>
      <c r="O324" s="246" t="str">
        <f>IF(ISBLANK(N324),"",VLOOKUP(1/N324,'BAREME ATHLE'!$AB$6:$BE$56,30))</f>
        <v/>
      </c>
      <c r="P324" s="157"/>
      <c r="Q324" s="246" t="str">
        <f>IF(ISBLANK(P324),"",VLOOKUP(P324,'BAREME ATHLE'!$AV$6:$BE$56,10))</f>
        <v/>
      </c>
      <c r="R324" s="152"/>
      <c r="S324" s="246" t="str">
        <f>IF(ISBLANK(R324),"",VLOOKUP(R324,'BAREME ATHLE'!$AY$6:$BE$56,7))</f>
        <v/>
      </c>
      <c r="T324" s="233">
        <f>IF(SUM(M324,O324,Q324,S324)&lt;&gt;0,SUM(M324,O324,Q324,S324),0)</f>
        <v>0</v>
      </c>
      <c r="U324" s="715"/>
      <c r="V324" s="711"/>
      <c r="W324" s="707"/>
      <c r="X324" s="706"/>
      <c r="Y324" s="705"/>
    </row>
    <row r="325" spans="1:25" ht="25.5" customHeight="1" x14ac:dyDescent="0.5">
      <c r="B325" s="236"/>
      <c r="C325" s="237"/>
      <c r="D325" s="237"/>
      <c r="E325" s="319"/>
      <c r="F325" s="312"/>
      <c r="G325" s="237"/>
      <c r="H325" s="237"/>
      <c r="J325" s="158">
        <f>SUM(HOUR(J302+J314)*60*60,MINUTE(J302+J314)*60,SECOND(J302+J314))</f>
        <v>0</v>
      </c>
      <c r="K325" s="238"/>
    </row>
    <row r="326" spans="1:25" ht="87.75" x14ac:dyDescent="0.5">
      <c r="B326" s="187" t="s">
        <v>56</v>
      </c>
      <c r="C326" s="187" t="s">
        <v>57</v>
      </c>
      <c r="D326" s="187" t="s">
        <v>58</v>
      </c>
      <c r="E326" s="46" t="s">
        <v>59</v>
      </c>
      <c r="F326" s="309" t="s">
        <v>60</v>
      </c>
      <c r="G326" s="187" t="s">
        <v>61</v>
      </c>
      <c r="H326" s="187" t="s">
        <v>62</v>
      </c>
      <c r="I326" s="188" t="s">
        <v>63</v>
      </c>
      <c r="J326" s="57" t="s">
        <v>98</v>
      </c>
      <c r="K326" s="188" t="s">
        <v>33</v>
      </c>
      <c r="L326" s="57" t="s">
        <v>108</v>
      </c>
      <c r="M326" s="189" t="s">
        <v>33</v>
      </c>
      <c r="N326" s="57" t="s">
        <v>100</v>
      </c>
      <c r="O326" s="189" t="s">
        <v>33</v>
      </c>
      <c r="P326" s="57" t="s">
        <v>101</v>
      </c>
      <c r="Q326" s="189" t="s">
        <v>33</v>
      </c>
      <c r="R326" s="57" t="s">
        <v>102</v>
      </c>
      <c r="S326" s="189" t="s">
        <v>33</v>
      </c>
      <c r="T326" s="190" t="s">
        <v>89</v>
      </c>
      <c r="U326" s="191" t="s">
        <v>72</v>
      </c>
      <c r="V326" s="191" t="s">
        <v>73</v>
      </c>
      <c r="W326" s="192" t="s">
        <v>90</v>
      </c>
      <c r="X326" s="192" t="s">
        <v>91</v>
      </c>
      <c r="Y326" s="192" t="s">
        <v>92</v>
      </c>
    </row>
    <row r="327" spans="1:25" ht="25.5" customHeight="1" x14ac:dyDescent="0.5">
      <c r="A327" s="687">
        <v>14</v>
      </c>
      <c r="B327" s="730" t="e">
        <f>IF(E327="","",VLOOKUP(E327,'Listing import 29.10.24'!$A$2:$J$7000,8,FALSE))</f>
        <v>#N/A</v>
      </c>
      <c r="C327" s="716" t="s">
        <v>93</v>
      </c>
      <c r="D327" s="244">
        <v>1</v>
      </c>
      <c r="E327" s="124">
        <f>'INSCRIPTIONS COLLEGES'!E172</f>
        <v>0</v>
      </c>
      <c r="F327" s="313" t="e">
        <f>IF(E327="","",VLOOKUP(E327,'Listing import 29.10.24'!$A$2:$J$7000,2,FALSE))</f>
        <v>#N/A</v>
      </c>
      <c r="G327" s="197" t="e">
        <f>IF(E327="","",VLOOKUP(E327,'Listing import 29.10.24'!$A$2:$J$7000,3,FALSE))</f>
        <v>#N/A</v>
      </c>
      <c r="H327" s="245" t="e">
        <f>IF(E327="","",VLOOKUP(E327,'Listing import 29.10.24'!$A$2:$J$7000,4,FALSE))</f>
        <v>#N/A</v>
      </c>
      <c r="I327" s="712"/>
      <c r="J327" s="722"/>
      <c r="K327" s="725" t="str">
        <f>IF(ISBLANK(J327),"",VLOOKUP(1/J327,'BAREME ATHLE'!$AH$6:$BE$56,24))</f>
        <v/>
      </c>
      <c r="L327" s="149"/>
      <c r="M327" s="246" t="str">
        <f>IF(ISBLANK(L327),"",VLOOKUP(1/L327,'BAREME ATHLE'!$J$6:$BE$56,48))</f>
        <v/>
      </c>
      <c r="N327" s="150"/>
      <c r="O327" s="246" t="str">
        <f>IF(ISBLANK(N327),"",VLOOKUP(1/N327,'BAREME ATHLE'!$V$6:$BE$56,36))</f>
        <v/>
      </c>
      <c r="P327" s="151"/>
      <c r="Q327" s="247" t="str">
        <f>IF(ISBLANK(P327),"",VLOOKUP(P327,'BAREME ATHLE'!$AS$6:$BE$56,13))</f>
        <v/>
      </c>
      <c r="R327" s="152"/>
      <c r="S327" s="246" t="str">
        <f>IF(ISBLANK(R327),"",VLOOKUP(R327,'BAREME ATHLE'!$AY$6:$BE$56,7))</f>
        <v/>
      </c>
      <c r="T327" s="201">
        <f>IF(SUM(M327,O327,Q327,S327)&lt;&gt;0,SUM(M327,O327,Q327,S327),0)</f>
        <v>0</v>
      </c>
      <c r="U327" s="719">
        <f>SUM(T327:T331)</f>
        <v>0</v>
      </c>
      <c r="V327" s="708">
        <f>IF(ISERROR(RANK(U327,$AC$47:$AC$62)),"",RANK(U327,$AC$47:$AC$62))</f>
        <v>1</v>
      </c>
      <c r="W327" s="706">
        <f>IF(ISERROR(U327+U333),"",U327+U333)</f>
        <v>0</v>
      </c>
      <c r="X327" s="706">
        <f>IF(ISERROR(RANK(W327,$AI$47:$AI$62)),"",RANK(W327,$AI$47:$AI$62))</f>
        <v>1</v>
      </c>
      <c r="Y327" s="702"/>
    </row>
    <row r="328" spans="1:25" ht="25.5" customHeight="1" x14ac:dyDescent="0.5">
      <c r="A328" s="729"/>
      <c r="B328" s="731"/>
      <c r="C328" s="717"/>
      <c r="D328" s="244">
        <v>2</v>
      </c>
      <c r="E328" s="124">
        <f>'INSCRIPTIONS COLLEGES'!E173</f>
        <v>0</v>
      </c>
      <c r="F328" s="313" t="e">
        <f>IF(E328="","",VLOOKUP(E328,'Listing import 29.10.24'!$A$2:$J$7000,2,FALSE))</f>
        <v>#N/A</v>
      </c>
      <c r="G328" s="197" t="e">
        <f>IF(E328="","",VLOOKUP(E328,'Listing import 29.10.24'!$A$2:$J$7000,3,FALSE))</f>
        <v>#N/A</v>
      </c>
      <c r="H328" s="245" t="e">
        <f>IF(E328="","",VLOOKUP(E328,'Listing import 29.10.24'!$A$2:$J$7000,4,FALSE))</f>
        <v>#N/A</v>
      </c>
      <c r="I328" s="712"/>
      <c r="J328" s="723"/>
      <c r="K328" s="726"/>
      <c r="L328" s="149"/>
      <c r="M328" s="246" t="str">
        <f>IF(ISBLANK(L328),"",VLOOKUP(1/L328,'BAREME ATHLE'!$J$6:$BE$56,48))</f>
        <v/>
      </c>
      <c r="N328" s="150"/>
      <c r="O328" s="246" t="str">
        <f>IF(ISBLANK(N328),"",VLOOKUP(1/N328,'BAREME ATHLE'!$V$6:$BE$56,36))</f>
        <v/>
      </c>
      <c r="P328" s="151"/>
      <c r="Q328" s="247" t="str">
        <f>IF(ISBLANK(P328),"",VLOOKUP(P328,'BAREME ATHLE'!$AS$6:$BE$56,13))</f>
        <v/>
      </c>
      <c r="R328" s="153"/>
      <c r="S328" s="246" t="str">
        <f>IF(ISBLANK(R328),"",VLOOKUP(R328,'BAREME ATHLE'!$AY$6:$BE$56,7))</f>
        <v/>
      </c>
      <c r="T328" s="201">
        <f>IF(SUM(M328,O328,Q328,S328)&lt;&gt;0,SUM(M328,O328,Q328,S328),0)</f>
        <v>0</v>
      </c>
      <c r="U328" s="720"/>
      <c r="V328" s="709"/>
      <c r="W328" s="707"/>
      <c r="X328" s="706"/>
      <c r="Y328" s="703"/>
    </row>
    <row r="329" spans="1:25" ht="25.5" customHeight="1" x14ac:dyDescent="0.5">
      <c r="A329" s="729"/>
      <c r="B329" s="731"/>
      <c r="C329" s="717"/>
      <c r="D329" s="244">
        <v>3</v>
      </c>
      <c r="E329" s="124">
        <f>'INSCRIPTIONS COLLEGES'!E174</f>
        <v>0</v>
      </c>
      <c r="F329" s="313" t="e">
        <f>IF(E329="","",VLOOKUP(E329,'Listing import 29.10.24'!$A$2:$J$7000,2,FALSE))</f>
        <v>#N/A</v>
      </c>
      <c r="G329" s="197" t="e">
        <f>IF(E329="","",VLOOKUP(E329,'Listing import 29.10.24'!$A$2:$J$7000,3,FALSE))</f>
        <v>#N/A</v>
      </c>
      <c r="H329" s="245" t="e">
        <f>IF(E329="","",VLOOKUP(E329,'Listing import 29.10.24'!$A$2:$J$7000,4,FALSE))</f>
        <v>#N/A</v>
      </c>
      <c r="I329" s="712"/>
      <c r="J329" s="723"/>
      <c r="K329" s="726"/>
      <c r="L329" s="149"/>
      <c r="M329" s="246" t="str">
        <f>IF(ISBLANK(L329),"",VLOOKUP(1/L329,'BAREME ATHLE'!$J$6:$BE$56,48))</f>
        <v/>
      </c>
      <c r="N329" s="150"/>
      <c r="O329" s="246" t="str">
        <f>IF(ISBLANK(N329),"",VLOOKUP(1/N329,'BAREME ATHLE'!$V$6:$BE$56,36))</f>
        <v/>
      </c>
      <c r="P329" s="151"/>
      <c r="Q329" s="247" t="str">
        <f>IF(ISBLANK(P329),"",VLOOKUP(P329,'BAREME ATHLE'!$AS$6:$BE$56,13))</f>
        <v/>
      </c>
      <c r="R329" s="152"/>
      <c r="S329" s="246" t="str">
        <f>IF(ISBLANK(R329),"",VLOOKUP(R329,'BAREME ATHLE'!$AY$6:$BE$56,7))</f>
        <v/>
      </c>
      <c r="T329" s="201">
        <f>IF(SUM(M329,O329,Q329,S329)&lt;&gt;0,SUM(M329,O329,Q329,S329),0)</f>
        <v>0</v>
      </c>
      <c r="U329" s="720"/>
      <c r="V329" s="709"/>
      <c r="W329" s="707"/>
      <c r="X329" s="706"/>
      <c r="Y329" s="703"/>
    </row>
    <row r="330" spans="1:25" ht="25.5" customHeight="1" x14ac:dyDescent="0.5">
      <c r="A330" s="729"/>
      <c r="B330" s="731"/>
      <c r="C330" s="717"/>
      <c r="D330" s="244">
        <v>4</v>
      </c>
      <c r="E330" s="124">
        <f>'INSCRIPTIONS COLLEGES'!E175</f>
        <v>0</v>
      </c>
      <c r="F330" s="313" t="e">
        <f>IF(E330="","",VLOOKUP(E330,'Listing import 29.10.24'!$A$2:$J$7000,2,FALSE))</f>
        <v>#N/A</v>
      </c>
      <c r="G330" s="197" t="e">
        <f>IF(E330="","",VLOOKUP(E330,'Listing import 29.10.24'!$A$2:$J$7000,3,FALSE))</f>
        <v>#N/A</v>
      </c>
      <c r="H330" s="245" t="e">
        <f>IF(E330="","",VLOOKUP(E330,'Listing import 29.10.24'!$A$2:$J$7000,4,FALSE))</f>
        <v>#N/A</v>
      </c>
      <c r="I330" s="712"/>
      <c r="J330" s="723"/>
      <c r="K330" s="726"/>
      <c r="L330" s="149"/>
      <c r="M330" s="246" t="str">
        <f>IF(ISBLANK(L330),"",VLOOKUP(1/L330,'BAREME ATHLE'!$J$6:$BE$56,48))</f>
        <v/>
      </c>
      <c r="N330" s="150"/>
      <c r="O330" s="246" t="str">
        <f>IF(ISBLANK(N330),"",VLOOKUP(1/N330,'BAREME ATHLE'!$V$6:$BE$56,36))</f>
        <v/>
      </c>
      <c r="P330" s="151"/>
      <c r="Q330" s="247" t="str">
        <f>IF(ISBLANK(P330),"",VLOOKUP(P330,'BAREME ATHLE'!$AS$6:$BE$56,13))</f>
        <v/>
      </c>
      <c r="R330" s="152"/>
      <c r="S330" s="246" t="str">
        <f>IF(ISBLANK(R330),"",VLOOKUP(R330,'BAREME ATHLE'!$AY$6:$BE$56,7))</f>
        <v/>
      </c>
      <c r="T330" s="201">
        <f>IF(SUM(M330,O330,Q330,S330)&lt;&gt;0,SUM(M330,O330,Q330,S330),0)</f>
        <v>0</v>
      </c>
      <c r="U330" s="720"/>
      <c r="V330" s="709"/>
      <c r="W330" s="707"/>
      <c r="X330" s="706"/>
      <c r="Y330" s="703"/>
    </row>
    <row r="331" spans="1:25" ht="25.5" customHeight="1" x14ac:dyDescent="0.5">
      <c r="A331" s="729"/>
      <c r="B331" s="731"/>
      <c r="C331" s="717"/>
      <c r="D331" s="244">
        <v>5</v>
      </c>
      <c r="E331" s="124">
        <f>'INSCRIPTIONS COLLEGES'!E176</f>
        <v>0</v>
      </c>
      <c r="F331" s="313" t="e">
        <f>IF(E331="","",VLOOKUP(E331,'Listing import 29.10.24'!$A$2:$J$7000,2,FALSE))</f>
        <v>#N/A</v>
      </c>
      <c r="G331" s="197" t="e">
        <f>IF(E331="","",VLOOKUP(E331,'Listing import 29.10.24'!$A$2:$J$7000,3,FALSE))</f>
        <v>#N/A</v>
      </c>
      <c r="H331" s="245" t="e">
        <f>IF(E331="","",VLOOKUP(E331,'Listing import 29.10.24'!$A$2:$J$7000,4,FALSE))</f>
        <v>#N/A</v>
      </c>
      <c r="I331" s="712"/>
      <c r="J331" s="724"/>
      <c r="K331" s="727"/>
      <c r="L331" s="149"/>
      <c r="M331" s="246" t="str">
        <f>IF(ISBLANK(L331),"",VLOOKUP(1/L331,'BAREME ATHLE'!$J$6:$BE$56,48))</f>
        <v/>
      </c>
      <c r="N331" s="150"/>
      <c r="O331" s="246" t="str">
        <f>IF(ISBLANK(N331),"",VLOOKUP(1/N331,'BAREME ATHLE'!$V$6:$BE$56,36))</f>
        <v/>
      </c>
      <c r="P331" s="151"/>
      <c r="Q331" s="247" t="str">
        <f>IF(ISBLANK(P331),"",VLOOKUP(P331,'BAREME ATHLE'!$AS$6:$BE$56,13))</f>
        <v/>
      </c>
      <c r="R331" s="152"/>
      <c r="S331" s="246" t="str">
        <f>IF(ISBLANK(R331),"",VLOOKUP(R331,'BAREME ATHLE'!$AY$6:$BE$56,7))</f>
        <v/>
      </c>
      <c r="T331" s="201">
        <f>IF(SUM(M331,O331,Q331,S331)&lt;&gt;0,SUM(M331,O331,Q331,S331),0)</f>
        <v>0</v>
      </c>
      <c r="U331" s="721"/>
      <c r="V331" s="709"/>
      <c r="W331" s="707"/>
      <c r="X331" s="706"/>
      <c r="Y331" s="703"/>
    </row>
    <row r="332" spans="1:25" ht="25.5" customHeight="1" x14ac:dyDescent="0.5">
      <c r="A332" s="729"/>
      <c r="B332" s="731"/>
      <c r="C332" s="218"/>
      <c r="D332" s="219"/>
      <c r="E332" s="219"/>
      <c r="F332" s="311"/>
      <c r="G332" s="219"/>
      <c r="H332" s="220"/>
      <c r="I332" s="221"/>
      <c r="J332" s="154"/>
      <c r="K332" s="221"/>
      <c r="L332" s="155"/>
      <c r="M332" s="222"/>
      <c r="N332" s="156"/>
      <c r="O332" s="223"/>
      <c r="P332" s="139"/>
      <c r="Q332" s="223"/>
      <c r="R332" s="139"/>
      <c r="S332" s="223"/>
      <c r="T332" s="224"/>
      <c r="U332" s="225"/>
      <c r="V332" s="226"/>
      <c r="W332" s="707"/>
      <c r="X332" s="706"/>
      <c r="Y332" s="703"/>
    </row>
    <row r="333" spans="1:25" ht="25.5" customHeight="1" x14ac:dyDescent="0.5">
      <c r="A333" s="729"/>
      <c r="B333" s="731"/>
      <c r="C333" s="716" t="s">
        <v>97</v>
      </c>
      <c r="D333" s="244">
        <v>1</v>
      </c>
      <c r="E333" s="124">
        <f>'INSCRIPTIONS COLLEGES'!E178</f>
        <v>0</v>
      </c>
      <c r="F333" s="313" t="e">
        <f>IF(E333="","",VLOOKUP(E333,'Listing import 29.10.24'!$A$2:$J$7000,2,FALSE))</f>
        <v>#N/A</v>
      </c>
      <c r="G333" s="197" t="e">
        <f>IF(E333="","",VLOOKUP(E333,'Listing import 29.10.24'!$A$2:$J$7000,3,FALSE))</f>
        <v>#N/A</v>
      </c>
      <c r="H333" s="245" t="e">
        <f>IF(E333="","",VLOOKUP(E333,'Listing import 29.10.24'!$A$2:$J$7000,4,FALSE))</f>
        <v>#N/A</v>
      </c>
      <c r="I333" s="712"/>
      <c r="J333" s="722"/>
      <c r="K333" s="725" t="str">
        <f>IF(ISBLANK(J333),"",VLOOKUP(1/J333,'BAREME ATHLE'!$AJ$6:$BE$56,22))</f>
        <v/>
      </c>
      <c r="L333" s="149"/>
      <c r="M333" s="246" t="str">
        <f>IF(ISBLANK(L333),"",VLOOKUP(1/L333,'BAREME ATHLE'!$L$6:$BE$56,46))</f>
        <v/>
      </c>
      <c r="N333" s="150"/>
      <c r="O333" s="246" t="str">
        <f>IF(ISBLANK(N333),"",VLOOKUP(1/N333,'BAREME ATHLE'!$X$6:$BE$56,34))</f>
        <v/>
      </c>
      <c r="P333" s="157"/>
      <c r="Q333" s="246" t="str">
        <f>IF(ISBLANK(P333),"",VLOOKUP(P333,'BAREME ATHLE'!$AT$6:$BE$56,12))</f>
        <v/>
      </c>
      <c r="R333" s="152"/>
      <c r="S333" s="246" t="str">
        <f>IF(ISBLANK(R333),"",VLOOKUP(R333,'BAREME ATHLE'!$AY$6:$BE$56,7))</f>
        <v/>
      </c>
      <c r="T333" s="233">
        <f>IF(SUM(M333,O333,Q333,S333)&lt;&gt;0,SUM(M333,O333,Q333,S333),0)</f>
        <v>0</v>
      </c>
      <c r="U333" s="713">
        <f>SUM(T333:T337)</f>
        <v>0</v>
      </c>
      <c r="V333" s="710">
        <f>IF(ISERROR(RANK(U333,$AF$47:$AF$62)),"",RANK(U333,$AF$47:$AF$62))</f>
        <v>1</v>
      </c>
      <c r="W333" s="707"/>
      <c r="X333" s="706"/>
      <c r="Y333" s="703"/>
    </row>
    <row r="334" spans="1:25" ht="25.5" customHeight="1" x14ac:dyDescent="0.5">
      <c r="A334" s="729"/>
      <c r="B334" s="731"/>
      <c r="C334" s="717"/>
      <c r="D334" s="244">
        <v>2</v>
      </c>
      <c r="E334" s="124">
        <f>'INSCRIPTIONS COLLEGES'!E179</f>
        <v>0</v>
      </c>
      <c r="F334" s="313" t="e">
        <f>IF(E334="","",VLOOKUP(E334,'Listing import 29.10.24'!$A$2:$J$7000,2,FALSE))</f>
        <v>#N/A</v>
      </c>
      <c r="G334" s="197" t="e">
        <f>IF(E334="","",VLOOKUP(E334,'Listing import 29.10.24'!$A$2:$J$7000,3,FALSE))</f>
        <v>#N/A</v>
      </c>
      <c r="H334" s="245" t="e">
        <f>IF(E334="","",VLOOKUP(E334,'Listing import 29.10.24'!$A$2:$J$7000,4,FALSE))</f>
        <v>#N/A</v>
      </c>
      <c r="I334" s="712"/>
      <c r="J334" s="723"/>
      <c r="K334" s="726"/>
      <c r="L334" s="149"/>
      <c r="M334" s="246" t="str">
        <f>IF(ISBLANK(L334),"",VLOOKUP(1/L334,'BAREME ATHLE'!$L$6:$BE$56,46))</f>
        <v/>
      </c>
      <c r="N334" s="150"/>
      <c r="O334" s="246" t="str">
        <f>IF(ISBLANK(N334),"",VLOOKUP(1/N334,'BAREME ATHLE'!$X$6:$BE$56,34))</f>
        <v/>
      </c>
      <c r="P334" s="157"/>
      <c r="Q334" s="246" t="str">
        <f>IF(ISBLANK(P334),"",VLOOKUP(P334,'BAREME ATHLE'!$AT$6:$BE$56,12))</f>
        <v/>
      </c>
      <c r="R334" s="152"/>
      <c r="S334" s="246" t="str">
        <f>IF(ISBLANK(R334),"",VLOOKUP(R334,'BAREME ATHLE'!$AY$6:$BE$56,7))</f>
        <v/>
      </c>
      <c r="T334" s="233">
        <f>IF(SUM(M334,O334,Q334,S334)&lt;&gt;0,SUM(M334,O334,Q334,S334),0)</f>
        <v>0</v>
      </c>
      <c r="U334" s="714"/>
      <c r="V334" s="711"/>
      <c r="W334" s="707"/>
      <c r="X334" s="706"/>
      <c r="Y334" s="703"/>
    </row>
    <row r="335" spans="1:25" ht="25.5" customHeight="1" x14ac:dyDescent="0.5">
      <c r="A335" s="729"/>
      <c r="B335" s="731"/>
      <c r="C335" s="717"/>
      <c r="D335" s="244">
        <v>3</v>
      </c>
      <c r="E335" s="124">
        <f>'INSCRIPTIONS COLLEGES'!E180</f>
        <v>0</v>
      </c>
      <c r="F335" s="313" t="e">
        <f>IF(E335="","",VLOOKUP(E335,'Listing import 29.10.24'!$A$2:$J$7000,2,FALSE))</f>
        <v>#N/A</v>
      </c>
      <c r="G335" s="197" t="e">
        <f>IF(E335="","",VLOOKUP(E335,'Listing import 29.10.24'!$A$2:$J$7000,3,FALSE))</f>
        <v>#N/A</v>
      </c>
      <c r="H335" s="245" t="e">
        <f>IF(E335="","",VLOOKUP(E335,'Listing import 29.10.24'!$A$2:$J$7000,4,FALSE))</f>
        <v>#N/A</v>
      </c>
      <c r="I335" s="712"/>
      <c r="J335" s="723"/>
      <c r="K335" s="726"/>
      <c r="L335" s="149"/>
      <c r="M335" s="246" t="str">
        <f>IF(ISBLANK(L335),"",VLOOKUP(1/L335,'BAREME ATHLE'!$L$6:$BE$56,46))</f>
        <v/>
      </c>
      <c r="N335" s="150"/>
      <c r="O335" s="246" t="str">
        <f>IF(ISBLANK(N335),"",VLOOKUP(1/N335,'BAREME ATHLE'!$X$6:$BE$56,34))</f>
        <v/>
      </c>
      <c r="P335" s="157"/>
      <c r="Q335" s="246" t="str">
        <f>IF(ISBLANK(P335),"",VLOOKUP(P335,'BAREME ATHLE'!$AT$6:$BE$56,12))</f>
        <v/>
      </c>
      <c r="R335" s="152"/>
      <c r="S335" s="246" t="str">
        <f>IF(ISBLANK(R335),"",VLOOKUP(R335,'BAREME ATHLE'!$AY$6:$BE$56,7))</f>
        <v/>
      </c>
      <c r="T335" s="233">
        <f>IF(SUM(M335,O335,Q335,S335)&lt;&gt;0,SUM(M335,O335,Q335,S335),0)</f>
        <v>0</v>
      </c>
      <c r="U335" s="714"/>
      <c r="V335" s="711"/>
      <c r="W335" s="707"/>
      <c r="X335" s="706"/>
      <c r="Y335" s="703"/>
    </row>
    <row r="336" spans="1:25" ht="25.5" customHeight="1" x14ac:dyDescent="0.5">
      <c r="A336" s="729"/>
      <c r="B336" s="731"/>
      <c r="C336" s="717"/>
      <c r="D336" s="244">
        <v>4</v>
      </c>
      <c r="E336" s="124">
        <f>'INSCRIPTIONS COLLEGES'!E181</f>
        <v>0</v>
      </c>
      <c r="F336" s="313" t="e">
        <f>IF(E336="","",VLOOKUP(E336,'Listing import 29.10.24'!$A$2:$J$7000,2,FALSE))</f>
        <v>#N/A</v>
      </c>
      <c r="G336" s="197" t="e">
        <f>IF(E336="","",VLOOKUP(E336,'Listing import 29.10.24'!$A$2:$J$7000,3,FALSE))</f>
        <v>#N/A</v>
      </c>
      <c r="H336" s="245" t="e">
        <f>IF(E336="","",VLOOKUP(E336,'Listing import 29.10.24'!$A$2:$J$7000,4,FALSE))</f>
        <v>#N/A</v>
      </c>
      <c r="I336" s="712"/>
      <c r="J336" s="723"/>
      <c r="K336" s="726"/>
      <c r="L336" s="149"/>
      <c r="M336" s="246" t="str">
        <f>IF(ISBLANK(L336),"",VLOOKUP(1/L336,'BAREME ATHLE'!$L$6:$BE$56,46))</f>
        <v/>
      </c>
      <c r="N336" s="150"/>
      <c r="O336" s="246" t="str">
        <f>IF(ISBLANK(N336),"",VLOOKUP(1/N336,'BAREME ATHLE'!$X$6:$BE$56,34))</f>
        <v/>
      </c>
      <c r="P336" s="157"/>
      <c r="Q336" s="246" t="str">
        <f>IF(ISBLANK(P336),"",VLOOKUP(P336,'BAREME ATHLE'!$AT$6:$BE$56,12))</f>
        <v/>
      </c>
      <c r="R336" s="152"/>
      <c r="S336" s="246" t="str">
        <f>IF(ISBLANK(R336),"",VLOOKUP(R336,'BAREME ATHLE'!$AY$6:$BE$56,7))</f>
        <v/>
      </c>
      <c r="T336" s="233">
        <f>IF(SUM(M336,O336,Q336,S336)&lt;&gt;0,SUM(M336,O336,Q336,S336),0)</f>
        <v>0</v>
      </c>
      <c r="U336" s="714"/>
      <c r="V336" s="711"/>
      <c r="W336" s="707"/>
      <c r="X336" s="706"/>
      <c r="Y336" s="703"/>
    </row>
    <row r="337" spans="1:25" ht="25.5" customHeight="1" x14ac:dyDescent="0.5">
      <c r="A337" s="729"/>
      <c r="B337" s="731"/>
      <c r="C337" s="717"/>
      <c r="D337" s="244">
        <v>5</v>
      </c>
      <c r="E337" s="124">
        <f>'INSCRIPTIONS COLLEGES'!E182</f>
        <v>0</v>
      </c>
      <c r="F337" s="313" t="e">
        <f>IF(E337="","",VLOOKUP(E337,'Listing import 29.10.24'!$A$2:$J$7000,2,FALSE))</f>
        <v>#N/A</v>
      </c>
      <c r="G337" s="197" t="e">
        <f>IF(E337="","",VLOOKUP(E337,'Listing import 29.10.24'!$A$2:$J$7000,3,FALSE))</f>
        <v>#N/A</v>
      </c>
      <c r="H337" s="245" t="e">
        <f>IF(E337="","",VLOOKUP(E337,'Listing import 29.10.24'!$A$2:$J$7000,4,FALSE))</f>
        <v>#N/A</v>
      </c>
      <c r="I337" s="712"/>
      <c r="J337" s="724"/>
      <c r="K337" s="727"/>
      <c r="L337" s="149"/>
      <c r="M337" s="246" t="str">
        <f>IF(ISBLANK(L337),"",VLOOKUP(1/L337,'BAREME ATHLE'!$L$6:$BE$56,46))</f>
        <v/>
      </c>
      <c r="N337" s="150"/>
      <c r="O337" s="246" t="str">
        <f>IF(ISBLANK(N337),"",VLOOKUP(1/N337,'BAREME ATHLE'!$X$6:$BE$56,34))</f>
        <v/>
      </c>
      <c r="P337" s="157"/>
      <c r="Q337" s="246" t="str">
        <f>IF(ISBLANK(P337),"",VLOOKUP(P337,'BAREME ATHLE'!$AT$6:$BE$56,12))</f>
        <v/>
      </c>
      <c r="R337" s="152"/>
      <c r="S337" s="246" t="str">
        <f>IF(ISBLANK(R337),"",VLOOKUP(R337,'BAREME ATHLE'!$AY$6:$BE$56,7))</f>
        <v/>
      </c>
      <c r="T337" s="233">
        <f>IF(SUM(M337,O337,Q337,S337)&lt;&gt;0,SUM(M337,O337,Q337,S337),0)</f>
        <v>0</v>
      </c>
      <c r="U337" s="715"/>
      <c r="V337" s="711"/>
      <c r="W337" s="707"/>
      <c r="X337" s="706"/>
      <c r="Y337" s="703"/>
    </row>
    <row r="338" spans="1:25" ht="87.75" x14ac:dyDescent="0.5">
      <c r="A338" s="729"/>
      <c r="B338" s="731"/>
      <c r="C338" s="187" t="s">
        <v>57</v>
      </c>
      <c r="D338" s="187" t="s">
        <v>58</v>
      </c>
      <c r="E338" s="46" t="s">
        <v>59</v>
      </c>
      <c r="F338" s="309" t="s">
        <v>60</v>
      </c>
      <c r="G338" s="187" t="s">
        <v>61</v>
      </c>
      <c r="H338" s="187" t="s">
        <v>62</v>
      </c>
      <c r="I338" s="188" t="s">
        <v>63</v>
      </c>
      <c r="J338" s="57" t="s">
        <v>98</v>
      </c>
      <c r="K338" s="188" t="s">
        <v>33</v>
      </c>
      <c r="L338" s="57" t="s">
        <v>99</v>
      </c>
      <c r="M338" s="189" t="s">
        <v>33</v>
      </c>
      <c r="N338" s="57" t="s">
        <v>100</v>
      </c>
      <c r="O338" s="234" t="s">
        <v>33</v>
      </c>
      <c r="P338" s="57" t="s">
        <v>101</v>
      </c>
      <c r="Q338" s="189" t="s">
        <v>33</v>
      </c>
      <c r="R338" s="57" t="s">
        <v>102</v>
      </c>
      <c r="S338" s="189" t="s">
        <v>33</v>
      </c>
      <c r="T338" s="190" t="s">
        <v>89</v>
      </c>
      <c r="U338" s="191" t="s">
        <v>72</v>
      </c>
      <c r="V338" s="192" t="s">
        <v>73</v>
      </c>
      <c r="W338" s="192" t="s">
        <v>103</v>
      </c>
      <c r="X338" s="192" t="s">
        <v>104</v>
      </c>
      <c r="Y338" s="704"/>
    </row>
    <row r="339" spans="1:25" ht="25.5" customHeight="1" x14ac:dyDescent="0.5">
      <c r="A339" s="729"/>
      <c r="B339" s="731"/>
      <c r="C339" s="716" t="s">
        <v>105</v>
      </c>
      <c r="D339" s="244">
        <v>1</v>
      </c>
      <c r="E339" s="124"/>
      <c r="F339" s="313" t="str">
        <f>IF(E339="","",VLOOKUP(E339,'Listing import 29.10.24'!$A$2:$J$7000,2,FALSE))</f>
        <v/>
      </c>
      <c r="G339" s="197" t="str">
        <f>IF(E339="","",VLOOKUP(E339,'Listing import 29.10.24'!$A$2:$J$7000,3,FALSE))</f>
        <v/>
      </c>
      <c r="H339" s="245" t="str">
        <f>IF(E339="","",VLOOKUP(E339,'Listing import 29.10.24'!$A$2:$J$7000,4,FALSE))</f>
        <v/>
      </c>
      <c r="I339" s="718"/>
      <c r="J339" s="722"/>
      <c r="K339" s="725" t="str">
        <f>IF(ISBLANK(J339),"",VLOOKUP(1/J339,'BAREME ATHLE'!$AL$6:$BE$56,20))</f>
        <v/>
      </c>
      <c r="L339" s="149"/>
      <c r="M339" s="246" t="str">
        <f>IF(ISBLANK(L339),"",VLOOKUP(1/L339,'BAREME ATHLE'!$N$6:$BE$56,44))</f>
        <v/>
      </c>
      <c r="N339" s="150"/>
      <c r="O339" s="246" t="str">
        <f>IF(ISBLANK(N339),"",VLOOKUP(1/N339,'BAREME ATHLE'!$Z$6:$BE$56,32))</f>
        <v/>
      </c>
      <c r="P339" s="157"/>
      <c r="Q339" s="246" t="str">
        <f>IF(ISBLANK(P339),"",VLOOKUP(P339,'BAREME ATHLE'!$AU$6:$BE$56,11))</f>
        <v/>
      </c>
      <c r="R339" s="152"/>
      <c r="S339" s="246" t="str">
        <f>IF(ISBLANK(R339),"",VLOOKUP(R339,'BAREME ATHLE'!$AY$6:$BE$56,7))</f>
        <v/>
      </c>
      <c r="T339" s="201">
        <f>IF(SUM(M339,O339,Q339,S339)&lt;&gt;0,SUM(M339,O339,Q339,S339),0)</f>
        <v>0</v>
      </c>
      <c r="U339" s="719">
        <f>SUM(T339:T343)</f>
        <v>0</v>
      </c>
      <c r="V339" s="708">
        <f>IF(ISERROR(RANK(U339,$AL$47:$AL$62)),"",RANK(U339,$AL$47:$AL$62))</f>
        <v>1</v>
      </c>
      <c r="W339" s="706">
        <f>IF(ISERROR(U339+U345),"",U339+U345)</f>
        <v>0</v>
      </c>
      <c r="X339" s="706">
        <f>IF(ISERROR(RANK(W339,$AR$47:$AR$62)),"",RANK(W339,$AR$47:$AR$62))</f>
        <v>1</v>
      </c>
      <c r="Y339" s="704"/>
    </row>
    <row r="340" spans="1:25" ht="25.5" customHeight="1" x14ac:dyDescent="0.5">
      <c r="A340" s="729"/>
      <c r="B340" s="731"/>
      <c r="C340" s="716"/>
      <c r="D340" s="244">
        <v>2</v>
      </c>
      <c r="E340" s="124"/>
      <c r="F340" s="313" t="str">
        <f>IF(E340="","",VLOOKUP(E340,'Listing import 29.10.24'!$A$2:$J$7000,2,FALSE))</f>
        <v/>
      </c>
      <c r="G340" s="197" t="str">
        <f>IF(E340="","",VLOOKUP(E340,'Listing import 29.10.24'!$A$2:$J$7000,3,FALSE))</f>
        <v/>
      </c>
      <c r="H340" s="245" t="str">
        <f>IF(E340="","",VLOOKUP(E340,'Listing import 29.10.24'!$A$2:$J$7000,4,FALSE))</f>
        <v/>
      </c>
      <c r="I340" s="718"/>
      <c r="J340" s="723"/>
      <c r="K340" s="726"/>
      <c r="L340" s="149"/>
      <c r="M340" s="246" t="str">
        <f>IF(ISBLANK(L340),"",VLOOKUP(1/L340,'BAREME ATHLE'!$N$6:$BE$56,44))</f>
        <v/>
      </c>
      <c r="N340" s="150"/>
      <c r="O340" s="246" t="str">
        <f>IF(ISBLANK(N340),"",VLOOKUP(1/N340,'BAREME ATHLE'!$Z$6:$BE$56,32))</f>
        <v/>
      </c>
      <c r="P340" s="157"/>
      <c r="Q340" s="246" t="str">
        <f>IF(ISBLANK(P340),"",VLOOKUP(P340,'BAREME ATHLE'!$AU$6:$BE$56,11))</f>
        <v/>
      </c>
      <c r="R340" s="152"/>
      <c r="S340" s="246" t="str">
        <f>IF(ISBLANK(R340),"",VLOOKUP(R340,'BAREME ATHLE'!$AY$6:$BE$56,7))</f>
        <v/>
      </c>
      <c r="T340" s="201">
        <f>IF(SUM(M340,O340,Q340,S340)&lt;&gt;0,SUM(M340,O340,Q340,S340),0)</f>
        <v>0</v>
      </c>
      <c r="U340" s="720"/>
      <c r="V340" s="709"/>
      <c r="W340" s="707"/>
      <c r="X340" s="706"/>
      <c r="Y340" s="704"/>
    </row>
    <row r="341" spans="1:25" ht="25.5" customHeight="1" x14ac:dyDescent="0.5">
      <c r="A341" s="729"/>
      <c r="B341" s="731"/>
      <c r="C341" s="717"/>
      <c r="D341" s="244">
        <v>3</v>
      </c>
      <c r="E341" s="124"/>
      <c r="F341" s="313" t="str">
        <f>IF(E341="","",VLOOKUP(E341,'Listing import 29.10.24'!$A$2:$J$7000,2,FALSE))</f>
        <v/>
      </c>
      <c r="G341" s="197" t="str">
        <f>IF(E341="","",VLOOKUP(E341,'Listing import 29.10.24'!$A$2:$J$7000,3,FALSE))</f>
        <v/>
      </c>
      <c r="H341" s="245" t="str">
        <f>IF(E341="","",VLOOKUP(E341,'Listing import 29.10.24'!$A$2:$J$7000,4,FALSE))</f>
        <v/>
      </c>
      <c r="I341" s="718"/>
      <c r="J341" s="723"/>
      <c r="K341" s="726"/>
      <c r="L341" s="149"/>
      <c r="M341" s="246" t="str">
        <f>IF(ISBLANK(L341),"",VLOOKUP(1/L341,'BAREME ATHLE'!$N$6:$BE$56,44))</f>
        <v/>
      </c>
      <c r="N341" s="150"/>
      <c r="O341" s="246" t="str">
        <f>IF(ISBLANK(N341),"",VLOOKUP(1/N341,'BAREME ATHLE'!$Z$6:$BE$56,32))</f>
        <v/>
      </c>
      <c r="P341" s="157"/>
      <c r="Q341" s="246" t="str">
        <f>IF(ISBLANK(P341),"",VLOOKUP(P341,'BAREME ATHLE'!$AU$6:$BE$56,11))</f>
        <v/>
      </c>
      <c r="R341" s="152"/>
      <c r="S341" s="246" t="str">
        <f>IF(ISBLANK(R341),"",VLOOKUP(R341,'BAREME ATHLE'!$AY$6:$BE$56,7))</f>
        <v/>
      </c>
      <c r="T341" s="201">
        <f>IF(SUM(M341,O341,Q341,S341)&lt;&gt;0,SUM(M341,O341,Q341,S341),0)</f>
        <v>0</v>
      </c>
      <c r="U341" s="720"/>
      <c r="V341" s="709"/>
      <c r="W341" s="707"/>
      <c r="X341" s="706"/>
      <c r="Y341" s="704"/>
    </row>
    <row r="342" spans="1:25" ht="25.5" customHeight="1" x14ac:dyDescent="0.5">
      <c r="A342" s="729"/>
      <c r="B342" s="731"/>
      <c r="C342" s="717"/>
      <c r="D342" s="244">
        <v>4</v>
      </c>
      <c r="E342" s="124"/>
      <c r="F342" s="313" t="str">
        <f>IF(E342="","",VLOOKUP(E342,'Listing import 29.10.24'!$A$2:$J$7000,2,FALSE))</f>
        <v/>
      </c>
      <c r="G342" s="197" t="str">
        <f>IF(E342="","",VLOOKUP(E342,'Listing import 29.10.24'!$A$2:$J$7000,3,FALSE))</f>
        <v/>
      </c>
      <c r="H342" s="245" t="str">
        <f>IF(E342="","",VLOOKUP(E342,'Listing import 29.10.24'!$A$2:$J$7000,4,FALSE))</f>
        <v/>
      </c>
      <c r="I342" s="718"/>
      <c r="J342" s="723"/>
      <c r="K342" s="726"/>
      <c r="L342" s="149"/>
      <c r="M342" s="246" t="str">
        <f>IF(ISBLANK(L342),"",VLOOKUP(1/L342,'BAREME ATHLE'!$N$6:$BE$56,44))</f>
        <v/>
      </c>
      <c r="N342" s="150"/>
      <c r="O342" s="246" t="str">
        <f>IF(ISBLANK(N342),"",VLOOKUP(1/N342,'BAREME ATHLE'!$Z$6:$BE$56,32))</f>
        <v/>
      </c>
      <c r="P342" s="157"/>
      <c r="Q342" s="246" t="str">
        <f>IF(ISBLANK(P342),"",VLOOKUP(P342,'BAREME ATHLE'!$AU$6:$BE$56,11))</f>
        <v/>
      </c>
      <c r="R342" s="152"/>
      <c r="S342" s="246" t="str">
        <f>IF(ISBLANK(R342),"",VLOOKUP(R342,'BAREME ATHLE'!$AY$6:$BE$56,7))</f>
        <v/>
      </c>
      <c r="T342" s="201">
        <f>IF(SUM(M342,O342,Q342,S342)&lt;&gt;0,SUM(M342,O342,Q342,S342),0)</f>
        <v>0</v>
      </c>
      <c r="U342" s="720"/>
      <c r="V342" s="709"/>
      <c r="W342" s="707"/>
      <c r="X342" s="706"/>
      <c r="Y342" s="704"/>
    </row>
    <row r="343" spans="1:25" ht="25.5" customHeight="1" x14ac:dyDescent="0.5">
      <c r="A343" s="729"/>
      <c r="B343" s="731"/>
      <c r="C343" s="717"/>
      <c r="D343" s="244">
        <v>5</v>
      </c>
      <c r="E343" s="124"/>
      <c r="F343" s="313" t="str">
        <f>IF(E343="","",VLOOKUP(E343,'Listing import 29.10.24'!$A$2:$J$7000,2,FALSE))</f>
        <v/>
      </c>
      <c r="G343" s="197" t="str">
        <f>IF(E343="","",VLOOKUP(E343,'Listing import 29.10.24'!$A$2:$J$7000,3,FALSE))</f>
        <v/>
      </c>
      <c r="H343" s="245" t="str">
        <f>IF(E343="","",VLOOKUP(E343,'Listing import 29.10.24'!$A$2:$J$7000,4,FALSE))</f>
        <v/>
      </c>
      <c r="I343" s="718"/>
      <c r="J343" s="724"/>
      <c r="K343" s="727"/>
      <c r="L343" s="149"/>
      <c r="M343" s="246" t="str">
        <f>IF(ISBLANK(L343),"",VLOOKUP(1/L343,'BAREME ATHLE'!$N$6:$BE$56,44))</f>
        <v/>
      </c>
      <c r="N343" s="150"/>
      <c r="O343" s="246" t="str">
        <f>IF(ISBLANK(N343),"",VLOOKUP(1/N343,'BAREME ATHLE'!$Z$6:$BE$56,32))</f>
        <v/>
      </c>
      <c r="P343" s="157"/>
      <c r="Q343" s="246" t="str">
        <f>IF(ISBLANK(P343),"",VLOOKUP(P343,'BAREME ATHLE'!$AU$6:$BE$56,11))</f>
        <v/>
      </c>
      <c r="R343" s="152"/>
      <c r="S343" s="246" t="str">
        <f>IF(ISBLANK(R343),"",VLOOKUP(R343,'BAREME ATHLE'!$AY$6:$BE$56,7))</f>
        <v/>
      </c>
      <c r="T343" s="201">
        <f>IF(SUM(M343,O343,Q343,S343)&lt;&gt;0,SUM(M343,O343,Q343,S343),0)</f>
        <v>0</v>
      </c>
      <c r="U343" s="721"/>
      <c r="V343" s="709"/>
      <c r="W343" s="707"/>
      <c r="X343" s="706"/>
      <c r="Y343" s="704"/>
    </row>
    <row r="344" spans="1:25" ht="25.5" customHeight="1" x14ac:dyDescent="0.5">
      <c r="A344" s="729"/>
      <c r="B344" s="731"/>
      <c r="C344" s="218"/>
      <c r="D344" s="219"/>
      <c r="E344" s="32"/>
      <c r="F344" s="311"/>
      <c r="G344" s="219"/>
      <c r="H344" s="220"/>
      <c r="I344" s="221"/>
      <c r="J344" s="154"/>
      <c r="K344" s="221"/>
      <c r="L344" s="155"/>
      <c r="M344" s="223"/>
      <c r="N344" s="156"/>
      <c r="O344" s="223"/>
      <c r="P344" s="139"/>
      <c r="Q344" s="223"/>
      <c r="R344" s="139"/>
      <c r="S344" s="223"/>
      <c r="T344" s="224"/>
      <c r="U344" s="225"/>
      <c r="V344" s="226"/>
      <c r="W344" s="707"/>
      <c r="X344" s="706"/>
      <c r="Y344" s="704"/>
    </row>
    <row r="345" spans="1:25" ht="25.5" customHeight="1" x14ac:dyDescent="0.5">
      <c r="A345" s="729"/>
      <c r="B345" s="731"/>
      <c r="C345" s="716" t="s">
        <v>106</v>
      </c>
      <c r="D345" s="244">
        <v>1</v>
      </c>
      <c r="E345" s="124"/>
      <c r="F345" s="313" t="str">
        <f>IF(E345="","",VLOOKUP(E345,'Listing import 29.10.24'!$A$2:$J$7000,2,FALSE))</f>
        <v/>
      </c>
      <c r="G345" s="197" t="str">
        <f>IF(E345="","",VLOOKUP(E345,'Listing import 29.10.24'!$A$2:$J$7000,3,FALSE))</f>
        <v/>
      </c>
      <c r="H345" s="245" t="str">
        <f>IF(E345="","",VLOOKUP(E345,'Listing import 29.10.24'!$A$2:$J$7000,4,FALSE))</f>
        <v/>
      </c>
      <c r="I345" s="718"/>
      <c r="J345" s="722"/>
      <c r="K345" s="725" t="str">
        <f>IF(ISBLANK(J345),"",VLOOKUP(1/J345,'BAREME ATHLE'!$AN$6:$BE$56,18))</f>
        <v/>
      </c>
      <c r="L345" s="149"/>
      <c r="M345" s="246" t="str">
        <f>IF(ISBLANK(L345),"",VLOOKUP(1/L345,'BAREME ATHLE'!$P$6:$BE$56,42))</f>
        <v/>
      </c>
      <c r="N345" s="150"/>
      <c r="O345" s="246" t="str">
        <f>IF(ISBLANK(N345),"",VLOOKUP(1/N345,'BAREME ATHLE'!$AB$6:$BE$56,30))</f>
        <v/>
      </c>
      <c r="P345" s="157"/>
      <c r="Q345" s="246" t="str">
        <f>IF(ISBLANK(P345),"",VLOOKUP(P345,'BAREME ATHLE'!$AV$6:$BE$56,10))</f>
        <v/>
      </c>
      <c r="R345" s="152"/>
      <c r="S345" s="246" t="str">
        <f>IF(ISBLANK(R345),"",VLOOKUP(R345,'BAREME ATHLE'!$AY$6:$BE$56,7))</f>
        <v/>
      </c>
      <c r="T345" s="233">
        <f t="shared" ref="T345:T348" si="25">IF(SUM(M345,O345,Q345,S345)&lt;&gt;0,SUM(M345,O345,Q345,S345),0)</f>
        <v>0</v>
      </c>
      <c r="U345" s="713">
        <f>SUM(T345:T349)</f>
        <v>0</v>
      </c>
      <c r="V345" s="710">
        <f>IF(ISERROR(RANK(U345,$AO$47:$AO$62)),"",RANK(U345,$AO$47:$AO$62))</f>
        <v>1</v>
      </c>
      <c r="W345" s="707"/>
      <c r="X345" s="706"/>
      <c r="Y345" s="704"/>
    </row>
    <row r="346" spans="1:25" ht="25.5" customHeight="1" x14ac:dyDescent="0.5">
      <c r="A346" s="729"/>
      <c r="B346" s="731"/>
      <c r="C346" s="716"/>
      <c r="D346" s="244">
        <v>2</v>
      </c>
      <c r="E346" s="124"/>
      <c r="F346" s="313" t="str">
        <f>IF(E346="","",VLOOKUP(E346,'Listing import 29.10.24'!$A$2:$J$7000,2,FALSE))</f>
        <v/>
      </c>
      <c r="G346" s="197" t="str">
        <f>IF(E346="","",VLOOKUP(E346,'Listing import 29.10.24'!$A$2:$J$7000,3,FALSE))</f>
        <v/>
      </c>
      <c r="H346" s="245" t="str">
        <f>IF(E346="","",VLOOKUP(E346,'Listing import 29.10.24'!$A$2:$J$7000,4,FALSE))</f>
        <v/>
      </c>
      <c r="I346" s="718"/>
      <c r="J346" s="723"/>
      <c r="K346" s="726"/>
      <c r="L346" s="149"/>
      <c r="M346" s="246" t="str">
        <f>IF(ISBLANK(L346),"",VLOOKUP(1/L346,'BAREME ATHLE'!$P$6:$BE$56,42))</f>
        <v/>
      </c>
      <c r="N346" s="150"/>
      <c r="O346" s="246" t="str">
        <f>IF(ISBLANK(N346),"",VLOOKUP(1/N346,'BAREME ATHLE'!$AB$6:$BE$56,30))</f>
        <v/>
      </c>
      <c r="P346" s="157"/>
      <c r="Q346" s="246" t="str">
        <f>IF(ISBLANK(P346),"",VLOOKUP(P346,'BAREME ATHLE'!$AV$6:$BE$56,10))</f>
        <v/>
      </c>
      <c r="R346" s="152"/>
      <c r="S346" s="246" t="str">
        <f>IF(ISBLANK(R346),"",VLOOKUP(R346,'BAREME ATHLE'!$AY$6:$BE$56,7))</f>
        <v/>
      </c>
      <c r="T346" s="233">
        <f t="shared" si="25"/>
        <v>0</v>
      </c>
      <c r="U346" s="714"/>
      <c r="V346" s="711"/>
      <c r="W346" s="707"/>
      <c r="X346" s="706"/>
      <c r="Y346" s="704"/>
    </row>
    <row r="347" spans="1:25" ht="25.5" customHeight="1" x14ac:dyDescent="0.5">
      <c r="A347" s="729"/>
      <c r="B347" s="731"/>
      <c r="C347" s="717"/>
      <c r="D347" s="244">
        <v>3</v>
      </c>
      <c r="E347" s="124"/>
      <c r="F347" s="313" t="str">
        <f>IF(E347="","",VLOOKUP(E347,'Listing import 29.10.24'!$A$2:$J$7000,2,FALSE))</f>
        <v/>
      </c>
      <c r="G347" s="197" t="str">
        <f>IF(E347="","",VLOOKUP(E347,'Listing import 29.10.24'!$A$2:$J$7000,3,FALSE))</f>
        <v/>
      </c>
      <c r="H347" s="245" t="str">
        <f>IF(E347="","",VLOOKUP(E347,'Listing import 29.10.24'!$A$2:$J$7000,4,FALSE))</f>
        <v/>
      </c>
      <c r="I347" s="718"/>
      <c r="J347" s="723"/>
      <c r="K347" s="726"/>
      <c r="L347" s="149"/>
      <c r="M347" s="246" t="str">
        <f>IF(ISBLANK(L347),"",VLOOKUP(1/L347,'BAREME ATHLE'!$P$6:$BE$56,42))</f>
        <v/>
      </c>
      <c r="N347" s="150"/>
      <c r="O347" s="246" t="str">
        <f>IF(ISBLANK(N347),"",VLOOKUP(1/N347,'BAREME ATHLE'!$AB$6:$BE$56,30))</f>
        <v/>
      </c>
      <c r="P347" s="157"/>
      <c r="Q347" s="246" t="str">
        <f>IF(ISBLANK(P347),"",VLOOKUP(P347,'BAREME ATHLE'!$AV$6:$BE$56,10))</f>
        <v/>
      </c>
      <c r="R347" s="152"/>
      <c r="S347" s="246" t="str">
        <f>IF(ISBLANK(R347),"",VLOOKUP(R347,'BAREME ATHLE'!$AY$6:$BE$56,7))</f>
        <v/>
      </c>
      <c r="T347" s="233">
        <f t="shared" si="25"/>
        <v>0</v>
      </c>
      <c r="U347" s="714"/>
      <c r="V347" s="711"/>
      <c r="W347" s="707"/>
      <c r="X347" s="706"/>
      <c r="Y347" s="704"/>
    </row>
    <row r="348" spans="1:25" ht="25.5" customHeight="1" x14ac:dyDescent="0.5">
      <c r="A348" s="729"/>
      <c r="B348" s="731"/>
      <c r="C348" s="717"/>
      <c r="D348" s="244">
        <v>4</v>
      </c>
      <c r="E348" s="124"/>
      <c r="F348" s="313" t="str">
        <f>IF(E348="","",VLOOKUP(E348,'Listing import 29.10.24'!$A$2:$J$7000,2,FALSE))</f>
        <v/>
      </c>
      <c r="G348" s="197" t="str">
        <f>IF(E348="","",VLOOKUP(E348,'Listing import 29.10.24'!$A$2:$J$7000,3,FALSE))</f>
        <v/>
      </c>
      <c r="H348" s="245" t="str">
        <f>IF(E348="","",VLOOKUP(E348,'Listing import 29.10.24'!$A$2:$J$7000,4,FALSE))</f>
        <v/>
      </c>
      <c r="I348" s="718"/>
      <c r="J348" s="723"/>
      <c r="K348" s="726"/>
      <c r="L348" s="149"/>
      <c r="M348" s="246" t="str">
        <f>IF(ISBLANK(L348),"",VLOOKUP(1/L348,'BAREME ATHLE'!$P$6:$BE$56,42))</f>
        <v/>
      </c>
      <c r="N348" s="150"/>
      <c r="O348" s="246" t="str">
        <f>IF(ISBLANK(N348),"",VLOOKUP(1/N348,'BAREME ATHLE'!$AB$6:$BE$56,30))</f>
        <v/>
      </c>
      <c r="P348" s="157"/>
      <c r="Q348" s="246" t="str">
        <f>IF(ISBLANK(P348),"",VLOOKUP(P348,'BAREME ATHLE'!$AV$6:$BE$56,10))</f>
        <v/>
      </c>
      <c r="R348" s="152"/>
      <c r="S348" s="246" t="str">
        <f>IF(ISBLANK(R348),"",VLOOKUP(R348,'BAREME ATHLE'!$AY$6:$BE$56,7))</f>
        <v/>
      </c>
      <c r="T348" s="233">
        <f t="shared" si="25"/>
        <v>0</v>
      </c>
      <c r="U348" s="714"/>
      <c r="V348" s="711"/>
      <c r="W348" s="707"/>
      <c r="X348" s="706"/>
      <c r="Y348" s="704"/>
    </row>
    <row r="349" spans="1:25" ht="25.5" customHeight="1" x14ac:dyDescent="0.5">
      <c r="A349" s="729"/>
      <c r="B349" s="732"/>
      <c r="C349" s="717"/>
      <c r="D349" s="244">
        <v>5</v>
      </c>
      <c r="E349" s="124"/>
      <c r="F349" s="313" t="str">
        <f>IF(E349="","",VLOOKUP(E349,'Listing import 29.10.24'!$A$2:$J$7000,2,FALSE))</f>
        <v/>
      </c>
      <c r="G349" s="197" t="str">
        <f>IF(E349="","",VLOOKUP(E349,'Listing import 29.10.24'!$A$2:$J$7000,3,FALSE))</f>
        <v/>
      </c>
      <c r="H349" s="245" t="str">
        <f>IF(E349="","",VLOOKUP(E349,'Listing import 29.10.24'!$A$2:$J$7000,4,FALSE))</f>
        <v/>
      </c>
      <c r="I349" s="718"/>
      <c r="J349" s="724"/>
      <c r="K349" s="727"/>
      <c r="L349" s="149"/>
      <c r="M349" s="246" t="str">
        <f>IF(ISBLANK(L349),"",VLOOKUP(1/L349,'BAREME ATHLE'!$P$6:$BE$56,42))</f>
        <v/>
      </c>
      <c r="N349" s="150"/>
      <c r="O349" s="246" t="str">
        <f>IF(ISBLANK(N349),"",VLOOKUP(1/N349,'BAREME ATHLE'!$AB$6:$BE$56,30))</f>
        <v/>
      </c>
      <c r="P349" s="157"/>
      <c r="Q349" s="246" t="str">
        <f>IF(ISBLANK(P349),"",VLOOKUP(P349,'BAREME ATHLE'!$AV$6:$BE$56,10))</f>
        <v/>
      </c>
      <c r="R349" s="152"/>
      <c r="S349" s="246" t="str">
        <f>IF(ISBLANK(R349),"",VLOOKUP(R349,'BAREME ATHLE'!$AY$6:$BE$56,7))</f>
        <v/>
      </c>
      <c r="T349" s="233">
        <f>IF(SUM(M349,O349,Q349,S349)&lt;&gt;0,SUM(M349,O349,Q349,S349),0)</f>
        <v>0</v>
      </c>
      <c r="U349" s="715"/>
      <c r="V349" s="711"/>
      <c r="W349" s="707"/>
      <c r="X349" s="706"/>
      <c r="Y349" s="705"/>
    </row>
    <row r="350" spans="1:25" x14ac:dyDescent="0.5">
      <c r="B350" s="236"/>
      <c r="C350" s="237"/>
      <c r="D350" s="237"/>
      <c r="E350" s="319"/>
      <c r="F350" s="312"/>
      <c r="G350" s="237"/>
      <c r="H350" s="237"/>
      <c r="J350" s="158">
        <f>SUM(HOUR(J327+J339)*60*60,MINUTE(J327+J339)*60,SECOND(J327+J339))</f>
        <v>0</v>
      </c>
      <c r="K350" s="238"/>
    </row>
    <row r="351" spans="1:25" ht="87.75" x14ac:dyDescent="0.5">
      <c r="B351" s="187" t="s">
        <v>56</v>
      </c>
      <c r="C351" s="187" t="s">
        <v>57</v>
      </c>
      <c r="D351" s="187" t="s">
        <v>58</v>
      </c>
      <c r="E351" s="46" t="s">
        <v>59</v>
      </c>
      <c r="F351" s="309" t="s">
        <v>60</v>
      </c>
      <c r="G351" s="187" t="s">
        <v>61</v>
      </c>
      <c r="H351" s="187" t="s">
        <v>62</v>
      </c>
      <c r="I351" s="188" t="s">
        <v>63</v>
      </c>
      <c r="J351" s="57" t="s">
        <v>98</v>
      </c>
      <c r="K351" s="188" t="s">
        <v>33</v>
      </c>
      <c r="L351" s="57" t="s">
        <v>108</v>
      </c>
      <c r="M351" s="189" t="s">
        <v>33</v>
      </c>
      <c r="N351" s="57" t="s">
        <v>100</v>
      </c>
      <c r="O351" s="189" t="s">
        <v>33</v>
      </c>
      <c r="P351" s="57" t="s">
        <v>101</v>
      </c>
      <c r="Q351" s="189" t="s">
        <v>33</v>
      </c>
      <c r="R351" s="57" t="s">
        <v>102</v>
      </c>
      <c r="S351" s="189" t="s">
        <v>33</v>
      </c>
      <c r="T351" s="190" t="s">
        <v>89</v>
      </c>
      <c r="U351" s="191" t="s">
        <v>72</v>
      </c>
      <c r="V351" s="191" t="s">
        <v>73</v>
      </c>
      <c r="W351" s="192" t="s">
        <v>90</v>
      </c>
      <c r="X351" s="192" t="s">
        <v>91</v>
      </c>
      <c r="Y351" s="192" t="s">
        <v>92</v>
      </c>
    </row>
    <row r="352" spans="1:25" ht="25.5" customHeight="1" x14ac:dyDescent="0.5">
      <c r="A352" s="687">
        <v>15</v>
      </c>
      <c r="B352" s="730" t="e">
        <f>IF(E352="","",VLOOKUP(E352,'Listing import 29.10.24'!$A$2:$J$7000,8,FALSE))</f>
        <v>#N/A</v>
      </c>
      <c r="C352" s="716" t="s">
        <v>93</v>
      </c>
      <c r="D352" s="244">
        <v>1</v>
      </c>
      <c r="E352" s="124">
        <f>'INSCRIPTIONS COLLEGES'!E185</f>
        <v>0</v>
      </c>
      <c r="F352" s="313" t="e">
        <f>IF(E352="","",VLOOKUP(E352,'Listing import 29.10.24'!$A$2:$J$7000,2,FALSE))</f>
        <v>#N/A</v>
      </c>
      <c r="G352" s="197" t="e">
        <f>IF(E352="","",VLOOKUP(E352,'Listing import 29.10.24'!$A$2:$J$7000,3,FALSE))</f>
        <v>#N/A</v>
      </c>
      <c r="H352" s="245" t="e">
        <f>IF(E352="","",VLOOKUP(E352,'Listing import 29.10.24'!$A$2:$J$7000,4,FALSE))</f>
        <v>#N/A</v>
      </c>
      <c r="I352" s="641"/>
      <c r="J352" s="722"/>
      <c r="K352" s="725" t="str">
        <f>IF(ISBLANK(J352),"",VLOOKUP(1/J352,'BAREME ATHLE'!$AH$6:$BE$56,24))</f>
        <v/>
      </c>
      <c r="L352" s="149"/>
      <c r="M352" s="246" t="str">
        <f>IF(ISBLANK(L352),"",VLOOKUP(1/L352,'BAREME ATHLE'!$J$6:$BE$56,48))</f>
        <v/>
      </c>
      <c r="N352" s="150"/>
      <c r="O352" s="246" t="str">
        <f>IF(ISBLANK(N352),"",VLOOKUP(1/N352,'BAREME ATHLE'!$V$6:$BE$56,36))</f>
        <v/>
      </c>
      <c r="P352" s="151"/>
      <c r="Q352" s="247" t="str">
        <f>IF(ISBLANK(P352),"",VLOOKUP(P352,'BAREME ATHLE'!$AS$6:$BE$56,13))</f>
        <v/>
      </c>
      <c r="R352" s="152"/>
      <c r="S352" s="246" t="str">
        <f>IF(ISBLANK(R352),"",VLOOKUP(R352,'BAREME ATHLE'!$AY$6:$BE$56,7))</f>
        <v/>
      </c>
      <c r="T352" s="201">
        <f>IF(SUM(M352,O352,Q352,S352)&lt;&gt;0,SUM(M352,O352,Q352,S352),0)</f>
        <v>0</v>
      </c>
      <c r="U352" s="719">
        <f>SUM(T352:T356)</f>
        <v>0</v>
      </c>
      <c r="V352" s="708">
        <f>IF(ISERROR(RANK(U352,$AC$47:$AC$62)),"",RANK(U352,$AC$47:$AC$62))</f>
        <v>1</v>
      </c>
      <c r="W352" s="706">
        <f>IF(ISERROR(U352+U358),"",U352+U358)</f>
        <v>0</v>
      </c>
      <c r="X352" s="706">
        <f>IF(ISERROR(RANK(W352,$AI$47:$AI$62)),"",RANK(W352,$AI$47:$AI$62))</f>
        <v>1</v>
      </c>
      <c r="Y352" s="702"/>
    </row>
    <row r="353" spans="1:25" ht="25.5" customHeight="1" x14ac:dyDescent="0.5">
      <c r="A353" s="729"/>
      <c r="B353" s="731"/>
      <c r="C353" s="717"/>
      <c r="D353" s="244">
        <v>2</v>
      </c>
      <c r="E353" s="124">
        <f>'INSCRIPTIONS COLLEGES'!E186</f>
        <v>0</v>
      </c>
      <c r="F353" s="313" t="e">
        <f>IF(E353="","",VLOOKUP(E353,'Listing import 29.10.24'!$A$2:$J$7000,2,FALSE))</f>
        <v>#N/A</v>
      </c>
      <c r="G353" s="197" t="e">
        <f>IF(E353="","",VLOOKUP(E353,'Listing import 29.10.24'!$A$2:$J$7000,3,FALSE))</f>
        <v>#N/A</v>
      </c>
      <c r="H353" s="245" t="e">
        <f>IF(E353="","",VLOOKUP(E353,'Listing import 29.10.24'!$A$2:$J$7000,4,FALSE))</f>
        <v>#N/A</v>
      </c>
      <c r="I353" s="641"/>
      <c r="J353" s="723"/>
      <c r="K353" s="726"/>
      <c r="L353" s="149"/>
      <c r="M353" s="246" t="str">
        <f>IF(ISBLANK(L353),"",VLOOKUP(1/L353,'BAREME ATHLE'!$J$6:$BE$56,48))</f>
        <v/>
      </c>
      <c r="N353" s="150"/>
      <c r="O353" s="246" t="str">
        <f>IF(ISBLANK(N353),"",VLOOKUP(1/N353,'BAREME ATHLE'!$V$6:$BE$56,36))</f>
        <v/>
      </c>
      <c r="P353" s="151"/>
      <c r="Q353" s="247" t="str">
        <f>IF(ISBLANK(P353),"",VLOOKUP(P353,'BAREME ATHLE'!$AS$6:$BE$56,13))</f>
        <v/>
      </c>
      <c r="R353" s="153"/>
      <c r="S353" s="246" t="str">
        <f>IF(ISBLANK(R353),"",VLOOKUP(R353,'BAREME ATHLE'!$AY$6:$BE$56,7))</f>
        <v/>
      </c>
      <c r="T353" s="201">
        <f>IF(SUM(M353,O353,Q353,S353)&lt;&gt;0,SUM(M353,O353,Q353,S353),0)</f>
        <v>0</v>
      </c>
      <c r="U353" s="720"/>
      <c r="V353" s="709"/>
      <c r="W353" s="707"/>
      <c r="X353" s="706"/>
      <c r="Y353" s="703"/>
    </row>
    <row r="354" spans="1:25" ht="25.5" customHeight="1" x14ac:dyDescent="0.5">
      <c r="A354" s="729"/>
      <c r="B354" s="731"/>
      <c r="C354" s="717"/>
      <c r="D354" s="244">
        <v>3</v>
      </c>
      <c r="E354" s="124">
        <f>'INSCRIPTIONS COLLEGES'!E187</f>
        <v>0</v>
      </c>
      <c r="F354" s="313" t="e">
        <f>IF(E354="","",VLOOKUP(E354,'Listing import 29.10.24'!$A$2:$J$7000,2,FALSE))</f>
        <v>#N/A</v>
      </c>
      <c r="G354" s="197" t="e">
        <f>IF(E354="","",VLOOKUP(E354,'Listing import 29.10.24'!$A$2:$J$7000,3,FALSE))</f>
        <v>#N/A</v>
      </c>
      <c r="H354" s="245" t="e">
        <f>IF(E354="","",VLOOKUP(E354,'Listing import 29.10.24'!$A$2:$J$7000,4,FALSE))</f>
        <v>#N/A</v>
      </c>
      <c r="I354" s="641"/>
      <c r="J354" s="723"/>
      <c r="K354" s="726"/>
      <c r="L354" s="149"/>
      <c r="M354" s="246" t="str">
        <f>IF(ISBLANK(L354),"",VLOOKUP(1/L354,'BAREME ATHLE'!$J$6:$BE$56,48))</f>
        <v/>
      </c>
      <c r="N354" s="150"/>
      <c r="O354" s="246" t="str">
        <f>IF(ISBLANK(N354),"",VLOOKUP(1/N354,'BAREME ATHLE'!$V$6:$BE$56,36))</f>
        <v/>
      </c>
      <c r="P354" s="151"/>
      <c r="Q354" s="247" t="str">
        <f>IF(ISBLANK(P354),"",VLOOKUP(P354,'BAREME ATHLE'!$AS$6:$BE$56,13))</f>
        <v/>
      </c>
      <c r="R354" s="152"/>
      <c r="S354" s="246" t="str">
        <f>IF(ISBLANK(R354),"",VLOOKUP(R354,'BAREME ATHLE'!$AY$6:$BE$56,7))</f>
        <v/>
      </c>
      <c r="T354" s="201">
        <f>IF(SUM(M354,O354,Q354,S354)&lt;&gt;0,SUM(M354,O354,Q354,S354),0)</f>
        <v>0</v>
      </c>
      <c r="U354" s="720"/>
      <c r="V354" s="709"/>
      <c r="W354" s="707"/>
      <c r="X354" s="706"/>
      <c r="Y354" s="703"/>
    </row>
    <row r="355" spans="1:25" ht="25.5" customHeight="1" x14ac:dyDescent="0.5">
      <c r="A355" s="729"/>
      <c r="B355" s="731"/>
      <c r="C355" s="717"/>
      <c r="D355" s="244">
        <v>4</v>
      </c>
      <c r="E355" s="124">
        <f>'INSCRIPTIONS COLLEGES'!E188</f>
        <v>0</v>
      </c>
      <c r="F355" s="313" t="e">
        <f>IF(E355="","",VLOOKUP(E355,'Listing import 29.10.24'!$A$2:$J$7000,2,FALSE))</f>
        <v>#N/A</v>
      </c>
      <c r="G355" s="197" t="e">
        <f>IF(E355="","",VLOOKUP(E355,'Listing import 29.10.24'!$A$2:$J$7000,3,FALSE))</f>
        <v>#N/A</v>
      </c>
      <c r="H355" s="245" t="e">
        <f>IF(E355="","",VLOOKUP(E355,'Listing import 29.10.24'!$A$2:$J$7000,4,FALSE))</f>
        <v>#N/A</v>
      </c>
      <c r="I355" s="641"/>
      <c r="J355" s="723"/>
      <c r="K355" s="726"/>
      <c r="L355" s="149"/>
      <c r="M355" s="246" t="str">
        <f>IF(ISBLANK(L355),"",VLOOKUP(1/L355,'BAREME ATHLE'!$J$6:$BE$56,48))</f>
        <v/>
      </c>
      <c r="N355" s="150"/>
      <c r="O355" s="246" t="str">
        <f>IF(ISBLANK(N355),"",VLOOKUP(1/N355,'BAREME ATHLE'!$V$6:$BE$56,36))</f>
        <v/>
      </c>
      <c r="P355" s="151"/>
      <c r="Q355" s="247" t="str">
        <f>IF(ISBLANK(P355),"",VLOOKUP(P355,'BAREME ATHLE'!$AS$6:$BE$56,13))</f>
        <v/>
      </c>
      <c r="R355" s="152"/>
      <c r="S355" s="246" t="str">
        <f>IF(ISBLANK(R355),"",VLOOKUP(R355,'BAREME ATHLE'!$AY$6:$BE$56,7))</f>
        <v/>
      </c>
      <c r="T355" s="201">
        <f>IF(SUM(M355,O355,Q355,S355)&lt;&gt;0,SUM(M355,O355,Q355,S355),0)</f>
        <v>0</v>
      </c>
      <c r="U355" s="720"/>
      <c r="V355" s="709"/>
      <c r="W355" s="707"/>
      <c r="X355" s="706"/>
      <c r="Y355" s="703"/>
    </row>
    <row r="356" spans="1:25" ht="25.5" customHeight="1" x14ac:dyDescent="0.5">
      <c r="A356" s="729"/>
      <c r="B356" s="731"/>
      <c r="C356" s="717"/>
      <c r="D356" s="244">
        <v>5</v>
      </c>
      <c r="E356" s="124">
        <f>'INSCRIPTIONS COLLEGES'!E189</f>
        <v>0</v>
      </c>
      <c r="F356" s="313" t="e">
        <f>IF(E356="","",VLOOKUP(E356,'Listing import 29.10.24'!$A$2:$J$7000,2,FALSE))</f>
        <v>#N/A</v>
      </c>
      <c r="G356" s="197" t="e">
        <f>IF(E356="","",VLOOKUP(E356,'Listing import 29.10.24'!$A$2:$J$7000,3,FALSE))</f>
        <v>#N/A</v>
      </c>
      <c r="H356" s="245" t="e">
        <f>IF(E356="","",VLOOKUP(E356,'Listing import 29.10.24'!$A$2:$J$7000,4,FALSE))</f>
        <v>#N/A</v>
      </c>
      <c r="I356" s="641"/>
      <c r="J356" s="724"/>
      <c r="K356" s="727"/>
      <c r="L356" s="149"/>
      <c r="M356" s="246" t="str">
        <f>IF(ISBLANK(L356),"",VLOOKUP(1/L356,'BAREME ATHLE'!$J$6:$BE$56,48))</f>
        <v/>
      </c>
      <c r="N356" s="150"/>
      <c r="O356" s="246" t="str">
        <f>IF(ISBLANK(N356),"",VLOOKUP(1/N356,'BAREME ATHLE'!$V$6:$BE$56,36))</f>
        <v/>
      </c>
      <c r="P356" s="151"/>
      <c r="Q356" s="247" t="str">
        <f>IF(ISBLANK(P356),"",VLOOKUP(P356,'BAREME ATHLE'!$AS$6:$BE$56,13))</f>
        <v/>
      </c>
      <c r="R356" s="152"/>
      <c r="S356" s="246" t="str">
        <f>IF(ISBLANK(R356),"",VLOOKUP(R356,'BAREME ATHLE'!$AY$6:$BE$56,7))</f>
        <v/>
      </c>
      <c r="T356" s="201">
        <f>IF(SUM(M356,O356,Q356,S356)&lt;&gt;0,SUM(M356,O356,Q356,S356),0)</f>
        <v>0</v>
      </c>
      <c r="U356" s="721"/>
      <c r="V356" s="709"/>
      <c r="W356" s="707"/>
      <c r="X356" s="706"/>
      <c r="Y356" s="703"/>
    </row>
    <row r="357" spans="1:25" ht="25.5" customHeight="1" x14ac:dyDescent="0.5">
      <c r="A357" s="729"/>
      <c r="B357" s="731"/>
      <c r="C357" s="218"/>
      <c r="D357" s="219"/>
      <c r="E357" s="219"/>
      <c r="F357" s="311"/>
      <c r="G357" s="219"/>
      <c r="H357" s="220"/>
      <c r="I357" s="221"/>
      <c r="J357" s="154"/>
      <c r="K357" s="221"/>
      <c r="L357" s="155"/>
      <c r="M357" s="222"/>
      <c r="N357" s="156"/>
      <c r="O357" s="223"/>
      <c r="P357" s="139"/>
      <c r="Q357" s="223"/>
      <c r="R357" s="139"/>
      <c r="S357" s="223"/>
      <c r="T357" s="224"/>
      <c r="U357" s="225"/>
      <c r="V357" s="226"/>
      <c r="W357" s="707"/>
      <c r="X357" s="706"/>
      <c r="Y357" s="703"/>
    </row>
    <row r="358" spans="1:25" ht="25.5" customHeight="1" x14ac:dyDescent="0.5">
      <c r="A358" s="729"/>
      <c r="B358" s="731"/>
      <c r="C358" s="716" t="s">
        <v>97</v>
      </c>
      <c r="D358" s="244">
        <v>1</v>
      </c>
      <c r="E358" s="124">
        <f>'INSCRIPTIONS COLLEGES'!E191</f>
        <v>0</v>
      </c>
      <c r="F358" s="313" t="e">
        <f>IF(E358="","",VLOOKUP(E358,'Listing import 29.10.24'!$A$2:$J$7000,2,FALSE))</f>
        <v>#N/A</v>
      </c>
      <c r="G358" s="197" t="e">
        <f>IF(E358="","",VLOOKUP(E358,'Listing import 29.10.24'!$A$2:$J$7000,3,FALSE))</f>
        <v>#N/A</v>
      </c>
      <c r="H358" s="245" t="e">
        <f>IF(E358="","",VLOOKUP(E358,'Listing import 29.10.24'!$A$2:$J$7000,4,FALSE))</f>
        <v>#N/A</v>
      </c>
      <c r="I358" s="641"/>
      <c r="J358" s="722"/>
      <c r="K358" s="725" t="str">
        <f>IF(ISBLANK(J358),"",VLOOKUP(1/J358,'BAREME ATHLE'!$AJ$6:$BE$56,22))</f>
        <v/>
      </c>
      <c r="L358" s="149"/>
      <c r="M358" s="246" t="str">
        <f>IF(ISBLANK(L358),"",VLOOKUP(1/L358,'BAREME ATHLE'!$L$6:$BE$56,46))</f>
        <v/>
      </c>
      <c r="N358" s="150"/>
      <c r="O358" s="246" t="str">
        <f>IF(ISBLANK(N358),"",VLOOKUP(1/N358,'BAREME ATHLE'!$X$6:$BE$56,34))</f>
        <v/>
      </c>
      <c r="P358" s="157"/>
      <c r="Q358" s="246" t="str">
        <f>IF(ISBLANK(P358),"",VLOOKUP(P358,'BAREME ATHLE'!$AT$6:$BE$56,12))</f>
        <v/>
      </c>
      <c r="R358" s="152"/>
      <c r="S358" s="246" t="str">
        <f>IF(ISBLANK(R358),"",VLOOKUP(R358,'BAREME ATHLE'!$AY$6:$BE$56,7))</f>
        <v/>
      </c>
      <c r="T358" s="233">
        <f>IF(SUM(M358,O358,Q358,S358)&lt;&gt;0,SUM(M358,O358,Q358,S358),0)</f>
        <v>0</v>
      </c>
      <c r="U358" s="713">
        <f>SUM(T358:T362)</f>
        <v>0</v>
      </c>
      <c r="V358" s="710">
        <f>IF(ISERROR(RANK(U358,$AF$47:$AF$62)),"",RANK(U358,$AF$47:$AF$62))</f>
        <v>1</v>
      </c>
      <c r="W358" s="707"/>
      <c r="X358" s="706"/>
      <c r="Y358" s="703"/>
    </row>
    <row r="359" spans="1:25" ht="25.5" customHeight="1" x14ac:dyDescent="0.5">
      <c r="A359" s="729"/>
      <c r="B359" s="731"/>
      <c r="C359" s="717"/>
      <c r="D359" s="244">
        <v>2</v>
      </c>
      <c r="E359" s="124">
        <f>'INSCRIPTIONS COLLEGES'!E192</f>
        <v>0</v>
      </c>
      <c r="F359" s="313" t="e">
        <f>IF(E359="","",VLOOKUP(E359,'Listing import 29.10.24'!$A$2:$J$7000,2,FALSE))</f>
        <v>#N/A</v>
      </c>
      <c r="G359" s="197" t="e">
        <f>IF(E359="","",VLOOKUP(E359,'Listing import 29.10.24'!$A$2:$J$7000,3,FALSE))</f>
        <v>#N/A</v>
      </c>
      <c r="H359" s="245" t="e">
        <f>IF(E359="","",VLOOKUP(E359,'Listing import 29.10.24'!$A$2:$J$7000,4,FALSE))</f>
        <v>#N/A</v>
      </c>
      <c r="I359" s="641"/>
      <c r="J359" s="723"/>
      <c r="K359" s="726"/>
      <c r="L359" s="149"/>
      <c r="M359" s="246" t="str">
        <f>IF(ISBLANK(L359),"",VLOOKUP(1/L359,'BAREME ATHLE'!$L$6:$BE$56,46))</f>
        <v/>
      </c>
      <c r="N359" s="150"/>
      <c r="O359" s="246" t="str">
        <f>IF(ISBLANK(N359),"",VLOOKUP(1/N359,'BAREME ATHLE'!$X$6:$BE$56,34))</f>
        <v/>
      </c>
      <c r="P359" s="157"/>
      <c r="Q359" s="246" t="str">
        <f>IF(ISBLANK(P359),"",VLOOKUP(P359,'BAREME ATHLE'!$AT$6:$BE$56,12))</f>
        <v/>
      </c>
      <c r="R359" s="152"/>
      <c r="S359" s="246" t="str">
        <f>IF(ISBLANK(R359),"",VLOOKUP(R359,'BAREME ATHLE'!$AY$6:$BE$56,7))</f>
        <v/>
      </c>
      <c r="T359" s="233">
        <f>IF(SUM(M359,O359,Q359,S359)&lt;&gt;0,SUM(M359,O359,Q359,S359),0)</f>
        <v>0</v>
      </c>
      <c r="U359" s="714"/>
      <c r="V359" s="711"/>
      <c r="W359" s="707"/>
      <c r="X359" s="706"/>
      <c r="Y359" s="703"/>
    </row>
    <row r="360" spans="1:25" ht="25.5" customHeight="1" x14ac:dyDescent="0.5">
      <c r="A360" s="729"/>
      <c r="B360" s="731"/>
      <c r="C360" s="717"/>
      <c r="D360" s="244">
        <v>3</v>
      </c>
      <c r="E360" s="124">
        <f>'INSCRIPTIONS COLLEGES'!E193</f>
        <v>0</v>
      </c>
      <c r="F360" s="313" t="e">
        <f>IF(E360="","",VLOOKUP(E360,'Listing import 29.10.24'!$A$2:$J$7000,2,FALSE))</f>
        <v>#N/A</v>
      </c>
      <c r="G360" s="197" t="e">
        <f>IF(E360="","",VLOOKUP(E360,'Listing import 29.10.24'!$A$2:$J$7000,3,FALSE))</f>
        <v>#N/A</v>
      </c>
      <c r="H360" s="245" t="e">
        <f>IF(E360="","",VLOOKUP(E360,'Listing import 29.10.24'!$A$2:$J$7000,4,FALSE))</f>
        <v>#N/A</v>
      </c>
      <c r="I360" s="641"/>
      <c r="J360" s="723"/>
      <c r="K360" s="726"/>
      <c r="L360" s="149"/>
      <c r="M360" s="246" t="str">
        <f>IF(ISBLANK(L360),"",VLOOKUP(1/L360,'BAREME ATHLE'!$L$6:$BE$56,46))</f>
        <v/>
      </c>
      <c r="N360" s="150"/>
      <c r="O360" s="246" t="str">
        <f>IF(ISBLANK(N360),"",VLOOKUP(1/N360,'BAREME ATHLE'!$X$6:$BE$56,34))</f>
        <v/>
      </c>
      <c r="P360" s="157"/>
      <c r="Q360" s="246" t="str">
        <f>IF(ISBLANK(P360),"",VLOOKUP(P360,'BAREME ATHLE'!$AT$6:$BE$56,12))</f>
        <v/>
      </c>
      <c r="R360" s="152"/>
      <c r="S360" s="246" t="str">
        <f>IF(ISBLANK(R360),"",VLOOKUP(R360,'BAREME ATHLE'!$AY$6:$BE$56,7))</f>
        <v/>
      </c>
      <c r="T360" s="233">
        <f>IF(SUM(M360,O360,Q360,S360)&lt;&gt;0,SUM(M360,O360,Q360,S360),0)</f>
        <v>0</v>
      </c>
      <c r="U360" s="714"/>
      <c r="V360" s="711"/>
      <c r="W360" s="707"/>
      <c r="X360" s="706"/>
      <c r="Y360" s="703"/>
    </row>
    <row r="361" spans="1:25" ht="25.5" customHeight="1" x14ac:dyDescent="0.5">
      <c r="A361" s="729"/>
      <c r="B361" s="731"/>
      <c r="C361" s="717"/>
      <c r="D361" s="244">
        <v>4</v>
      </c>
      <c r="E361" s="124">
        <f>'INSCRIPTIONS COLLEGES'!E194</f>
        <v>0</v>
      </c>
      <c r="F361" s="313" t="e">
        <f>IF(E361="","",VLOOKUP(E361,'Listing import 29.10.24'!$A$2:$J$7000,2,FALSE))</f>
        <v>#N/A</v>
      </c>
      <c r="G361" s="197" t="e">
        <f>IF(E361="","",VLOOKUP(E361,'Listing import 29.10.24'!$A$2:$J$7000,3,FALSE))</f>
        <v>#N/A</v>
      </c>
      <c r="H361" s="245" t="e">
        <f>IF(E361="","",VLOOKUP(E361,'Listing import 29.10.24'!$A$2:$J$7000,4,FALSE))</f>
        <v>#N/A</v>
      </c>
      <c r="I361" s="641"/>
      <c r="J361" s="723"/>
      <c r="K361" s="726"/>
      <c r="L361" s="149"/>
      <c r="M361" s="246" t="str">
        <f>IF(ISBLANK(L361),"",VLOOKUP(1/L361,'BAREME ATHLE'!$L$6:$BE$56,46))</f>
        <v/>
      </c>
      <c r="N361" s="150"/>
      <c r="O361" s="246" t="str">
        <f>IF(ISBLANK(N361),"",VLOOKUP(1/N361,'BAREME ATHLE'!$X$6:$BE$56,34))</f>
        <v/>
      </c>
      <c r="P361" s="157"/>
      <c r="Q361" s="246" t="str">
        <f>IF(ISBLANK(P361),"",VLOOKUP(P361,'BAREME ATHLE'!$AT$6:$BE$56,12))</f>
        <v/>
      </c>
      <c r="R361" s="152"/>
      <c r="S361" s="246" t="str">
        <f>IF(ISBLANK(R361),"",VLOOKUP(R361,'BAREME ATHLE'!$AY$6:$BE$56,7))</f>
        <v/>
      </c>
      <c r="T361" s="233">
        <f>IF(SUM(M361,O361,Q361,S361)&lt;&gt;0,SUM(M361,O361,Q361,S361),0)</f>
        <v>0</v>
      </c>
      <c r="U361" s="714"/>
      <c r="V361" s="711"/>
      <c r="W361" s="707"/>
      <c r="X361" s="706"/>
      <c r="Y361" s="703"/>
    </row>
    <row r="362" spans="1:25" ht="25.5" customHeight="1" x14ac:dyDescent="0.5">
      <c r="A362" s="729"/>
      <c r="B362" s="731"/>
      <c r="C362" s="717"/>
      <c r="D362" s="244">
        <v>5</v>
      </c>
      <c r="E362" s="124">
        <f>'INSCRIPTIONS COLLEGES'!E195</f>
        <v>0</v>
      </c>
      <c r="F362" s="313" t="e">
        <f>IF(E362="","",VLOOKUP(E362,'Listing import 29.10.24'!$A$2:$J$7000,2,FALSE))</f>
        <v>#N/A</v>
      </c>
      <c r="G362" s="197" t="e">
        <f>IF(E362="","",VLOOKUP(E362,'Listing import 29.10.24'!$A$2:$J$7000,3,FALSE))</f>
        <v>#N/A</v>
      </c>
      <c r="H362" s="245" t="e">
        <f>IF(E362="","",VLOOKUP(E362,'Listing import 29.10.24'!$A$2:$J$7000,4,FALSE))</f>
        <v>#N/A</v>
      </c>
      <c r="I362" s="641"/>
      <c r="J362" s="724"/>
      <c r="K362" s="727"/>
      <c r="L362" s="149"/>
      <c r="M362" s="246" t="str">
        <f>IF(ISBLANK(L362),"",VLOOKUP(1/L362,'BAREME ATHLE'!$L$6:$BE$56,46))</f>
        <v/>
      </c>
      <c r="N362" s="150"/>
      <c r="O362" s="246" t="str">
        <f>IF(ISBLANK(N362),"",VLOOKUP(1/N362,'BAREME ATHLE'!$X$6:$BE$56,34))</f>
        <v/>
      </c>
      <c r="P362" s="157"/>
      <c r="Q362" s="246" t="str">
        <f>IF(ISBLANK(P362),"",VLOOKUP(P362,'BAREME ATHLE'!$AT$6:$BE$56,12))</f>
        <v/>
      </c>
      <c r="R362" s="152"/>
      <c r="S362" s="246" t="str">
        <f>IF(ISBLANK(R362),"",VLOOKUP(R362,'BAREME ATHLE'!$AY$6:$BE$56,7))</f>
        <v/>
      </c>
      <c r="T362" s="233">
        <f>IF(SUM(M362,O362,Q362,S362)&lt;&gt;0,SUM(M362,O362,Q362,S362),0)</f>
        <v>0</v>
      </c>
      <c r="U362" s="715"/>
      <c r="V362" s="711"/>
      <c r="W362" s="707"/>
      <c r="X362" s="706"/>
      <c r="Y362" s="703"/>
    </row>
    <row r="363" spans="1:25" ht="87.75" x14ac:dyDescent="0.5">
      <c r="A363" s="729"/>
      <c r="B363" s="731"/>
      <c r="C363" s="187" t="s">
        <v>57</v>
      </c>
      <c r="D363" s="187" t="s">
        <v>58</v>
      </c>
      <c r="E363" s="46" t="s">
        <v>59</v>
      </c>
      <c r="F363" s="309" t="s">
        <v>60</v>
      </c>
      <c r="G363" s="187" t="s">
        <v>61</v>
      </c>
      <c r="H363" s="187" t="s">
        <v>62</v>
      </c>
      <c r="I363" s="188" t="s">
        <v>63</v>
      </c>
      <c r="J363" s="57" t="s">
        <v>98</v>
      </c>
      <c r="K363" s="188" t="s">
        <v>33</v>
      </c>
      <c r="L363" s="57" t="s">
        <v>99</v>
      </c>
      <c r="M363" s="189" t="s">
        <v>33</v>
      </c>
      <c r="N363" s="57" t="s">
        <v>100</v>
      </c>
      <c r="O363" s="234" t="s">
        <v>33</v>
      </c>
      <c r="P363" s="57" t="s">
        <v>101</v>
      </c>
      <c r="Q363" s="189" t="s">
        <v>33</v>
      </c>
      <c r="R363" s="57" t="s">
        <v>102</v>
      </c>
      <c r="S363" s="189" t="s">
        <v>33</v>
      </c>
      <c r="T363" s="190" t="s">
        <v>89</v>
      </c>
      <c r="U363" s="191" t="s">
        <v>72</v>
      </c>
      <c r="V363" s="192" t="s">
        <v>73</v>
      </c>
      <c r="W363" s="192" t="s">
        <v>103</v>
      </c>
      <c r="X363" s="192" t="s">
        <v>104</v>
      </c>
      <c r="Y363" s="704"/>
    </row>
    <row r="364" spans="1:25" ht="25.5" customHeight="1" x14ac:dyDescent="0.5">
      <c r="A364" s="729"/>
      <c r="B364" s="731"/>
      <c r="C364" s="716" t="s">
        <v>105</v>
      </c>
      <c r="D364" s="244">
        <v>1</v>
      </c>
      <c r="E364" s="124"/>
      <c r="F364" s="313" t="str">
        <f>IF(E364="","",VLOOKUP(E364,'Listing import 29.10.24'!$A$2:$J$7000,2,FALSE))</f>
        <v/>
      </c>
      <c r="G364" s="197" t="str">
        <f>IF(E364="","",VLOOKUP(E364,'Listing import 29.10.24'!$A$2:$J$7000,3,FALSE))</f>
        <v/>
      </c>
      <c r="H364" s="245" t="str">
        <f>IF(E364="","",VLOOKUP(E364,'Listing import 29.10.24'!$A$2:$J$7000,4,FALSE))</f>
        <v/>
      </c>
      <c r="I364" s="728"/>
      <c r="J364" s="722"/>
      <c r="K364" s="725" t="str">
        <f>IF(ISBLANK(J364),"",VLOOKUP(1/J364,'BAREME ATHLE'!$AL$6:$BE$56,20))</f>
        <v/>
      </c>
      <c r="L364" s="149"/>
      <c r="M364" s="246" t="str">
        <f>IF(ISBLANK(L364),"",VLOOKUP(1/L364,'BAREME ATHLE'!$N$6:$BE$56,44))</f>
        <v/>
      </c>
      <c r="N364" s="150"/>
      <c r="O364" s="246" t="str">
        <f>IF(ISBLANK(N364),"",VLOOKUP(1/N364,'BAREME ATHLE'!$Z$6:$BE$56,32))</f>
        <v/>
      </c>
      <c r="P364" s="157"/>
      <c r="Q364" s="246" t="str">
        <f>IF(ISBLANK(P364),"",VLOOKUP(P364,'BAREME ATHLE'!$AU$6:$BE$56,11))</f>
        <v/>
      </c>
      <c r="R364" s="152"/>
      <c r="S364" s="246" t="str">
        <f>IF(ISBLANK(R364),"",VLOOKUP(R364,'BAREME ATHLE'!$AY$6:$BE$56,7))</f>
        <v/>
      </c>
      <c r="T364" s="201">
        <f>IF(SUM(M364,O364,Q364,S364)&lt;&gt;0,SUM(M364,O364,Q364,S364),0)</f>
        <v>0</v>
      </c>
      <c r="U364" s="719">
        <f>SUM(T364:T368)</f>
        <v>0</v>
      </c>
      <c r="V364" s="708">
        <f>IF(ISERROR(RANK(U364,$AL$47:$AL$62)),"",RANK(U364,$AL$47:$AL$62))</f>
        <v>1</v>
      </c>
      <c r="W364" s="706">
        <f>IF(ISERROR(U364+U370),"",U364+U370)</f>
        <v>0</v>
      </c>
      <c r="X364" s="706">
        <f>IF(ISERROR(RANK(W364,$AR$47:$AR$62)),"",RANK(W364,$AR$47:$AR$62))</f>
        <v>1</v>
      </c>
      <c r="Y364" s="704"/>
    </row>
    <row r="365" spans="1:25" ht="25.5" customHeight="1" x14ac:dyDescent="0.5">
      <c r="A365" s="729"/>
      <c r="B365" s="731"/>
      <c r="C365" s="716"/>
      <c r="D365" s="244">
        <v>2</v>
      </c>
      <c r="E365" s="124"/>
      <c r="F365" s="313" t="str">
        <f>IF(E365="","",VLOOKUP(E365,'Listing import 29.10.24'!$A$2:$J$7000,2,FALSE))</f>
        <v/>
      </c>
      <c r="G365" s="197" t="str">
        <f>IF(E365="","",VLOOKUP(E365,'Listing import 29.10.24'!$A$2:$J$7000,3,FALSE))</f>
        <v/>
      </c>
      <c r="H365" s="245" t="str">
        <f>IF(E365="","",VLOOKUP(E365,'Listing import 29.10.24'!$A$2:$J$7000,4,FALSE))</f>
        <v/>
      </c>
      <c r="I365" s="728"/>
      <c r="J365" s="723"/>
      <c r="K365" s="726"/>
      <c r="L365" s="149"/>
      <c r="M365" s="246" t="str">
        <f>IF(ISBLANK(L365),"",VLOOKUP(1/L365,'BAREME ATHLE'!$N$6:$BE$56,44))</f>
        <v/>
      </c>
      <c r="N365" s="150"/>
      <c r="O365" s="246" t="str">
        <f>IF(ISBLANK(N365),"",VLOOKUP(1/N365,'BAREME ATHLE'!$Z$6:$BE$56,32))</f>
        <v/>
      </c>
      <c r="P365" s="157"/>
      <c r="Q365" s="246" t="str">
        <f>IF(ISBLANK(P365),"",VLOOKUP(P365,'BAREME ATHLE'!$AU$6:$BE$56,11))</f>
        <v/>
      </c>
      <c r="R365" s="152"/>
      <c r="S365" s="246" t="str">
        <f>IF(ISBLANK(R365),"",VLOOKUP(R365,'BAREME ATHLE'!$AY$6:$BE$56,7))</f>
        <v/>
      </c>
      <c r="T365" s="201">
        <f>IF(SUM(M365,O365,Q365,S365)&lt;&gt;0,SUM(M365,O365,Q365,S365),0)</f>
        <v>0</v>
      </c>
      <c r="U365" s="720"/>
      <c r="V365" s="709"/>
      <c r="W365" s="707"/>
      <c r="X365" s="706"/>
      <c r="Y365" s="704"/>
    </row>
    <row r="366" spans="1:25" ht="25.5" customHeight="1" x14ac:dyDescent="0.5">
      <c r="A366" s="729"/>
      <c r="B366" s="731"/>
      <c r="C366" s="717"/>
      <c r="D366" s="244">
        <v>3</v>
      </c>
      <c r="E366" s="124"/>
      <c r="F366" s="313" t="str">
        <f>IF(E366="","",VLOOKUP(E366,'Listing import 29.10.24'!$A$2:$J$7000,2,FALSE))</f>
        <v/>
      </c>
      <c r="G366" s="197" t="str">
        <f>IF(E366="","",VLOOKUP(E366,'Listing import 29.10.24'!$A$2:$J$7000,3,FALSE))</f>
        <v/>
      </c>
      <c r="H366" s="245" t="str">
        <f>IF(E366="","",VLOOKUP(E366,'Listing import 29.10.24'!$A$2:$J$7000,4,FALSE))</f>
        <v/>
      </c>
      <c r="I366" s="728"/>
      <c r="J366" s="723"/>
      <c r="K366" s="726"/>
      <c r="L366" s="149"/>
      <c r="M366" s="246" t="str">
        <f>IF(ISBLANK(L366),"",VLOOKUP(1/L366,'BAREME ATHLE'!$N$6:$BE$56,44))</f>
        <v/>
      </c>
      <c r="N366" s="150"/>
      <c r="O366" s="246" t="str">
        <f>IF(ISBLANK(N366),"",VLOOKUP(1/N366,'BAREME ATHLE'!$Z$6:$BE$56,32))</f>
        <v/>
      </c>
      <c r="P366" s="157"/>
      <c r="Q366" s="246" t="str">
        <f>IF(ISBLANK(P366),"",VLOOKUP(P366,'BAREME ATHLE'!$AU$6:$BE$56,11))</f>
        <v/>
      </c>
      <c r="R366" s="152"/>
      <c r="S366" s="246" t="str">
        <f>IF(ISBLANK(R366),"",VLOOKUP(R366,'BAREME ATHLE'!$AY$6:$BE$56,7))</f>
        <v/>
      </c>
      <c r="T366" s="201">
        <f>IF(SUM(M366,O366,Q366,S366)&lt;&gt;0,SUM(M366,O366,Q366,S366),0)</f>
        <v>0</v>
      </c>
      <c r="U366" s="720"/>
      <c r="V366" s="709"/>
      <c r="W366" s="707"/>
      <c r="X366" s="706"/>
      <c r="Y366" s="704"/>
    </row>
    <row r="367" spans="1:25" ht="25.5" customHeight="1" x14ac:dyDescent="0.5">
      <c r="A367" s="729"/>
      <c r="B367" s="731"/>
      <c r="C367" s="717"/>
      <c r="D367" s="244">
        <v>4</v>
      </c>
      <c r="E367" s="124"/>
      <c r="F367" s="313" t="str">
        <f>IF(E367="","",VLOOKUP(E367,'Listing import 29.10.24'!$A$2:$J$7000,2,FALSE))</f>
        <v/>
      </c>
      <c r="G367" s="197" t="str">
        <f>IF(E367="","",VLOOKUP(E367,'Listing import 29.10.24'!$A$2:$J$7000,3,FALSE))</f>
        <v/>
      </c>
      <c r="H367" s="245" t="str">
        <f>IF(E367="","",VLOOKUP(E367,'Listing import 29.10.24'!$A$2:$J$7000,4,FALSE))</f>
        <v/>
      </c>
      <c r="I367" s="728"/>
      <c r="J367" s="723"/>
      <c r="K367" s="726"/>
      <c r="L367" s="149"/>
      <c r="M367" s="246" t="str">
        <f>IF(ISBLANK(L367),"",VLOOKUP(1/L367,'BAREME ATHLE'!$N$6:$BE$56,44))</f>
        <v/>
      </c>
      <c r="N367" s="150"/>
      <c r="O367" s="246" t="str">
        <f>IF(ISBLANK(N367),"",VLOOKUP(1/N367,'BAREME ATHLE'!$Z$6:$BE$56,32))</f>
        <v/>
      </c>
      <c r="P367" s="157"/>
      <c r="Q367" s="246" t="str">
        <f>IF(ISBLANK(P367),"",VLOOKUP(P367,'BAREME ATHLE'!$AU$6:$BE$56,11))</f>
        <v/>
      </c>
      <c r="R367" s="152"/>
      <c r="S367" s="246" t="str">
        <f>IF(ISBLANK(R367),"",VLOOKUP(R367,'BAREME ATHLE'!$AY$6:$BE$56,7))</f>
        <v/>
      </c>
      <c r="T367" s="201">
        <f>IF(SUM(M367,O367,Q367,S367)&lt;&gt;0,SUM(M367,O367,Q367,S367),0)</f>
        <v>0</v>
      </c>
      <c r="U367" s="720"/>
      <c r="V367" s="709"/>
      <c r="W367" s="707"/>
      <c r="X367" s="706"/>
      <c r="Y367" s="704"/>
    </row>
    <row r="368" spans="1:25" ht="25.5" customHeight="1" x14ac:dyDescent="0.5">
      <c r="A368" s="729"/>
      <c r="B368" s="731"/>
      <c r="C368" s="717"/>
      <c r="D368" s="244">
        <v>5</v>
      </c>
      <c r="E368" s="124"/>
      <c r="F368" s="313" t="str">
        <f>IF(E368="","",VLOOKUP(E368,'Listing import 29.10.24'!$A$2:$J$7000,2,FALSE))</f>
        <v/>
      </c>
      <c r="G368" s="197" t="str">
        <f>IF(E368="","",VLOOKUP(E368,'Listing import 29.10.24'!$A$2:$J$7000,3,FALSE))</f>
        <v/>
      </c>
      <c r="H368" s="245" t="str">
        <f>IF(E368="","",VLOOKUP(E368,'Listing import 29.10.24'!$A$2:$J$7000,4,FALSE))</f>
        <v/>
      </c>
      <c r="I368" s="728"/>
      <c r="J368" s="724"/>
      <c r="K368" s="727"/>
      <c r="L368" s="149"/>
      <c r="M368" s="246" t="str">
        <f>IF(ISBLANK(L368),"",VLOOKUP(1/L368,'BAREME ATHLE'!$N$6:$BE$56,44))</f>
        <v/>
      </c>
      <c r="N368" s="150"/>
      <c r="O368" s="246" t="str">
        <f>IF(ISBLANK(N368),"",VLOOKUP(1/N368,'BAREME ATHLE'!$Z$6:$BE$56,32))</f>
        <v/>
      </c>
      <c r="P368" s="157"/>
      <c r="Q368" s="246" t="str">
        <f>IF(ISBLANK(P368),"",VLOOKUP(P368,'BAREME ATHLE'!$AU$6:$BE$56,11))</f>
        <v/>
      </c>
      <c r="R368" s="152"/>
      <c r="S368" s="246" t="str">
        <f>IF(ISBLANK(R368),"",VLOOKUP(R368,'BAREME ATHLE'!$AY$6:$BE$56,7))</f>
        <v/>
      </c>
      <c r="T368" s="201">
        <f>IF(SUM(M368,O368,Q368,S368)&lt;&gt;0,SUM(M368,O368,Q368,S368),0)</f>
        <v>0</v>
      </c>
      <c r="U368" s="721"/>
      <c r="V368" s="709"/>
      <c r="W368" s="707"/>
      <c r="X368" s="706"/>
      <c r="Y368" s="704"/>
    </row>
    <row r="369" spans="1:25" ht="25.5" customHeight="1" x14ac:dyDescent="0.5">
      <c r="A369" s="729"/>
      <c r="B369" s="731"/>
      <c r="C369" s="218"/>
      <c r="D369" s="219"/>
      <c r="E369" s="32"/>
      <c r="F369" s="311"/>
      <c r="G369" s="219"/>
      <c r="H369" s="220"/>
      <c r="I369" s="221"/>
      <c r="J369" s="154"/>
      <c r="K369" s="221"/>
      <c r="L369" s="155"/>
      <c r="M369" s="223"/>
      <c r="N369" s="156"/>
      <c r="O369" s="223"/>
      <c r="P369" s="139"/>
      <c r="Q369" s="223"/>
      <c r="R369" s="139"/>
      <c r="S369" s="223"/>
      <c r="T369" s="224"/>
      <c r="U369" s="225"/>
      <c r="V369" s="226"/>
      <c r="W369" s="707"/>
      <c r="X369" s="706"/>
      <c r="Y369" s="704"/>
    </row>
    <row r="370" spans="1:25" ht="25.5" customHeight="1" x14ac:dyDescent="0.5">
      <c r="A370" s="729"/>
      <c r="B370" s="731"/>
      <c r="C370" s="716" t="s">
        <v>106</v>
      </c>
      <c r="D370" s="244">
        <v>1</v>
      </c>
      <c r="E370" s="124"/>
      <c r="F370" s="313" t="str">
        <f>IF(E370="","",VLOOKUP(E370,'Listing import 29.10.24'!$A$2:$J$7000,2,FALSE))</f>
        <v/>
      </c>
      <c r="G370" s="197" t="str">
        <f>IF(E370="","",VLOOKUP(E370,'Listing import 29.10.24'!$A$2:$J$7000,3,FALSE))</f>
        <v/>
      </c>
      <c r="H370" s="245" t="str">
        <f>IF(E370="","",VLOOKUP(E370,'Listing import 29.10.24'!$A$2:$J$7000,4,FALSE))</f>
        <v/>
      </c>
      <c r="I370" s="728"/>
      <c r="J370" s="722"/>
      <c r="K370" s="725" t="str">
        <f>IF(ISBLANK(J370),"",VLOOKUP(1/J370,'BAREME ATHLE'!$AN$6:$BE$56,18))</f>
        <v/>
      </c>
      <c r="L370" s="149"/>
      <c r="M370" s="246" t="str">
        <f>IF(ISBLANK(L370),"",VLOOKUP(1/L370,'BAREME ATHLE'!$P$6:$BE$56,42))</f>
        <v/>
      </c>
      <c r="N370" s="150"/>
      <c r="O370" s="246" t="str">
        <f>IF(ISBLANK(N370),"",VLOOKUP(1/N370,'BAREME ATHLE'!$AB$6:$BE$56,30))</f>
        <v/>
      </c>
      <c r="P370" s="157"/>
      <c r="Q370" s="246" t="str">
        <f>IF(ISBLANK(P370),"",VLOOKUP(P370,'BAREME ATHLE'!$AV$6:$BE$56,10))</f>
        <v/>
      </c>
      <c r="R370" s="152"/>
      <c r="S370" s="246" t="str">
        <f>IF(ISBLANK(R370),"",VLOOKUP(R370,'BAREME ATHLE'!$AY$6:$BE$56,7))</f>
        <v/>
      </c>
      <c r="T370" s="233">
        <f t="shared" ref="T370:T373" si="26">IF(SUM(M370,O370,Q370,S370)&lt;&gt;0,SUM(M370,O370,Q370,S370),0)</f>
        <v>0</v>
      </c>
      <c r="U370" s="713">
        <f>SUM(T370:T374)</f>
        <v>0</v>
      </c>
      <c r="V370" s="710">
        <f>IF(ISERROR(RANK(U370,$AO$47:$AO$62)),"",RANK(U370,$AO$47:$AO$62))</f>
        <v>1</v>
      </c>
      <c r="W370" s="707"/>
      <c r="X370" s="706"/>
      <c r="Y370" s="704"/>
    </row>
    <row r="371" spans="1:25" ht="25.5" customHeight="1" x14ac:dyDescent="0.5">
      <c r="A371" s="729"/>
      <c r="B371" s="731"/>
      <c r="C371" s="716"/>
      <c r="D371" s="244">
        <v>2</v>
      </c>
      <c r="E371" s="124"/>
      <c r="F371" s="313" t="str">
        <f>IF(E371="","",VLOOKUP(E371,'Listing import 29.10.24'!$A$2:$J$7000,2,FALSE))</f>
        <v/>
      </c>
      <c r="G371" s="197" t="str">
        <f>IF(E371="","",VLOOKUP(E371,'Listing import 29.10.24'!$A$2:$J$7000,3,FALSE))</f>
        <v/>
      </c>
      <c r="H371" s="245" t="str">
        <f>IF(E371="","",VLOOKUP(E371,'Listing import 29.10.24'!$A$2:$J$7000,4,FALSE))</f>
        <v/>
      </c>
      <c r="I371" s="728"/>
      <c r="J371" s="723"/>
      <c r="K371" s="726"/>
      <c r="L371" s="149"/>
      <c r="M371" s="246" t="str">
        <f>IF(ISBLANK(L371),"",VLOOKUP(1/L371,'BAREME ATHLE'!$P$6:$BE$56,42))</f>
        <v/>
      </c>
      <c r="N371" s="150"/>
      <c r="O371" s="246" t="str">
        <f>IF(ISBLANK(N371),"",VLOOKUP(1/N371,'BAREME ATHLE'!$AB$6:$BE$56,30))</f>
        <v/>
      </c>
      <c r="P371" s="157"/>
      <c r="Q371" s="246" t="str">
        <f>IF(ISBLANK(P371),"",VLOOKUP(P371,'BAREME ATHLE'!$AV$6:$BE$56,10))</f>
        <v/>
      </c>
      <c r="R371" s="152"/>
      <c r="S371" s="246" t="str">
        <f>IF(ISBLANK(R371),"",VLOOKUP(R371,'BAREME ATHLE'!$AY$6:$BE$56,7))</f>
        <v/>
      </c>
      <c r="T371" s="233">
        <f t="shared" si="26"/>
        <v>0</v>
      </c>
      <c r="U371" s="714"/>
      <c r="V371" s="711"/>
      <c r="W371" s="707"/>
      <c r="X371" s="706"/>
      <c r="Y371" s="704"/>
    </row>
    <row r="372" spans="1:25" ht="25.5" customHeight="1" x14ac:dyDescent="0.5">
      <c r="A372" s="729"/>
      <c r="B372" s="731"/>
      <c r="C372" s="717"/>
      <c r="D372" s="244">
        <v>3</v>
      </c>
      <c r="E372" s="124"/>
      <c r="F372" s="313" t="str">
        <f>IF(E372="","",VLOOKUP(E372,'Listing import 29.10.24'!$A$2:$J$7000,2,FALSE))</f>
        <v/>
      </c>
      <c r="G372" s="197" t="str">
        <f>IF(E372="","",VLOOKUP(E372,'Listing import 29.10.24'!$A$2:$J$7000,3,FALSE))</f>
        <v/>
      </c>
      <c r="H372" s="245" t="str">
        <f>IF(E372="","",VLOOKUP(E372,'Listing import 29.10.24'!$A$2:$J$7000,4,FALSE))</f>
        <v/>
      </c>
      <c r="I372" s="728"/>
      <c r="J372" s="723"/>
      <c r="K372" s="726"/>
      <c r="L372" s="149"/>
      <c r="M372" s="246" t="str">
        <f>IF(ISBLANK(L372),"",VLOOKUP(1/L372,'BAREME ATHLE'!$P$6:$BE$56,42))</f>
        <v/>
      </c>
      <c r="N372" s="150"/>
      <c r="O372" s="246" t="str">
        <f>IF(ISBLANK(N372),"",VLOOKUP(1/N372,'BAREME ATHLE'!$AB$6:$BE$56,30))</f>
        <v/>
      </c>
      <c r="P372" s="157"/>
      <c r="Q372" s="246" t="str">
        <f>IF(ISBLANK(P372),"",VLOOKUP(P372,'BAREME ATHLE'!$AV$6:$BE$56,10))</f>
        <v/>
      </c>
      <c r="R372" s="152"/>
      <c r="S372" s="246" t="str">
        <f>IF(ISBLANK(R372),"",VLOOKUP(R372,'BAREME ATHLE'!$AY$6:$BE$56,7))</f>
        <v/>
      </c>
      <c r="T372" s="233">
        <f t="shared" si="26"/>
        <v>0</v>
      </c>
      <c r="U372" s="714"/>
      <c r="V372" s="711"/>
      <c r="W372" s="707"/>
      <c r="X372" s="706"/>
      <c r="Y372" s="704"/>
    </row>
    <row r="373" spans="1:25" ht="25.5" customHeight="1" x14ac:dyDescent="0.5">
      <c r="A373" s="729"/>
      <c r="B373" s="731"/>
      <c r="C373" s="717"/>
      <c r="D373" s="244">
        <v>4</v>
      </c>
      <c r="E373" s="124"/>
      <c r="F373" s="313" t="str">
        <f>IF(E373="","",VLOOKUP(E373,'Listing import 29.10.24'!$A$2:$J$7000,2,FALSE))</f>
        <v/>
      </c>
      <c r="G373" s="197" t="str">
        <f>IF(E373="","",VLOOKUP(E373,'Listing import 29.10.24'!$A$2:$J$7000,3,FALSE))</f>
        <v/>
      </c>
      <c r="H373" s="245" t="str">
        <f>IF(E373="","",VLOOKUP(E373,'Listing import 29.10.24'!$A$2:$J$7000,4,FALSE))</f>
        <v/>
      </c>
      <c r="I373" s="728"/>
      <c r="J373" s="723"/>
      <c r="K373" s="726"/>
      <c r="L373" s="149"/>
      <c r="M373" s="246" t="str">
        <f>IF(ISBLANK(L373),"",VLOOKUP(1/L373,'BAREME ATHLE'!$P$6:$BE$56,42))</f>
        <v/>
      </c>
      <c r="N373" s="150"/>
      <c r="O373" s="246" t="str">
        <f>IF(ISBLANK(N373),"",VLOOKUP(1/N373,'BAREME ATHLE'!$AB$6:$BE$56,30))</f>
        <v/>
      </c>
      <c r="P373" s="157"/>
      <c r="Q373" s="246" t="str">
        <f>IF(ISBLANK(P373),"",VLOOKUP(P373,'BAREME ATHLE'!$AV$6:$BE$56,10))</f>
        <v/>
      </c>
      <c r="R373" s="152"/>
      <c r="S373" s="246" t="str">
        <f>IF(ISBLANK(R373),"",VLOOKUP(R373,'BAREME ATHLE'!$AY$6:$BE$56,7))</f>
        <v/>
      </c>
      <c r="T373" s="233">
        <f t="shared" si="26"/>
        <v>0</v>
      </c>
      <c r="U373" s="714"/>
      <c r="V373" s="711"/>
      <c r="W373" s="707"/>
      <c r="X373" s="706"/>
      <c r="Y373" s="704"/>
    </row>
    <row r="374" spans="1:25" ht="25.5" customHeight="1" x14ac:dyDescent="0.5">
      <c r="A374" s="729"/>
      <c r="B374" s="732"/>
      <c r="C374" s="717"/>
      <c r="D374" s="244">
        <v>5</v>
      </c>
      <c r="E374" s="124"/>
      <c r="F374" s="313" t="str">
        <f>IF(E374="","",VLOOKUP(E374,'Listing import 29.10.24'!$A$2:$J$7000,2,FALSE))</f>
        <v/>
      </c>
      <c r="G374" s="197" t="str">
        <f>IF(E374="","",VLOOKUP(E374,'Listing import 29.10.24'!$A$2:$J$7000,3,FALSE))</f>
        <v/>
      </c>
      <c r="H374" s="245" t="str">
        <f>IF(E374="","",VLOOKUP(E374,'Listing import 29.10.24'!$A$2:$J$7000,4,FALSE))</f>
        <v/>
      </c>
      <c r="I374" s="728"/>
      <c r="J374" s="724"/>
      <c r="K374" s="727"/>
      <c r="L374" s="149"/>
      <c r="M374" s="246" t="str">
        <f>IF(ISBLANK(L374),"",VLOOKUP(1/L374,'BAREME ATHLE'!$P$6:$BE$56,42))</f>
        <v/>
      </c>
      <c r="N374" s="150"/>
      <c r="O374" s="246" t="str">
        <f>IF(ISBLANK(N374),"",VLOOKUP(1/N374,'BAREME ATHLE'!$AB$6:$BE$56,30))</f>
        <v/>
      </c>
      <c r="P374" s="157"/>
      <c r="Q374" s="246" t="str">
        <f>IF(ISBLANK(P374),"",VLOOKUP(P374,'BAREME ATHLE'!$AV$6:$BE$56,10))</f>
        <v/>
      </c>
      <c r="R374" s="152"/>
      <c r="S374" s="246" t="str">
        <f>IF(ISBLANK(R374),"",VLOOKUP(R374,'BAREME ATHLE'!$AY$6:$BE$56,7))</f>
        <v/>
      </c>
      <c r="T374" s="233">
        <f>IF(SUM(M374,O374,Q374,S374)&lt;&gt;0,SUM(M374,O374,Q374,S374),0)</f>
        <v>0</v>
      </c>
      <c r="U374" s="715"/>
      <c r="V374" s="711"/>
      <c r="W374" s="707"/>
      <c r="X374" s="706"/>
      <c r="Y374" s="705"/>
    </row>
    <row r="375" spans="1:25" x14ac:dyDescent="0.5">
      <c r="B375" s="236"/>
      <c r="C375" s="237"/>
      <c r="D375" s="237"/>
      <c r="E375" s="319"/>
      <c r="F375" s="312"/>
      <c r="G375" s="237"/>
      <c r="H375" s="237"/>
      <c r="J375" s="158">
        <f>SUM(HOUR(J352+J364)*60*60,MINUTE(J352+J364)*60,SECOND(J352+J364))</f>
        <v>0</v>
      </c>
      <c r="K375" s="238"/>
    </row>
    <row r="376" spans="1:25" ht="87.75" x14ac:dyDescent="0.5">
      <c r="B376" s="187" t="s">
        <v>56</v>
      </c>
      <c r="C376" s="187" t="s">
        <v>57</v>
      </c>
      <c r="D376" s="187" t="s">
        <v>58</v>
      </c>
      <c r="E376" s="46" t="s">
        <v>59</v>
      </c>
      <c r="F376" s="309" t="s">
        <v>60</v>
      </c>
      <c r="G376" s="187" t="s">
        <v>61</v>
      </c>
      <c r="H376" s="187" t="s">
        <v>62</v>
      </c>
      <c r="I376" s="188" t="s">
        <v>63</v>
      </c>
      <c r="J376" s="57" t="s">
        <v>98</v>
      </c>
      <c r="K376" s="188" t="s">
        <v>33</v>
      </c>
      <c r="L376" s="57" t="s">
        <v>108</v>
      </c>
      <c r="M376" s="189" t="s">
        <v>33</v>
      </c>
      <c r="N376" s="57" t="s">
        <v>100</v>
      </c>
      <c r="O376" s="189" t="s">
        <v>33</v>
      </c>
      <c r="P376" s="57" t="s">
        <v>101</v>
      </c>
      <c r="Q376" s="189" t="s">
        <v>33</v>
      </c>
      <c r="R376" s="57" t="s">
        <v>102</v>
      </c>
      <c r="S376" s="189" t="s">
        <v>33</v>
      </c>
      <c r="T376" s="190" t="s">
        <v>89</v>
      </c>
      <c r="U376" s="191" t="s">
        <v>72</v>
      </c>
      <c r="V376" s="191" t="s">
        <v>73</v>
      </c>
      <c r="W376" s="192" t="s">
        <v>90</v>
      </c>
      <c r="X376" s="192" t="s">
        <v>91</v>
      </c>
      <c r="Y376" s="192" t="s">
        <v>92</v>
      </c>
    </row>
    <row r="377" spans="1:25" ht="25.5" customHeight="1" x14ac:dyDescent="0.5">
      <c r="A377" s="687">
        <v>16</v>
      </c>
      <c r="B377" s="730" t="e">
        <f>IF(E377="","",VLOOKUP(E377,'Listing import 29.10.24'!$A$2:$J$7000,8,FALSE))</f>
        <v>#N/A</v>
      </c>
      <c r="C377" s="716" t="s">
        <v>93</v>
      </c>
      <c r="D377" s="244">
        <v>1</v>
      </c>
      <c r="E377" s="124">
        <f>'INSCRIPTIONS COLLEGES'!E198</f>
        <v>0</v>
      </c>
      <c r="F377" s="313" t="e">
        <f>IF(E377="","",VLOOKUP(E377,'Listing import 29.10.24'!$A$2:$J$7000,2,FALSE))</f>
        <v>#N/A</v>
      </c>
      <c r="G377" s="197" t="e">
        <f>IF(E377="","",VLOOKUP(E377,'Listing import 29.10.24'!$A$2:$J$7000,3,FALSE))</f>
        <v>#N/A</v>
      </c>
      <c r="H377" s="245" t="e">
        <f>IF(E377="","",VLOOKUP(E377,'Listing import 29.10.24'!$A$2:$J$7000,4,FALSE))</f>
        <v>#N/A</v>
      </c>
      <c r="I377" s="712"/>
      <c r="J377" s="722"/>
      <c r="K377" s="725" t="str">
        <f>IF(ISBLANK(J377),"",VLOOKUP(1/J377,'BAREME ATHLE'!$AH$6:$BE$56,24))</f>
        <v/>
      </c>
      <c r="L377" s="149"/>
      <c r="M377" s="246" t="str">
        <f>IF(ISBLANK(L377),"",VLOOKUP(1/L377,'BAREME ATHLE'!$J$6:$BE$56,48))</f>
        <v/>
      </c>
      <c r="N377" s="150"/>
      <c r="O377" s="246" t="str">
        <f>IF(ISBLANK(N377),"",VLOOKUP(1/N377,'BAREME ATHLE'!$V$6:$BE$56,36))</f>
        <v/>
      </c>
      <c r="P377" s="151"/>
      <c r="Q377" s="247" t="str">
        <f>IF(ISBLANK(P377),"",VLOOKUP(P377,'BAREME ATHLE'!$AS$6:$BE$56,13))</f>
        <v/>
      </c>
      <c r="R377" s="152"/>
      <c r="S377" s="246" t="str">
        <f>IF(ISBLANK(R377),"",VLOOKUP(R377,'BAREME ATHLE'!$AY$6:$BE$56,7))</f>
        <v/>
      </c>
      <c r="T377" s="201">
        <f>IF(SUM(M377,O377,Q377,S377)&lt;&gt;0,SUM(M377,O377,Q377,S377),0)</f>
        <v>0</v>
      </c>
      <c r="U377" s="719">
        <f>SUM(T377:T381)</f>
        <v>0</v>
      </c>
      <c r="V377" s="708">
        <f>IF(ISERROR(RANK(U377,$AC$47:$AC$62)),"",RANK(U377,$AC$47:$AC$62))</f>
        <v>1</v>
      </c>
      <c r="W377" s="706">
        <f>IF(ISERROR(U377+U383),"",U377+U383)</f>
        <v>0</v>
      </c>
      <c r="X377" s="706">
        <f>IF(ISERROR(RANK(W377,$AI$47:$AI$62)),"",RANK(W377,$AI$47:$AI$62))</f>
        <v>1</v>
      </c>
      <c r="Y377" s="702"/>
    </row>
    <row r="378" spans="1:25" ht="25.5" customHeight="1" x14ac:dyDescent="0.5">
      <c r="A378" s="729"/>
      <c r="B378" s="731"/>
      <c r="C378" s="717"/>
      <c r="D378" s="244">
        <v>2</v>
      </c>
      <c r="E378" s="124">
        <f>'INSCRIPTIONS COLLEGES'!E199</f>
        <v>0</v>
      </c>
      <c r="F378" s="313" t="e">
        <f>IF(E378="","",VLOOKUP(E378,'Listing import 29.10.24'!$A$2:$J$7000,2,FALSE))</f>
        <v>#N/A</v>
      </c>
      <c r="G378" s="197" t="e">
        <f>IF(E378="","",VLOOKUP(E378,'Listing import 29.10.24'!$A$2:$J$7000,3,FALSE))</f>
        <v>#N/A</v>
      </c>
      <c r="H378" s="245" t="e">
        <f>IF(E378="","",VLOOKUP(E378,'Listing import 29.10.24'!$A$2:$J$7000,4,FALSE))</f>
        <v>#N/A</v>
      </c>
      <c r="I378" s="712"/>
      <c r="J378" s="723"/>
      <c r="K378" s="726"/>
      <c r="L378" s="149"/>
      <c r="M378" s="246" t="str">
        <f>IF(ISBLANK(L378),"",VLOOKUP(1/L378,'BAREME ATHLE'!$J$6:$BE$56,48))</f>
        <v/>
      </c>
      <c r="N378" s="150"/>
      <c r="O378" s="246" t="str">
        <f>IF(ISBLANK(N378),"",VLOOKUP(1/N378,'BAREME ATHLE'!$V$6:$BE$56,36))</f>
        <v/>
      </c>
      <c r="P378" s="151"/>
      <c r="Q378" s="247" t="str">
        <f>IF(ISBLANK(P378),"",VLOOKUP(P378,'BAREME ATHLE'!$AS$6:$BE$56,13))</f>
        <v/>
      </c>
      <c r="R378" s="153"/>
      <c r="S378" s="246" t="str">
        <f>IF(ISBLANK(R378),"",VLOOKUP(R378,'BAREME ATHLE'!$AY$6:$BE$56,7))</f>
        <v/>
      </c>
      <c r="T378" s="201">
        <f>IF(SUM(M378,O378,Q378,S378)&lt;&gt;0,SUM(M378,O378,Q378,S378),0)</f>
        <v>0</v>
      </c>
      <c r="U378" s="720"/>
      <c r="V378" s="709"/>
      <c r="W378" s="707"/>
      <c r="X378" s="706"/>
      <c r="Y378" s="703"/>
    </row>
    <row r="379" spans="1:25" ht="25.5" customHeight="1" x14ac:dyDescent="0.5">
      <c r="A379" s="729"/>
      <c r="B379" s="731"/>
      <c r="C379" s="717"/>
      <c r="D379" s="244">
        <v>3</v>
      </c>
      <c r="E379" s="124">
        <f>'INSCRIPTIONS COLLEGES'!E200</f>
        <v>0</v>
      </c>
      <c r="F379" s="313" t="e">
        <f>IF(E379="","",VLOOKUP(E379,'Listing import 29.10.24'!$A$2:$J$7000,2,FALSE))</f>
        <v>#N/A</v>
      </c>
      <c r="G379" s="197" t="e">
        <f>IF(E379="","",VLOOKUP(E379,'Listing import 29.10.24'!$A$2:$J$7000,3,FALSE))</f>
        <v>#N/A</v>
      </c>
      <c r="H379" s="245" t="e">
        <f>IF(E379="","",VLOOKUP(E379,'Listing import 29.10.24'!$A$2:$J$7000,4,FALSE))</f>
        <v>#N/A</v>
      </c>
      <c r="I379" s="712"/>
      <c r="J379" s="723"/>
      <c r="K379" s="726"/>
      <c r="L379" s="149"/>
      <c r="M379" s="246" t="str">
        <f>IF(ISBLANK(L379),"",VLOOKUP(1/L379,'BAREME ATHLE'!$J$6:$BE$56,48))</f>
        <v/>
      </c>
      <c r="N379" s="150"/>
      <c r="O379" s="246" t="str">
        <f>IF(ISBLANK(N379),"",VLOOKUP(1/N379,'BAREME ATHLE'!$V$6:$BE$56,36))</f>
        <v/>
      </c>
      <c r="P379" s="151"/>
      <c r="Q379" s="247" t="str">
        <f>IF(ISBLANK(P379),"",VLOOKUP(P379,'BAREME ATHLE'!$AS$6:$BE$56,13))</f>
        <v/>
      </c>
      <c r="R379" s="152"/>
      <c r="S379" s="246" t="str">
        <f>IF(ISBLANK(R379),"",VLOOKUP(R379,'BAREME ATHLE'!$AY$6:$BE$56,7))</f>
        <v/>
      </c>
      <c r="T379" s="201">
        <f>IF(SUM(M379,O379,Q379,S379)&lt;&gt;0,SUM(M379,O379,Q379,S379),0)</f>
        <v>0</v>
      </c>
      <c r="U379" s="720"/>
      <c r="V379" s="709"/>
      <c r="W379" s="707"/>
      <c r="X379" s="706"/>
      <c r="Y379" s="703"/>
    </row>
    <row r="380" spans="1:25" ht="25.5" customHeight="1" x14ac:dyDescent="0.5">
      <c r="A380" s="729"/>
      <c r="B380" s="731"/>
      <c r="C380" s="717"/>
      <c r="D380" s="244">
        <v>4</v>
      </c>
      <c r="E380" s="124">
        <f>'INSCRIPTIONS COLLEGES'!E201</f>
        <v>0</v>
      </c>
      <c r="F380" s="313" t="e">
        <f>IF(E380="","",VLOOKUP(E380,'Listing import 29.10.24'!$A$2:$J$7000,2,FALSE))</f>
        <v>#N/A</v>
      </c>
      <c r="G380" s="197" t="e">
        <f>IF(E380="","",VLOOKUP(E380,'Listing import 29.10.24'!$A$2:$J$7000,3,FALSE))</f>
        <v>#N/A</v>
      </c>
      <c r="H380" s="245" t="e">
        <f>IF(E380="","",VLOOKUP(E380,'Listing import 29.10.24'!$A$2:$J$7000,4,FALSE))</f>
        <v>#N/A</v>
      </c>
      <c r="I380" s="712"/>
      <c r="J380" s="723"/>
      <c r="K380" s="726"/>
      <c r="L380" s="149"/>
      <c r="M380" s="246" t="str">
        <f>IF(ISBLANK(L380),"",VLOOKUP(1/L380,'BAREME ATHLE'!$J$6:$BE$56,48))</f>
        <v/>
      </c>
      <c r="N380" s="150"/>
      <c r="O380" s="246" t="str">
        <f>IF(ISBLANK(N380),"",VLOOKUP(1/N380,'BAREME ATHLE'!$V$6:$BE$56,36))</f>
        <v/>
      </c>
      <c r="P380" s="151"/>
      <c r="Q380" s="247" t="str">
        <f>IF(ISBLANK(P380),"",VLOOKUP(P380,'BAREME ATHLE'!$AS$6:$BE$56,13))</f>
        <v/>
      </c>
      <c r="R380" s="152"/>
      <c r="S380" s="246" t="str">
        <f>IF(ISBLANK(R380),"",VLOOKUP(R380,'BAREME ATHLE'!$AY$6:$BE$56,7))</f>
        <v/>
      </c>
      <c r="T380" s="201">
        <f>IF(SUM(M380,O380,Q380,S380)&lt;&gt;0,SUM(M380,O380,Q380,S380),0)</f>
        <v>0</v>
      </c>
      <c r="U380" s="720"/>
      <c r="V380" s="709"/>
      <c r="W380" s="707"/>
      <c r="X380" s="706"/>
      <c r="Y380" s="703"/>
    </row>
    <row r="381" spans="1:25" ht="25.5" customHeight="1" x14ac:dyDescent="0.5">
      <c r="A381" s="729"/>
      <c r="B381" s="731"/>
      <c r="C381" s="717"/>
      <c r="D381" s="244">
        <v>5</v>
      </c>
      <c r="E381" s="124">
        <f>'INSCRIPTIONS COLLEGES'!E202</f>
        <v>0</v>
      </c>
      <c r="F381" s="313" t="e">
        <f>IF(E381="","",VLOOKUP(E381,'Listing import 29.10.24'!$A$2:$J$7000,2,FALSE))</f>
        <v>#N/A</v>
      </c>
      <c r="G381" s="197" t="e">
        <f>IF(E381="","",VLOOKUP(E381,'Listing import 29.10.24'!$A$2:$J$7000,3,FALSE))</f>
        <v>#N/A</v>
      </c>
      <c r="H381" s="245" t="e">
        <f>IF(E381="","",VLOOKUP(E381,'Listing import 29.10.24'!$A$2:$J$7000,4,FALSE))</f>
        <v>#N/A</v>
      </c>
      <c r="I381" s="712"/>
      <c r="J381" s="724"/>
      <c r="K381" s="727"/>
      <c r="L381" s="149"/>
      <c r="M381" s="246" t="str">
        <f>IF(ISBLANK(L381),"",VLOOKUP(1/L381,'BAREME ATHLE'!$J$6:$BE$56,48))</f>
        <v/>
      </c>
      <c r="N381" s="150"/>
      <c r="O381" s="246" t="str">
        <f>IF(ISBLANK(N381),"",VLOOKUP(1/N381,'BAREME ATHLE'!$V$6:$BE$56,36))</f>
        <v/>
      </c>
      <c r="P381" s="151"/>
      <c r="Q381" s="247" t="str">
        <f>IF(ISBLANK(P381),"",VLOOKUP(P381,'BAREME ATHLE'!$AS$6:$BE$56,13))</f>
        <v/>
      </c>
      <c r="R381" s="152"/>
      <c r="S381" s="246" t="str">
        <f>IF(ISBLANK(R381),"",VLOOKUP(R381,'BAREME ATHLE'!$AY$6:$BE$56,7))</f>
        <v/>
      </c>
      <c r="T381" s="201">
        <f>IF(SUM(M381,O381,Q381,S381)&lt;&gt;0,SUM(M381,O381,Q381,S381),0)</f>
        <v>0</v>
      </c>
      <c r="U381" s="721"/>
      <c r="V381" s="709"/>
      <c r="W381" s="707"/>
      <c r="X381" s="706"/>
      <c r="Y381" s="703"/>
    </row>
    <row r="382" spans="1:25" ht="25.5" customHeight="1" x14ac:dyDescent="0.5">
      <c r="A382" s="729"/>
      <c r="B382" s="731"/>
      <c r="C382" s="218"/>
      <c r="D382" s="219"/>
      <c r="E382" s="219"/>
      <c r="F382" s="311"/>
      <c r="G382" s="219"/>
      <c r="H382" s="220"/>
      <c r="I382" s="221"/>
      <c r="J382" s="154"/>
      <c r="K382" s="221"/>
      <c r="L382" s="155"/>
      <c r="M382" s="222"/>
      <c r="N382" s="156"/>
      <c r="O382" s="223"/>
      <c r="P382" s="139"/>
      <c r="Q382" s="223"/>
      <c r="R382" s="139"/>
      <c r="S382" s="223"/>
      <c r="T382" s="224"/>
      <c r="U382" s="225"/>
      <c r="V382" s="226"/>
      <c r="W382" s="707"/>
      <c r="X382" s="706"/>
      <c r="Y382" s="703"/>
    </row>
    <row r="383" spans="1:25" ht="25.5" customHeight="1" x14ac:dyDescent="0.5">
      <c r="A383" s="729"/>
      <c r="B383" s="731"/>
      <c r="C383" s="716" t="s">
        <v>97</v>
      </c>
      <c r="D383" s="244">
        <v>1</v>
      </c>
      <c r="E383" s="124">
        <f>'INSCRIPTIONS COLLEGES'!E204</f>
        <v>0</v>
      </c>
      <c r="F383" s="313" t="e">
        <f>IF(E383="","",VLOOKUP(E383,'Listing import 29.10.24'!$A$2:$J$7000,2,FALSE))</f>
        <v>#N/A</v>
      </c>
      <c r="G383" s="197" t="e">
        <f>IF(E383="","",VLOOKUP(E383,'Listing import 29.10.24'!$A$2:$J$7000,3,FALSE))</f>
        <v>#N/A</v>
      </c>
      <c r="H383" s="245" t="e">
        <f>IF(E383="","",VLOOKUP(E383,'Listing import 29.10.24'!$A$2:$J$7000,4,FALSE))</f>
        <v>#N/A</v>
      </c>
      <c r="I383" s="712"/>
      <c r="J383" s="722"/>
      <c r="K383" s="725" t="str">
        <f>IF(ISBLANK(J383),"",VLOOKUP(1/J383,'BAREME ATHLE'!$AJ$6:$BE$56,22))</f>
        <v/>
      </c>
      <c r="L383" s="149"/>
      <c r="M383" s="246" t="str">
        <f>IF(ISBLANK(L383),"",VLOOKUP(1/L383,'BAREME ATHLE'!$L$6:$BE$56,46))</f>
        <v/>
      </c>
      <c r="N383" s="150"/>
      <c r="O383" s="246" t="str">
        <f>IF(ISBLANK(N383),"",VLOOKUP(1/N383,'BAREME ATHLE'!$X$6:$BE$56,34))</f>
        <v/>
      </c>
      <c r="P383" s="157"/>
      <c r="Q383" s="246" t="str">
        <f>IF(ISBLANK(P383),"",VLOOKUP(P383,'BAREME ATHLE'!$AT$6:$BE$56,12))</f>
        <v/>
      </c>
      <c r="R383" s="152"/>
      <c r="S383" s="246" t="str">
        <f>IF(ISBLANK(R383),"",VLOOKUP(R383,'BAREME ATHLE'!$AY$6:$BE$56,7))</f>
        <v/>
      </c>
      <c r="T383" s="233">
        <f>IF(SUM(M383,O383,Q383,S383)&lt;&gt;0,SUM(M383,O383,Q383,S383),0)</f>
        <v>0</v>
      </c>
      <c r="U383" s="713">
        <f>SUM(T383:T387)</f>
        <v>0</v>
      </c>
      <c r="V383" s="710">
        <f>IF(ISERROR(RANK(U383,$AF$47:$AF$62)),"",RANK(U383,$AF$47:$AF$62))</f>
        <v>1</v>
      </c>
      <c r="W383" s="707"/>
      <c r="X383" s="706"/>
      <c r="Y383" s="703"/>
    </row>
    <row r="384" spans="1:25" ht="25.5" customHeight="1" x14ac:dyDescent="0.5">
      <c r="A384" s="729"/>
      <c r="B384" s="731"/>
      <c r="C384" s="717"/>
      <c r="D384" s="244">
        <v>2</v>
      </c>
      <c r="E384" s="124">
        <f>'INSCRIPTIONS COLLEGES'!E205</f>
        <v>0</v>
      </c>
      <c r="F384" s="313" t="e">
        <f>IF(E384="","",VLOOKUP(E384,'Listing import 29.10.24'!$A$2:$J$7000,2,FALSE))</f>
        <v>#N/A</v>
      </c>
      <c r="G384" s="197" t="e">
        <f>IF(E384="","",VLOOKUP(E384,'Listing import 29.10.24'!$A$2:$J$7000,3,FALSE))</f>
        <v>#N/A</v>
      </c>
      <c r="H384" s="245" t="e">
        <f>IF(E384="","",VLOOKUP(E384,'Listing import 29.10.24'!$A$2:$J$7000,4,FALSE))</f>
        <v>#N/A</v>
      </c>
      <c r="I384" s="712"/>
      <c r="J384" s="723"/>
      <c r="K384" s="726"/>
      <c r="L384" s="149"/>
      <c r="M384" s="246" t="str">
        <f>IF(ISBLANK(L384),"",VLOOKUP(1/L384,'BAREME ATHLE'!$L$6:$BE$56,46))</f>
        <v/>
      </c>
      <c r="N384" s="150"/>
      <c r="O384" s="246" t="str">
        <f>IF(ISBLANK(N384),"",VLOOKUP(1/N384,'BAREME ATHLE'!$X$6:$BE$56,34))</f>
        <v/>
      </c>
      <c r="P384" s="157"/>
      <c r="Q384" s="246" t="str">
        <f>IF(ISBLANK(P384),"",VLOOKUP(P384,'BAREME ATHLE'!$AT$6:$BE$56,12))</f>
        <v/>
      </c>
      <c r="R384" s="152"/>
      <c r="S384" s="246" t="str">
        <f>IF(ISBLANK(R384),"",VLOOKUP(R384,'BAREME ATHLE'!$AY$6:$BE$56,7))</f>
        <v/>
      </c>
      <c r="T384" s="233">
        <f>IF(SUM(M384,O384,Q384,S384)&lt;&gt;0,SUM(M384,O384,Q384,S384),0)</f>
        <v>0</v>
      </c>
      <c r="U384" s="714"/>
      <c r="V384" s="711"/>
      <c r="W384" s="707"/>
      <c r="X384" s="706"/>
      <c r="Y384" s="703"/>
    </row>
    <row r="385" spans="1:25" ht="25.5" customHeight="1" x14ac:dyDescent="0.5">
      <c r="A385" s="729"/>
      <c r="B385" s="731"/>
      <c r="C385" s="717"/>
      <c r="D385" s="244">
        <v>3</v>
      </c>
      <c r="E385" s="124">
        <f>'INSCRIPTIONS COLLEGES'!E206</f>
        <v>0</v>
      </c>
      <c r="F385" s="313" t="e">
        <f>IF(E385="","",VLOOKUP(E385,'Listing import 29.10.24'!$A$2:$J$7000,2,FALSE))</f>
        <v>#N/A</v>
      </c>
      <c r="G385" s="197" t="e">
        <f>IF(E385="","",VLOOKUP(E385,'Listing import 29.10.24'!$A$2:$J$7000,3,FALSE))</f>
        <v>#N/A</v>
      </c>
      <c r="H385" s="245" t="e">
        <f>IF(E385="","",VLOOKUP(E385,'Listing import 29.10.24'!$A$2:$J$7000,4,FALSE))</f>
        <v>#N/A</v>
      </c>
      <c r="I385" s="712"/>
      <c r="J385" s="723"/>
      <c r="K385" s="726"/>
      <c r="L385" s="149"/>
      <c r="M385" s="246" t="str">
        <f>IF(ISBLANK(L385),"",VLOOKUP(1/L385,'BAREME ATHLE'!$L$6:$BE$56,46))</f>
        <v/>
      </c>
      <c r="N385" s="150"/>
      <c r="O385" s="246" t="str">
        <f>IF(ISBLANK(N385),"",VLOOKUP(1/N385,'BAREME ATHLE'!$X$6:$BE$56,34))</f>
        <v/>
      </c>
      <c r="P385" s="157"/>
      <c r="Q385" s="246" t="str">
        <f>IF(ISBLANK(P385),"",VLOOKUP(P385,'BAREME ATHLE'!$AT$6:$BE$56,12))</f>
        <v/>
      </c>
      <c r="R385" s="152"/>
      <c r="S385" s="246" t="str">
        <f>IF(ISBLANK(R385),"",VLOOKUP(R385,'BAREME ATHLE'!$AY$6:$BE$56,7))</f>
        <v/>
      </c>
      <c r="T385" s="233">
        <f>IF(SUM(M385,O385,Q385,S385)&lt;&gt;0,SUM(M385,O385,Q385,S385),0)</f>
        <v>0</v>
      </c>
      <c r="U385" s="714"/>
      <c r="V385" s="711"/>
      <c r="W385" s="707"/>
      <c r="X385" s="706"/>
      <c r="Y385" s="703"/>
    </row>
    <row r="386" spans="1:25" ht="25.5" customHeight="1" x14ac:dyDescent="0.5">
      <c r="A386" s="729"/>
      <c r="B386" s="731"/>
      <c r="C386" s="717"/>
      <c r="D386" s="244">
        <v>4</v>
      </c>
      <c r="E386" s="124">
        <f>'INSCRIPTIONS COLLEGES'!E207</f>
        <v>0</v>
      </c>
      <c r="F386" s="313" t="e">
        <f>IF(E386="","",VLOOKUP(E386,'Listing import 29.10.24'!$A$2:$J$7000,2,FALSE))</f>
        <v>#N/A</v>
      </c>
      <c r="G386" s="197" t="e">
        <f>IF(E386="","",VLOOKUP(E386,'Listing import 29.10.24'!$A$2:$J$7000,3,FALSE))</f>
        <v>#N/A</v>
      </c>
      <c r="H386" s="245" t="e">
        <f>IF(E386="","",VLOOKUP(E386,'Listing import 29.10.24'!$A$2:$J$7000,4,FALSE))</f>
        <v>#N/A</v>
      </c>
      <c r="I386" s="712"/>
      <c r="J386" s="723"/>
      <c r="K386" s="726"/>
      <c r="L386" s="149"/>
      <c r="M386" s="246" t="str">
        <f>IF(ISBLANK(L386),"",VLOOKUP(1/L386,'BAREME ATHLE'!$L$6:$BE$56,46))</f>
        <v/>
      </c>
      <c r="N386" s="150"/>
      <c r="O386" s="246" t="str">
        <f>IF(ISBLANK(N386),"",VLOOKUP(1/N386,'BAREME ATHLE'!$X$6:$BE$56,34))</f>
        <v/>
      </c>
      <c r="P386" s="157"/>
      <c r="Q386" s="246" t="str">
        <f>IF(ISBLANK(P386),"",VLOOKUP(P386,'BAREME ATHLE'!$AT$6:$BE$56,12))</f>
        <v/>
      </c>
      <c r="R386" s="152"/>
      <c r="S386" s="246" t="str">
        <f>IF(ISBLANK(R386),"",VLOOKUP(R386,'BAREME ATHLE'!$AY$6:$BE$56,7))</f>
        <v/>
      </c>
      <c r="T386" s="233">
        <f>IF(SUM(M386,O386,Q386,S386)&lt;&gt;0,SUM(M386,O386,Q386,S386),0)</f>
        <v>0</v>
      </c>
      <c r="U386" s="714"/>
      <c r="V386" s="711"/>
      <c r="W386" s="707"/>
      <c r="X386" s="706"/>
      <c r="Y386" s="703"/>
    </row>
    <row r="387" spans="1:25" ht="25.5" customHeight="1" x14ac:dyDescent="0.5">
      <c r="A387" s="729"/>
      <c r="B387" s="731"/>
      <c r="C387" s="717"/>
      <c r="D387" s="244">
        <v>5</v>
      </c>
      <c r="E387" s="124">
        <f>'INSCRIPTIONS COLLEGES'!E208</f>
        <v>0</v>
      </c>
      <c r="F387" s="313" t="e">
        <f>IF(E387="","",VLOOKUP(E387,'Listing import 29.10.24'!$A$2:$J$7000,2,FALSE))</f>
        <v>#N/A</v>
      </c>
      <c r="G387" s="197" t="e">
        <f>IF(E387="","",VLOOKUP(E387,'Listing import 29.10.24'!$A$2:$J$7000,3,FALSE))</f>
        <v>#N/A</v>
      </c>
      <c r="H387" s="245" t="e">
        <f>IF(E387="","",VLOOKUP(E387,'Listing import 29.10.24'!$A$2:$J$7000,4,FALSE))</f>
        <v>#N/A</v>
      </c>
      <c r="I387" s="712"/>
      <c r="J387" s="724"/>
      <c r="K387" s="727"/>
      <c r="L387" s="149"/>
      <c r="M387" s="246" t="str">
        <f>IF(ISBLANK(L387),"",VLOOKUP(1/L387,'BAREME ATHLE'!$L$6:$BE$56,46))</f>
        <v/>
      </c>
      <c r="N387" s="150"/>
      <c r="O387" s="246" t="str">
        <f>IF(ISBLANK(N387),"",VLOOKUP(1/N387,'BAREME ATHLE'!$X$6:$BE$56,34))</f>
        <v/>
      </c>
      <c r="P387" s="157"/>
      <c r="Q387" s="246" t="str">
        <f>IF(ISBLANK(P387),"",VLOOKUP(P387,'BAREME ATHLE'!$AT$6:$BE$56,12))</f>
        <v/>
      </c>
      <c r="R387" s="152"/>
      <c r="S387" s="246" t="str">
        <f>IF(ISBLANK(R387),"",VLOOKUP(R387,'BAREME ATHLE'!$AY$6:$BE$56,7))</f>
        <v/>
      </c>
      <c r="T387" s="233">
        <f>IF(SUM(M387,O387,Q387,S387)&lt;&gt;0,SUM(M387,O387,Q387,S387),0)</f>
        <v>0</v>
      </c>
      <c r="U387" s="715"/>
      <c r="V387" s="711"/>
      <c r="W387" s="707"/>
      <c r="X387" s="706"/>
      <c r="Y387" s="703"/>
    </row>
    <row r="388" spans="1:25" ht="87.75" x14ac:dyDescent="0.5">
      <c r="A388" s="729"/>
      <c r="B388" s="731"/>
      <c r="C388" s="187" t="s">
        <v>57</v>
      </c>
      <c r="D388" s="187" t="s">
        <v>58</v>
      </c>
      <c r="E388" s="46" t="s">
        <v>59</v>
      </c>
      <c r="F388" s="309" t="s">
        <v>60</v>
      </c>
      <c r="G388" s="187" t="s">
        <v>61</v>
      </c>
      <c r="H388" s="187" t="s">
        <v>62</v>
      </c>
      <c r="I388" s="188" t="s">
        <v>63</v>
      </c>
      <c r="J388" s="57" t="s">
        <v>98</v>
      </c>
      <c r="K388" s="188" t="s">
        <v>33</v>
      </c>
      <c r="L388" s="57" t="s">
        <v>99</v>
      </c>
      <c r="M388" s="189" t="s">
        <v>33</v>
      </c>
      <c r="N388" s="57" t="s">
        <v>100</v>
      </c>
      <c r="O388" s="234" t="s">
        <v>33</v>
      </c>
      <c r="P388" s="57" t="s">
        <v>101</v>
      </c>
      <c r="Q388" s="189" t="s">
        <v>33</v>
      </c>
      <c r="R388" s="57" t="s">
        <v>102</v>
      </c>
      <c r="S388" s="189" t="s">
        <v>33</v>
      </c>
      <c r="T388" s="190" t="s">
        <v>89</v>
      </c>
      <c r="U388" s="191" t="s">
        <v>72</v>
      </c>
      <c r="V388" s="192" t="s">
        <v>73</v>
      </c>
      <c r="W388" s="192" t="s">
        <v>103</v>
      </c>
      <c r="X388" s="192" t="s">
        <v>104</v>
      </c>
      <c r="Y388" s="704"/>
    </row>
    <row r="389" spans="1:25" ht="25.5" customHeight="1" x14ac:dyDescent="0.5">
      <c r="A389" s="729"/>
      <c r="B389" s="731"/>
      <c r="C389" s="716" t="s">
        <v>105</v>
      </c>
      <c r="D389" s="244">
        <v>1</v>
      </c>
      <c r="E389" s="124"/>
      <c r="F389" s="313" t="str">
        <f>IF(E389="","",VLOOKUP(E389,'Listing import 29.10.24'!$A$2:$J$7000,2,FALSE))</f>
        <v/>
      </c>
      <c r="G389" s="197" t="str">
        <f>IF(E389="","",VLOOKUP(E389,'Listing import 29.10.24'!$A$2:$J$7000,3,FALSE))</f>
        <v/>
      </c>
      <c r="H389" s="245" t="str">
        <f>IF(E389="","",VLOOKUP(E389,'Listing import 29.10.24'!$A$2:$J$7000,4,FALSE))</f>
        <v/>
      </c>
      <c r="I389" s="718"/>
      <c r="J389" s="722"/>
      <c r="K389" s="725" t="str">
        <f>IF(ISBLANK(J389),"",VLOOKUP(1/J389,'BAREME ATHLE'!$AL$6:$BE$56,20))</f>
        <v/>
      </c>
      <c r="L389" s="149"/>
      <c r="M389" s="246" t="str">
        <f>IF(ISBLANK(L389),"",VLOOKUP(1/L389,'BAREME ATHLE'!$N$6:$BE$56,44))</f>
        <v/>
      </c>
      <c r="N389" s="150"/>
      <c r="O389" s="246" t="str">
        <f>IF(ISBLANK(N389),"",VLOOKUP(1/N389,'BAREME ATHLE'!$Z$6:$BE$56,32))</f>
        <v/>
      </c>
      <c r="P389" s="157"/>
      <c r="Q389" s="246" t="str">
        <f>IF(ISBLANK(P389),"",VLOOKUP(P389,'BAREME ATHLE'!$AU$6:$BE$56,11))</f>
        <v/>
      </c>
      <c r="R389" s="152"/>
      <c r="S389" s="246" t="str">
        <f>IF(ISBLANK(R389),"",VLOOKUP(R389,'BAREME ATHLE'!$AY$6:$BE$56,7))</f>
        <v/>
      </c>
      <c r="T389" s="201">
        <f>IF(SUM(M389,O389,Q389,S389)&lt;&gt;0,SUM(M389,O389,Q389,S389),0)</f>
        <v>0</v>
      </c>
      <c r="U389" s="719">
        <f>SUM(T389:T393)</f>
        <v>0</v>
      </c>
      <c r="V389" s="708">
        <f>IF(ISERROR(RANK(U389,$AL$47:$AL$62)),"",RANK(U389,$AL$47:$AL$62))</f>
        <v>1</v>
      </c>
      <c r="W389" s="706">
        <f>IF(ISERROR(U389+U395),"",U389+U395)</f>
        <v>0</v>
      </c>
      <c r="X389" s="706">
        <f>IF(ISERROR(RANK(W389,$AR$47:$AR$62)),"",RANK(W389,$AR$47:$AR$62))</f>
        <v>1</v>
      </c>
      <c r="Y389" s="704"/>
    </row>
    <row r="390" spans="1:25" ht="25.5" customHeight="1" x14ac:dyDescent="0.5">
      <c r="A390" s="729"/>
      <c r="B390" s="731"/>
      <c r="C390" s="716"/>
      <c r="D390" s="244">
        <v>2</v>
      </c>
      <c r="E390" s="124"/>
      <c r="F390" s="313" t="str">
        <f>IF(E390="","",VLOOKUP(E390,'Listing import 29.10.24'!$A$2:$J$7000,2,FALSE))</f>
        <v/>
      </c>
      <c r="G390" s="197" t="str">
        <f>IF(E390="","",VLOOKUP(E390,'Listing import 29.10.24'!$A$2:$J$7000,3,FALSE))</f>
        <v/>
      </c>
      <c r="H390" s="245" t="str">
        <f>IF(E390="","",VLOOKUP(E390,'Listing import 29.10.24'!$A$2:$J$7000,4,FALSE))</f>
        <v/>
      </c>
      <c r="I390" s="718"/>
      <c r="J390" s="723"/>
      <c r="K390" s="726"/>
      <c r="L390" s="149"/>
      <c r="M390" s="246" t="str">
        <f>IF(ISBLANK(L390),"",VLOOKUP(1/L390,'BAREME ATHLE'!$N$6:$BE$56,44))</f>
        <v/>
      </c>
      <c r="N390" s="150"/>
      <c r="O390" s="246" t="str">
        <f>IF(ISBLANK(N390),"",VLOOKUP(1/N390,'BAREME ATHLE'!$Z$6:$BE$56,32))</f>
        <v/>
      </c>
      <c r="P390" s="157"/>
      <c r="Q390" s="246" t="str">
        <f>IF(ISBLANK(P390),"",VLOOKUP(P390,'BAREME ATHLE'!$AU$6:$BE$56,11))</f>
        <v/>
      </c>
      <c r="R390" s="152"/>
      <c r="S390" s="246" t="str">
        <f>IF(ISBLANK(R390),"",VLOOKUP(R390,'BAREME ATHLE'!$AY$6:$BE$56,7))</f>
        <v/>
      </c>
      <c r="T390" s="201">
        <f>IF(SUM(M390,O390,Q390,S390)&lt;&gt;0,SUM(M390,O390,Q390,S390),0)</f>
        <v>0</v>
      </c>
      <c r="U390" s="720"/>
      <c r="V390" s="709"/>
      <c r="W390" s="707"/>
      <c r="X390" s="706"/>
      <c r="Y390" s="704"/>
    </row>
    <row r="391" spans="1:25" ht="25.5" customHeight="1" x14ac:dyDescent="0.5">
      <c r="A391" s="729"/>
      <c r="B391" s="731"/>
      <c r="C391" s="717"/>
      <c r="D391" s="244">
        <v>3</v>
      </c>
      <c r="E391" s="124"/>
      <c r="F391" s="313" t="str">
        <f>IF(E391="","",VLOOKUP(E391,'Listing import 29.10.24'!$A$2:$J$7000,2,FALSE))</f>
        <v/>
      </c>
      <c r="G391" s="197" t="str">
        <f>IF(E391="","",VLOOKUP(E391,'Listing import 29.10.24'!$A$2:$J$7000,3,FALSE))</f>
        <v/>
      </c>
      <c r="H391" s="245" t="str">
        <f>IF(E391="","",VLOOKUP(E391,'Listing import 29.10.24'!$A$2:$J$7000,4,FALSE))</f>
        <v/>
      </c>
      <c r="I391" s="718"/>
      <c r="J391" s="723"/>
      <c r="K391" s="726"/>
      <c r="L391" s="149"/>
      <c r="M391" s="246" t="str">
        <f>IF(ISBLANK(L391),"",VLOOKUP(1/L391,'BAREME ATHLE'!$N$6:$BE$56,44))</f>
        <v/>
      </c>
      <c r="N391" s="150"/>
      <c r="O391" s="246" t="str">
        <f>IF(ISBLANK(N391),"",VLOOKUP(1/N391,'BAREME ATHLE'!$Z$6:$BE$56,32))</f>
        <v/>
      </c>
      <c r="P391" s="157"/>
      <c r="Q391" s="246" t="str">
        <f>IF(ISBLANK(P391),"",VLOOKUP(P391,'BAREME ATHLE'!$AU$6:$BE$56,11))</f>
        <v/>
      </c>
      <c r="R391" s="152"/>
      <c r="S391" s="246" t="str">
        <f>IF(ISBLANK(R391),"",VLOOKUP(R391,'BAREME ATHLE'!$AY$6:$BE$56,7))</f>
        <v/>
      </c>
      <c r="T391" s="201">
        <f>IF(SUM(M391,O391,Q391,S391)&lt;&gt;0,SUM(M391,O391,Q391,S391),0)</f>
        <v>0</v>
      </c>
      <c r="U391" s="720"/>
      <c r="V391" s="709"/>
      <c r="W391" s="707"/>
      <c r="X391" s="706"/>
      <c r="Y391" s="704"/>
    </row>
    <row r="392" spans="1:25" ht="25.5" customHeight="1" x14ac:dyDescent="0.5">
      <c r="A392" s="729"/>
      <c r="B392" s="731"/>
      <c r="C392" s="717"/>
      <c r="D392" s="244">
        <v>4</v>
      </c>
      <c r="E392" s="124"/>
      <c r="F392" s="313" t="str">
        <f>IF(E392="","",VLOOKUP(E392,'Listing import 29.10.24'!$A$2:$J$7000,2,FALSE))</f>
        <v/>
      </c>
      <c r="G392" s="197" t="str">
        <f>IF(E392="","",VLOOKUP(E392,'Listing import 29.10.24'!$A$2:$J$7000,3,FALSE))</f>
        <v/>
      </c>
      <c r="H392" s="245" t="str">
        <f>IF(E392="","",VLOOKUP(E392,'Listing import 29.10.24'!$A$2:$J$7000,4,FALSE))</f>
        <v/>
      </c>
      <c r="I392" s="718"/>
      <c r="J392" s="723"/>
      <c r="K392" s="726"/>
      <c r="L392" s="149"/>
      <c r="M392" s="246" t="str">
        <f>IF(ISBLANK(L392),"",VLOOKUP(1/L392,'BAREME ATHLE'!$N$6:$BE$56,44))</f>
        <v/>
      </c>
      <c r="N392" s="150"/>
      <c r="O392" s="246" t="str">
        <f>IF(ISBLANK(N392),"",VLOOKUP(1/N392,'BAREME ATHLE'!$Z$6:$BE$56,32))</f>
        <v/>
      </c>
      <c r="P392" s="157"/>
      <c r="Q392" s="246" t="str">
        <f>IF(ISBLANK(P392),"",VLOOKUP(P392,'BAREME ATHLE'!$AU$6:$BE$56,11))</f>
        <v/>
      </c>
      <c r="R392" s="152"/>
      <c r="S392" s="246" t="str">
        <f>IF(ISBLANK(R392),"",VLOOKUP(R392,'BAREME ATHLE'!$AY$6:$BE$56,7))</f>
        <v/>
      </c>
      <c r="T392" s="201">
        <f>IF(SUM(M392,O392,Q392,S392)&lt;&gt;0,SUM(M392,O392,Q392,S392),0)</f>
        <v>0</v>
      </c>
      <c r="U392" s="720"/>
      <c r="V392" s="709"/>
      <c r="W392" s="707"/>
      <c r="X392" s="706"/>
      <c r="Y392" s="704"/>
    </row>
    <row r="393" spans="1:25" ht="25.5" customHeight="1" x14ac:dyDescent="0.5">
      <c r="A393" s="729"/>
      <c r="B393" s="731"/>
      <c r="C393" s="717"/>
      <c r="D393" s="244">
        <v>5</v>
      </c>
      <c r="E393" s="124"/>
      <c r="F393" s="313" t="str">
        <f>IF(E393="","",VLOOKUP(E393,'Listing import 29.10.24'!$A$2:$J$7000,2,FALSE))</f>
        <v/>
      </c>
      <c r="G393" s="197" t="str">
        <f>IF(E393="","",VLOOKUP(E393,'Listing import 29.10.24'!$A$2:$J$7000,3,FALSE))</f>
        <v/>
      </c>
      <c r="H393" s="245" t="str">
        <f>IF(E393="","",VLOOKUP(E393,'Listing import 29.10.24'!$A$2:$J$7000,4,FALSE))</f>
        <v/>
      </c>
      <c r="I393" s="718"/>
      <c r="J393" s="724"/>
      <c r="K393" s="727"/>
      <c r="L393" s="149"/>
      <c r="M393" s="246" t="str">
        <f>IF(ISBLANK(L393),"",VLOOKUP(1/L393,'BAREME ATHLE'!$N$6:$BE$56,44))</f>
        <v/>
      </c>
      <c r="N393" s="150"/>
      <c r="O393" s="246" t="str">
        <f>IF(ISBLANK(N393),"",VLOOKUP(1/N393,'BAREME ATHLE'!$Z$6:$BE$56,32))</f>
        <v/>
      </c>
      <c r="P393" s="157"/>
      <c r="Q393" s="246" t="str">
        <f>IF(ISBLANK(P393),"",VLOOKUP(P393,'BAREME ATHLE'!$AU$6:$BE$56,11))</f>
        <v/>
      </c>
      <c r="R393" s="152"/>
      <c r="S393" s="246" t="str">
        <f>IF(ISBLANK(R393),"",VLOOKUP(R393,'BAREME ATHLE'!$AY$6:$BE$56,7))</f>
        <v/>
      </c>
      <c r="T393" s="201">
        <f>IF(SUM(M393,O393,Q393,S393)&lt;&gt;0,SUM(M393,O393,Q393,S393),0)</f>
        <v>0</v>
      </c>
      <c r="U393" s="721"/>
      <c r="V393" s="709"/>
      <c r="W393" s="707"/>
      <c r="X393" s="706"/>
      <c r="Y393" s="704"/>
    </row>
    <row r="394" spans="1:25" ht="25.5" customHeight="1" x14ac:dyDescent="0.5">
      <c r="A394" s="729"/>
      <c r="B394" s="731"/>
      <c r="C394" s="218"/>
      <c r="D394" s="219"/>
      <c r="E394" s="32"/>
      <c r="F394" s="311"/>
      <c r="G394" s="219"/>
      <c r="H394" s="220"/>
      <c r="I394" s="221"/>
      <c r="J394" s="154"/>
      <c r="K394" s="221"/>
      <c r="L394" s="155"/>
      <c r="M394" s="223"/>
      <c r="N394" s="156"/>
      <c r="O394" s="223"/>
      <c r="P394" s="139"/>
      <c r="Q394" s="223"/>
      <c r="R394" s="139"/>
      <c r="S394" s="223"/>
      <c r="T394" s="224"/>
      <c r="U394" s="225"/>
      <c r="V394" s="226"/>
      <c r="W394" s="707"/>
      <c r="X394" s="706"/>
      <c r="Y394" s="704"/>
    </row>
    <row r="395" spans="1:25" ht="25.5" customHeight="1" x14ac:dyDescent="0.5">
      <c r="A395" s="729"/>
      <c r="B395" s="731"/>
      <c r="C395" s="716" t="s">
        <v>106</v>
      </c>
      <c r="D395" s="244">
        <v>1</v>
      </c>
      <c r="E395" s="124"/>
      <c r="F395" s="313" t="str">
        <f>IF(E395="","",VLOOKUP(E395,'Listing import 29.10.24'!$A$2:$J$7000,2,FALSE))</f>
        <v/>
      </c>
      <c r="G395" s="197" t="str">
        <f>IF(E395="","",VLOOKUP(E395,'Listing import 29.10.24'!$A$2:$J$7000,3,FALSE))</f>
        <v/>
      </c>
      <c r="H395" s="245" t="str">
        <f>IF(E395="","",VLOOKUP(E395,'Listing import 29.10.24'!$A$2:$J$7000,4,FALSE))</f>
        <v/>
      </c>
      <c r="I395" s="718"/>
      <c r="J395" s="722"/>
      <c r="K395" s="725" t="str">
        <f>IF(ISBLANK(J395),"",VLOOKUP(1/J395,'BAREME ATHLE'!$AN$6:$BE$56,18))</f>
        <v/>
      </c>
      <c r="L395" s="149"/>
      <c r="M395" s="246" t="str">
        <f>IF(ISBLANK(L395),"",VLOOKUP(1/L395,'BAREME ATHLE'!$P$6:$BE$56,42))</f>
        <v/>
      </c>
      <c r="N395" s="150"/>
      <c r="O395" s="246" t="str">
        <f>IF(ISBLANK(N395),"",VLOOKUP(1/N395,'BAREME ATHLE'!$AB$6:$BE$56,30))</f>
        <v/>
      </c>
      <c r="P395" s="157"/>
      <c r="Q395" s="246" t="str">
        <f>IF(ISBLANK(P395),"",VLOOKUP(P395,'BAREME ATHLE'!$AV$6:$BE$56,10))</f>
        <v/>
      </c>
      <c r="R395" s="152"/>
      <c r="S395" s="246" t="str">
        <f>IF(ISBLANK(R395),"",VLOOKUP(R395,'BAREME ATHLE'!$AY$6:$BE$56,7))</f>
        <v/>
      </c>
      <c r="T395" s="233">
        <f t="shared" ref="T395:T398" si="27">IF(SUM(M395,O395,Q395,S395)&lt;&gt;0,SUM(M395,O395,Q395,S395),0)</f>
        <v>0</v>
      </c>
      <c r="U395" s="713">
        <f>SUM(T395:T399)</f>
        <v>0</v>
      </c>
      <c r="V395" s="710">
        <f>IF(ISERROR(RANK(U395,$AO$47:$AO$62)),"",RANK(U395,$AO$47:$AO$62))</f>
        <v>1</v>
      </c>
      <c r="W395" s="707"/>
      <c r="X395" s="706"/>
      <c r="Y395" s="704"/>
    </row>
    <row r="396" spans="1:25" ht="25.5" customHeight="1" x14ac:dyDescent="0.5">
      <c r="A396" s="729"/>
      <c r="B396" s="731"/>
      <c r="C396" s="716"/>
      <c r="D396" s="244">
        <v>2</v>
      </c>
      <c r="E396" s="124"/>
      <c r="F396" s="313" t="str">
        <f>IF(E396="","",VLOOKUP(E396,'Listing import 29.10.24'!$A$2:$J$7000,2,FALSE))</f>
        <v/>
      </c>
      <c r="G396" s="197" t="str">
        <f>IF(E396="","",VLOOKUP(E396,'Listing import 29.10.24'!$A$2:$J$7000,3,FALSE))</f>
        <v/>
      </c>
      <c r="H396" s="245" t="str">
        <f>IF(E396="","",VLOOKUP(E396,'Listing import 29.10.24'!$A$2:$J$7000,4,FALSE))</f>
        <v/>
      </c>
      <c r="I396" s="718"/>
      <c r="J396" s="723"/>
      <c r="K396" s="726"/>
      <c r="L396" s="149"/>
      <c r="M396" s="246" t="str">
        <f>IF(ISBLANK(L396),"",VLOOKUP(1/L396,'BAREME ATHLE'!$P$6:$BE$56,42))</f>
        <v/>
      </c>
      <c r="N396" s="150"/>
      <c r="O396" s="246" t="str">
        <f>IF(ISBLANK(N396),"",VLOOKUP(1/N396,'BAREME ATHLE'!$AB$6:$BE$56,30))</f>
        <v/>
      </c>
      <c r="P396" s="157"/>
      <c r="Q396" s="246" t="str">
        <f>IF(ISBLANK(P396),"",VLOOKUP(P396,'BAREME ATHLE'!$AV$6:$BE$56,10))</f>
        <v/>
      </c>
      <c r="R396" s="152"/>
      <c r="S396" s="246" t="str">
        <f>IF(ISBLANK(R396),"",VLOOKUP(R396,'BAREME ATHLE'!$AY$6:$BE$56,7))</f>
        <v/>
      </c>
      <c r="T396" s="233">
        <f t="shared" si="27"/>
        <v>0</v>
      </c>
      <c r="U396" s="714"/>
      <c r="V396" s="711"/>
      <c r="W396" s="707"/>
      <c r="X396" s="706"/>
      <c r="Y396" s="704"/>
    </row>
    <row r="397" spans="1:25" ht="25.5" customHeight="1" x14ac:dyDescent="0.5">
      <c r="A397" s="729"/>
      <c r="B397" s="731"/>
      <c r="C397" s="717"/>
      <c r="D397" s="244">
        <v>3</v>
      </c>
      <c r="E397" s="124"/>
      <c r="F397" s="313" t="str">
        <f>IF(E397="","",VLOOKUP(E397,'Listing import 29.10.24'!$A$2:$J$7000,2,FALSE))</f>
        <v/>
      </c>
      <c r="G397" s="197" t="str">
        <f>IF(E397="","",VLOOKUP(E397,'Listing import 29.10.24'!$A$2:$J$7000,3,FALSE))</f>
        <v/>
      </c>
      <c r="H397" s="245" t="str">
        <f>IF(E397="","",VLOOKUP(E397,'Listing import 29.10.24'!$A$2:$J$7000,4,FALSE))</f>
        <v/>
      </c>
      <c r="I397" s="718"/>
      <c r="J397" s="723"/>
      <c r="K397" s="726"/>
      <c r="L397" s="149"/>
      <c r="M397" s="246" t="str">
        <f>IF(ISBLANK(L397),"",VLOOKUP(1/L397,'BAREME ATHLE'!$P$6:$BE$56,42))</f>
        <v/>
      </c>
      <c r="N397" s="150"/>
      <c r="O397" s="246" t="str">
        <f>IF(ISBLANK(N397),"",VLOOKUP(1/N397,'BAREME ATHLE'!$AB$6:$BE$56,30))</f>
        <v/>
      </c>
      <c r="P397" s="157"/>
      <c r="Q397" s="246" t="str">
        <f>IF(ISBLANK(P397),"",VLOOKUP(P397,'BAREME ATHLE'!$AV$6:$BE$56,10))</f>
        <v/>
      </c>
      <c r="R397" s="152"/>
      <c r="S397" s="246" t="str">
        <f>IF(ISBLANK(R397),"",VLOOKUP(R397,'BAREME ATHLE'!$AY$6:$BE$56,7))</f>
        <v/>
      </c>
      <c r="T397" s="233">
        <f t="shared" si="27"/>
        <v>0</v>
      </c>
      <c r="U397" s="714"/>
      <c r="V397" s="711"/>
      <c r="W397" s="707"/>
      <c r="X397" s="706"/>
      <c r="Y397" s="704"/>
    </row>
    <row r="398" spans="1:25" ht="25.5" customHeight="1" x14ac:dyDescent="0.5">
      <c r="A398" s="729"/>
      <c r="B398" s="731"/>
      <c r="C398" s="717"/>
      <c r="D398" s="244">
        <v>4</v>
      </c>
      <c r="E398" s="124"/>
      <c r="F398" s="313" t="str">
        <f>IF(E398="","",VLOOKUP(E398,'Listing import 29.10.24'!$A$2:$J$7000,2,FALSE))</f>
        <v/>
      </c>
      <c r="G398" s="197" t="str">
        <f>IF(E398="","",VLOOKUP(E398,'Listing import 29.10.24'!$A$2:$J$7000,3,FALSE))</f>
        <v/>
      </c>
      <c r="H398" s="245" t="str">
        <f>IF(E398="","",VLOOKUP(E398,'Listing import 29.10.24'!$A$2:$J$7000,4,FALSE))</f>
        <v/>
      </c>
      <c r="I398" s="718"/>
      <c r="J398" s="723"/>
      <c r="K398" s="726"/>
      <c r="L398" s="149"/>
      <c r="M398" s="246" t="str">
        <f>IF(ISBLANK(L398),"",VLOOKUP(1/L398,'BAREME ATHLE'!$P$6:$BE$56,42))</f>
        <v/>
      </c>
      <c r="N398" s="150"/>
      <c r="O398" s="246" t="str">
        <f>IF(ISBLANK(N398),"",VLOOKUP(1/N398,'BAREME ATHLE'!$AB$6:$BE$56,30))</f>
        <v/>
      </c>
      <c r="P398" s="157"/>
      <c r="Q398" s="246" t="str">
        <f>IF(ISBLANK(P398),"",VLOOKUP(P398,'BAREME ATHLE'!$AV$6:$BE$56,10))</f>
        <v/>
      </c>
      <c r="R398" s="152"/>
      <c r="S398" s="246" t="str">
        <f>IF(ISBLANK(R398),"",VLOOKUP(R398,'BAREME ATHLE'!$AY$6:$BE$56,7))</f>
        <v/>
      </c>
      <c r="T398" s="233">
        <f t="shared" si="27"/>
        <v>0</v>
      </c>
      <c r="U398" s="714"/>
      <c r="V398" s="711"/>
      <c r="W398" s="707"/>
      <c r="X398" s="706"/>
      <c r="Y398" s="704"/>
    </row>
    <row r="399" spans="1:25" ht="25.5" customHeight="1" x14ac:dyDescent="0.5">
      <c r="A399" s="729"/>
      <c r="B399" s="732"/>
      <c r="C399" s="717"/>
      <c r="D399" s="244">
        <v>5</v>
      </c>
      <c r="E399" s="124"/>
      <c r="F399" s="313" t="str">
        <f>IF(E399="","",VLOOKUP(E399,'Listing import 29.10.24'!$A$2:$J$7000,2,FALSE))</f>
        <v/>
      </c>
      <c r="G399" s="197" t="str">
        <f>IF(E399="","",VLOOKUP(E399,'Listing import 29.10.24'!$A$2:$J$7000,3,FALSE))</f>
        <v/>
      </c>
      <c r="H399" s="245" t="str">
        <f>IF(E399="","",VLOOKUP(E399,'Listing import 29.10.24'!$A$2:$J$7000,4,FALSE))</f>
        <v/>
      </c>
      <c r="I399" s="718"/>
      <c r="J399" s="724"/>
      <c r="K399" s="727"/>
      <c r="L399" s="149"/>
      <c r="M399" s="246" t="str">
        <f>IF(ISBLANK(L399),"",VLOOKUP(1/L399,'BAREME ATHLE'!$P$6:$BE$56,42))</f>
        <v/>
      </c>
      <c r="N399" s="150"/>
      <c r="O399" s="246" t="str">
        <f>IF(ISBLANK(N399),"",VLOOKUP(1/N399,'BAREME ATHLE'!$AB$6:$BE$56,30))</f>
        <v/>
      </c>
      <c r="P399" s="157"/>
      <c r="Q399" s="246" t="str">
        <f>IF(ISBLANK(P399),"",VLOOKUP(P399,'BAREME ATHLE'!$AV$6:$BE$56,10))</f>
        <v/>
      </c>
      <c r="R399" s="152"/>
      <c r="S399" s="246" t="str">
        <f>IF(ISBLANK(R399),"",VLOOKUP(R399,'BAREME ATHLE'!$AY$6:$BE$56,7))</f>
        <v/>
      </c>
      <c r="T399" s="233">
        <f>IF(SUM(M399,O399,Q399,S399)&lt;&gt;0,SUM(M399,O399,Q399,S399),0)</f>
        <v>0</v>
      </c>
      <c r="U399" s="715"/>
      <c r="V399" s="711"/>
      <c r="W399" s="707"/>
      <c r="X399" s="706"/>
      <c r="Y399" s="705"/>
    </row>
  </sheetData>
  <sheetProtection selectLockedCells="1"/>
  <mergeCells count="512">
    <mergeCell ref="AA2:AB2"/>
    <mergeCell ref="AD2:AE2"/>
    <mergeCell ref="AG2:AH2"/>
    <mergeCell ref="AJ2:AK2"/>
    <mergeCell ref="AM2:AN2"/>
    <mergeCell ref="AP2:AQ2"/>
    <mergeCell ref="AA21:AQ21"/>
    <mergeCell ref="AA1:AQ1"/>
    <mergeCell ref="AA46:AC46"/>
    <mergeCell ref="AD46:AF46"/>
    <mergeCell ref="AG46:AI46"/>
    <mergeCell ref="AJ46:AL46"/>
    <mergeCell ref="AM46:AO46"/>
    <mergeCell ref="AP46:AR46"/>
    <mergeCell ref="AM23:AN23"/>
    <mergeCell ref="AP23:AQ23"/>
    <mergeCell ref="AA44:AQ44"/>
    <mergeCell ref="X352:X362"/>
    <mergeCell ref="X364:X374"/>
    <mergeCell ref="X377:X387"/>
    <mergeCell ref="X389:X399"/>
    <mergeCell ref="X189:X199"/>
    <mergeCell ref="X202:X212"/>
    <mergeCell ref="X214:X224"/>
    <mergeCell ref="X227:X237"/>
    <mergeCell ref="X239:X249"/>
    <mergeCell ref="X252:X262"/>
    <mergeCell ref="X264:X274"/>
    <mergeCell ref="X277:X287"/>
    <mergeCell ref="X289:X299"/>
    <mergeCell ref="X77:X87"/>
    <mergeCell ref="X89:X99"/>
    <mergeCell ref="X102:X112"/>
    <mergeCell ref="X114:X124"/>
    <mergeCell ref="X127:X137"/>
    <mergeCell ref="X139:X149"/>
    <mergeCell ref="X152:X162"/>
    <mergeCell ref="X164:X174"/>
    <mergeCell ref="X177:X187"/>
    <mergeCell ref="J364:J368"/>
    <mergeCell ref="K364:K368"/>
    <mergeCell ref="J358:J362"/>
    <mergeCell ref="K358:K362"/>
    <mergeCell ref="AA23:AB23"/>
    <mergeCell ref="AD23:AE23"/>
    <mergeCell ref="AG23:AH23"/>
    <mergeCell ref="AJ23:AK23"/>
    <mergeCell ref="K108:K112"/>
    <mergeCell ref="J114:J118"/>
    <mergeCell ref="K114:K118"/>
    <mergeCell ref="J195:J199"/>
    <mergeCell ref="K195:K199"/>
    <mergeCell ref="J202:J206"/>
    <mergeCell ref="K202:K206"/>
    <mergeCell ref="J314:J318"/>
    <mergeCell ref="K314:K318"/>
    <mergeCell ref="K139:K143"/>
    <mergeCell ref="J145:J149"/>
    <mergeCell ref="Y2:Y24"/>
    <mergeCell ref="V2:V6"/>
    <mergeCell ref="V8:V12"/>
    <mergeCell ref="V14:V18"/>
    <mergeCell ref="V20:V24"/>
    <mergeCell ref="A2:A24"/>
    <mergeCell ref="B2:B24"/>
    <mergeCell ref="C2:C6"/>
    <mergeCell ref="C20:C24"/>
    <mergeCell ref="W14:W24"/>
    <mergeCell ref="C8:C12"/>
    <mergeCell ref="C14:C18"/>
    <mergeCell ref="U2:U6"/>
    <mergeCell ref="U8:U12"/>
    <mergeCell ref="U14:U18"/>
    <mergeCell ref="U20:U24"/>
    <mergeCell ref="K14:K18"/>
    <mergeCell ref="K20:K24"/>
    <mergeCell ref="J2:J12"/>
    <mergeCell ref="I2:I12"/>
    <mergeCell ref="K2:K12"/>
    <mergeCell ref="J14:J24"/>
    <mergeCell ref="I14:I24"/>
    <mergeCell ref="V27:V31"/>
    <mergeCell ref="V33:V37"/>
    <mergeCell ref="V39:V43"/>
    <mergeCell ref="V45:V49"/>
    <mergeCell ref="X27:X37"/>
    <mergeCell ref="X39:X49"/>
    <mergeCell ref="X2:X12"/>
    <mergeCell ref="X14:X24"/>
    <mergeCell ref="W2:W12"/>
    <mergeCell ref="A27:A49"/>
    <mergeCell ref="B27:B49"/>
    <mergeCell ref="C27:C31"/>
    <mergeCell ref="I27:I31"/>
    <mergeCell ref="U27:U31"/>
    <mergeCell ref="J39:J43"/>
    <mergeCell ref="K39:K43"/>
    <mergeCell ref="J45:J49"/>
    <mergeCell ref="K45:K49"/>
    <mergeCell ref="C33:C37"/>
    <mergeCell ref="I33:I37"/>
    <mergeCell ref="U33:U37"/>
    <mergeCell ref="C39:C43"/>
    <mergeCell ref="I39:I43"/>
    <mergeCell ref="U39:U43"/>
    <mergeCell ref="C45:C49"/>
    <mergeCell ref="I45:I49"/>
    <mergeCell ref="U45:U49"/>
    <mergeCell ref="J27:J31"/>
    <mergeCell ref="K27:K31"/>
    <mergeCell ref="J33:J37"/>
    <mergeCell ref="K33:K37"/>
    <mergeCell ref="V52:V56"/>
    <mergeCell ref="V58:V62"/>
    <mergeCell ref="V64:V68"/>
    <mergeCell ref="V70:V74"/>
    <mergeCell ref="U77:U81"/>
    <mergeCell ref="A77:A99"/>
    <mergeCell ref="B52:B74"/>
    <mergeCell ref="C52:C56"/>
    <mergeCell ref="I52:I56"/>
    <mergeCell ref="U52:U56"/>
    <mergeCell ref="A52:A74"/>
    <mergeCell ref="J52:J56"/>
    <mergeCell ref="K52:K56"/>
    <mergeCell ref="J58:J62"/>
    <mergeCell ref="K58:K62"/>
    <mergeCell ref="J64:J68"/>
    <mergeCell ref="K64:K68"/>
    <mergeCell ref="J70:J74"/>
    <mergeCell ref="K70:K74"/>
    <mergeCell ref="J77:J81"/>
    <mergeCell ref="K77:K81"/>
    <mergeCell ref="J83:J87"/>
    <mergeCell ref="K83:K87"/>
    <mergeCell ref="J89:J93"/>
    <mergeCell ref="C58:C62"/>
    <mergeCell ref="I58:I62"/>
    <mergeCell ref="U58:U62"/>
    <mergeCell ref="C64:C68"/>
    <mergeCell ref="I64:I68"/>
    <mergeCell ref="U64:U68"/>
    <mergeCell ref="C70:C74"/>
    <mergeCell ref="I70:I74"/>
    <mergeCell ref="U70:U74"/>
    <mergeCell ref="A102:A124"/>
    <mergeCell ref="B102:B124"/>
    <mergeCell ref="C102:C106"/>
    <mergeCell ref="I102:I106"/>
    <mergeCell ref="C114:C118"/>
    <mergeCell ref="I114:I118"/>
    <mergeCell ref="C83:C87"/>
    <mergeCell ref="I83:I87"/>
    <mergeCell ref="U83:U87"/>
    <mergeCell ref="C89:C93"/>
    <mergeCell ref="I89:I93"/>
    <mergeCell ref="U89:U93"/>
    <mergeCell ref="C95:C99"/>
    <mergeCell ref="I95:I99"/>
    <mergeCell ref="U95:U99"/>
    <mergeCell ref="B77:B99"/>
    <mergeCell ref="C77:C81"/>
    <mergeCell ref="I77:I81"/>
    <mergeCell ref="U114:U118"/>
    <mergeCell ref="C120:C124"/>
    <mergeCell ref="I120:I124"/>
    <mergeCell ref="K89:K93"/>
    <mergeCell ref="J95:J99"/>
    <mergeCell ref="K95:K99"/>
    <mergeCell ref="U120:U124"/>
    <mergeCell ref="U102:U106"/>
    <mergeCell ref="C108:C112"/>
    <mergeCell ref="I108:I112"/>
    <mergeCell ref="U108:U112"/>
    <mergeCell ref="J120:J124"/>
    <mergeCell ref="K120:K124"/>
    <mergeCell ref="U139:U143"/>
    <mergeCell ref="C145:C149"/>
    <mergeCell ref="I145:I149"/>
    <mergeCell ref="U145:U149"/>
    <mergeCell ref="U127:U131"/>
    <mergeCell ref="C133:C137"/>
    <mergeCell ref="I133:I137"/>
    <mergeCell ref="U133:U137"/>
    <mergeCell ref="C127:C131"/>
    <mergeCell ref="I127:I131"/>
    <mergeCell ref="C139:C143"/>
    <mergeCell ref="I139:I143"/>
    <mergeCell ref="J127:J131"/>
    <mergeCell ref="K127:K131"/>
    <mergeCell ref="J102:J106"/>
    <mergeCell ref="K102:K106"/>
    <mergeCell ref="J108:J112"/>
    <mergeCell ref="V164:V168"/>
    <mergeCell ref="V170:V174"/>
    <mergeCell ref="A152:A174"/>
    <mergeCell ref="B152:B174"/>
    <mergeCell ref="C152:C156"/>
    <mergeCell ref="I152:I156"/>
    <mergeCell ref="C164:C168"/>
    <mergeCell ref="I164:I168"/>
    <mergeCell ref="A127:A149"/>
    <mergeCell ref="B127:B149"/>
    <mergeCell ref="K145:K149"/>
    <mergeCell ref="J152:J156"/>
    <mergeCell ref="K152:K156"/>
    <mergeCell ref="J158:J162"/>
    <mergeCell ref="K158:K162"/>
    <mergeCell ref="J164:J168"/>
    <mergeCell ref="K164:K168"/>
    <mergeCell ref="J170:J174"/>
    <mergeCell ref="K170:K174"/>
    <mergeCell ref="I158:I162"/>
    <mergeCell ref="U158:U162"/>
    <mergeCell ref="J133:J137"/>
    <mergeCell ref="K133:K137"/>
    <mergeCell ref="J139:J143"/>
    <mergeCell ref="V133:V137"/>
    <mergeCell ref="V139:V143"/>
    <mergeCell ref="V145:V149"/>
    <mergeCell ref="V152:V156"/>
    <mergeCell ref="V158:V162"/>
    <mergeCell ref="Y52:Y74"/>
    <mergeCell ref="Y77:Y99"/>
    <mergeCell ref="Y102:Y124"/>
    <mergeCell ref="Y127:Y149"/>
    <mergeCell ref="Y152:Y174"/>
    <mergeCell ref="V77:V81"/>
    <mergeCell ref="V83:V87"/>
    <mergeCell ref="V89:V93"/>
    <mergeCell ref="V95:V99"/>
    <mergeCell ref="V102:V106"/>
    <mergeCell ref="V108:V112"/>
    <mergeCell ref="V114:V118"/>
    <mergeCell ref="V120:V124"/>
    <mergeCell ref="V127:V131"/>
    <mergeCell ref="W114:W124"/>
    <mergeCell ref="W127:W137"/>
    <mergeCell ref="W139:W149"/>
    <mergeCell ref="W152:W162"/>
    <mergeCell ref="W164:W174"/>
    <mergeCell ref="C208:C212"/>
    <mergeCell ref="I208:I212"/>
    <mergeCell ref="U208:U212"/>
    <mergeCell ref="C214:C218"/>
    <mergeCell ref="I214:I218"/>
    <mergeCell ref="U214:U218"/>
    <mergeCell ref="U220:U224"/>
    <mergeCell ref="J208:J212"/>
    <mergeCell ref="K208:K212"/>
    <mergeCell ref="J214:J218"/>
    <mergeCell ref="K214:K218"/>
    <mergeCell ref="J220:J224"/>
    <mergeCell ref="K220:K224"/>
    <mergeCell ref="U164:U168"/>
    <mergeCell ref="C170:C174"/>
    <mergeCell ref="I170:I174"/>
    <mergeCell ref="U170:U174"/>
    <mergeCell ref="U152:U156"/>
    <mergeCell ref="C158:C162"/>
    <mergeCell ref="C202:C206"/>
    <mergeCell ref="I202:I206"/>
    <mergeCell ref="U202:U206"/>
    <mergeCell ref="U189:U193"/>
    <mergeCell ref="C195:C199"/>
    <mergeCell ref="I195:I199"/>
    <mergeCell ref="U195:U199"/>
    <mergeCell ref="U177:U181"/>
    <mergeCell ref="C183:C187"/>
    <mergeCell ref="I183:I187"/>
    <mergeCell ref="U183:U187"/>
    <mergeCell ref="C177:C181"/>
    <mergeCell ref="I177:I181"/>
    <mergeCell ref="C189:C193"/>
    <mergeCell ref="I189:I193"/>
    <mergeCell ref="A177:A199"/>
    <mergeCell ref="B177:B199"/>
    <mergeCell ref="J177:J181"/>
    <mergeCell ref="K177:K181"/>
    <mergeCell ref="J183:J187"/>
    <mergeCell ref="K183:K187"/>
    <mergeCell ref="J189:J193"/>
    <mergeCell ref="K189:K193"/>
    <mergeCell ref="A227:A249"/>
    <mergeCell ref="B227:B249"/>
    <mergeCell ref="C227:C231"/>
    <mergeCell ref="I227:I231"/>
    <mergeCell ref="C220:C224"/>
    <mergeCell ref="I220:I224"/>
    <mergeCell ref="J227:J231"/>
    <mergeCell ref="K227:K231"/>
    <mergeCell ref="J233:J237"/>
    <mergeCell ref="K233:K237"/>
    <mergeCell ref="J239:J243"/>
    <mergeCell ref="K239:K243"/>
    <mergeCell ref="J245:J249"/>
    <mergeCell ref="K245:K249"/>
    <mergeCell ref="A202:A224"/>
    <mergeCell ref="B202:B224"/>
    <mergeCell ref="Y277:Y299"/>
    <mergeCell ref="K295:K299"/>
    <mergeCell ref="W264:W274"/>
    <mergeCell ref="U227:U231"/>
    <mergeCell ref="Y227:Y249"/>
    <mergeCell ref="C233:C237"/>
    <mergeCell ref="I233:I237"/>
    <mergeCell ref="U233:U237"/>
    <mergeCell ref="C239:C243"/>
    <mergeCell ref="I239:I243"/>
    <mergeCell ref="U239:U243"/>
    <mergeCell ref="C245:C249"/>
    <mergeCell ref="I245:I249"/>
    <mergeCell ref="U245:U249"/>
    <mergeCell ref="V233:V237"/>
    <mergeCell ref="V239:V243"/>
    <mergeCell ref="V245:V249"/>
    <mergeCell ref="W227:W237"/>
    <mergeCell ref="W239:W249"/>
    <mergeCell ref="V252:V256"/>
    <mergeCell ref="V258:V262"/>
    <mergeCell ref="V264:V268"/>
    <mergeCell ref="V270:V274"/>
    <mergeCell ref="Y252:Y274"/>
    <mergeCell ref="W252:W262"/>
    <mergeCell ref="J258:J262"/>
    <mergeCell ref="K258:K262"/>
    <mergeCell ref="U252:U256"/>
    <mergeCell ref="C258:C262"/>
    <mergeCell ref="I258:I262"/>
    <mergeCell ref="U258:U262"/>
    <mergeCell ref="C264:C268"/>
    <mergeCell ref="I264:I268"/>
    <mergeCell ref="U264:U268"/>
    <mergeCell ref="A252:A274"/>
    <mergeCell ref="B252:B274"/>
    <mergeCell ref="J277:J281"/>
    <mergeCell ref="K277:K281"/>
    <mergeCell ref="J283:J287"/>
    <mergeCell ref="K283:K287"/>
    <mergeCell ref="J289:J293"/>
    <mergeCell ref="K289:K293"/>
    <mergeCell ref="U277:U281"/>
    <mergeCell ref="C283:C287"/>
    <mergeCell ref="I283:I287"/>
    <mergeCell ref="U283:U287"/>
    <mergeCell ref="C289:C293"/>
    <mergeCell ref="I289:I293"/>
    <mergeCell ref="U289:U293"/>
    <mergeCell ref="C252:C256"/>
    <mergeCell ref="I252:I256"/>
    <mergeCell ref="J252:J256"/>
    <mergeCell ref="K252:K256"/>
    <mergeCell ref="J264:J268"/>
    <mergeCell ref="K264:K268"/>
    <mergeCell ref="J270:J274"/>
    <mergeCell ref="K270:K274"/>
    <mergeCell ref="C270:C274"/>
    <mergeCell ref="V302:V306"/>
    <mergeCell ref="X302:X312"/>
    <mergeCell ref="X314:X324"/>
    <mergeCell ref="W277:W287"/>
    <mergeCell ref="W289:W299"/>
    <mergeCell ref="J308:J312"/>
    <mergeCell ref="K308:K312"/>
    <mergeCell ref="A327:A349"/>
    <mergeCell ref="B327:B349"/>
    <mergeCell ref="C327:C331"/>
    <mergeCell ref="I327:I331"/>
    <mergeCell ref="U302:U306"/>
    <mergeCell ref="A302:A324"/>
    <mergeCell ref="B302:B324"/>
    <mergeCell ref="U327:U331"/>
    <mergeCell ref="A277:A299"/>
    <mergeCell ref="B277:B299"/>
    <mergeCell ref="C277:C281"/>
    <mergeCell ref="I277:I281"/>
    <mergeCell ref="C295:C299"/>
    <mergeCell ref="I295:I299"/>
    <mergeCell ref="U295:U299"/>
    <mergeCell ref="J295:J299"/>
    <mergeCell ref="K320:K324"/>
    <mergeCell ref="K389:K393"/>
    <mergeCell ref="K333:K337"/>
    <mergeCell ref="J339:J343"/>
    <mergeCell ref="K339:K343"/>
    <mergeCell ref="Y302:Y324"/>
    <mergeCell ref="C308:C312"/>
    <mergeCell ref="I308:I312"/>
    <mergeCell ref="U308:U312"/>
    <mergeCell ref="C314:C318"/>
    <mergeCell ref="I314:I318"/>
    <mergeCell ref="U314:U318"/>
    <mergeCell ref="C320:C324"/>
    <mergeCell ref="I320:I324"/>
    <mergeCell ref="U320:U324"/>
    <mergeCell ref="C302:C306"/>
    <mergeCell ref="I302:I306"/>
    <mergeCell ref="J302:J306"/>
    <mergeCell ref="K302:K306"/>
    <mergeCell ref="J320:J324"/>
    <mergeCell ref="W302:W312"/>
    <mergeCell ref="W314:W324"/>
    <mergeCell ref="V308:V312"/>
    <mergeCell ref="V314:V318"/>
    <mergeCell ref="V320:V324"/>
    <mergeCell ref="Y327:Y349"/>
    <mergeCell ref="C333:C337"/>
    <mergeCell ref="I333:I337"/>
    <mergeCell ref="U333:U337"/>
    <mergeCell ref="C339:C343"/>
    <mergeCell ref="I339:I343"/>
    <mergeCell ref="U339:U343"/>
    <mergeCell ref="C345:C349"/>
    <mergeCell ref="I345:I349"/>
    <mergeCell ref="U345:U349"/>
    <mergeCell ref="J345:J349"/>
    <mergeCell ref="K345:K349"/>
    <mergeCell ref="W327:W337"/>
    <mergeCell ref="W339:W349"/>
    <mergeCell ref="V327:V331"/>
    <mergeCell ref="V333:V337"/>
    <mergeCell ref="V339:V343"/>
    <mergeCell ref="V345:V349"/>
    <mergeCell ref="J327:J331"/>
    <mergeCell ref="K327:K331"/>
    <mergeCell ref="J333:J337"/>
    <mergeCell ref="X327:X337"/>
    <mergeCell ref="X339:X349"/>
    <mergeCell ref="A377:A399"/>
    <mergeCell ref="B377:B399"/>
    <mergeCell ref="C377:C381"/>
    <mergeCell ref="I377:I381"/>
    <mergeCell ref="U352:U356"/>
    <mergeCell ref="Y352:Y374"/>
    <mergeCell ref="C358:C362"/>
    <mergeCell ref="I358:I362"/>
    <mergeCell ref="U358:U362"/>
    <mergeCell ref="C364:C368"/>
    <mergeCell ref="I364:I368"/>
    <mergeCell ref="U364:U368"/>
    <mergeCell ref="C370:C374"/>
    <mergeCell ref="I370:I374"/>
    <mergeCell ref="U370:U374"/>
    <mergeCell ref="A352:A374"/>
    <mergeCell ref="B352:B374"/>
    <mergeCell ref="C352:C356"/>
    <mergeCell ref="U377:U381"/>
    <mergeCell ref="I352:I356"/>
    <mergeCell ref="J352:J356"/>
    <mergeCell ref="K352:K356"/>
    <mergeCell ref="Y377:Y399"/>
    <mergeCell ref="C383:C387"/>
    <mergeCell ref="V227:V231"/>
    <mergeCell ref="I383:I387"/>
    <mergeCell ref="U383:U387"/>
    <mergeCell ref="C389:C393"/>
    <mergeCell ref="I389:I393"/>
    <mergeCell ref="U389:U393"/>
    <mergeCell ref="C395:C399"/>
    <mergeCell ref="I395:I399"/>
    <mergeCell ref="U395:U399"/>
    <mergeCell ref="J395:J399"/>
    <mergeCell ref="K395:K399"/>
    <mergeCell ref="V277:V281"/>
    <mergeCell ref="V283:V287"/>
    <mergeCell ref="V289:V293"/>
    <mergeCell ref="V295:V299"/>
    <mergeCell ref="I270:I274"/>
    <mergeCell ref="U270:U274"/>
    <mergeCell ref="J370:J374"/>
    <mergeCell ref="K370:K374"/>
    <mergeCell ref="J377:J381"/>
    <mergeCell ref="K377:K381"/>
    <mergeCell ref="J383:J387"/>
    <mergeCell ref="K383:K387"/>
    <mergeCell ref="J389:J393"/>
    <mergeCell ref="W352:W362"/>
    <mergeCell ref="W364:W374"/>
    <mergeCell ref="W377:W387"/>
    <mergeCell ref="W389:W399"/>
    <mergeCell ref="V364:V368"/>
    <mergeCell ref="V370:V374"/>
    <mergeCell ref="V377:V381"/>
    <mergeCell ref="V383:V387"/>
    <mergeCell ref="V389:V393"/>
    <mergeCell ref="V395:V399"/>
    <mergeCell ref="V352:V356"/>
    <mergeCell ref="V358:V362"/>
    <mergeCell ref="Y177:Y199"/>
    <mergeCell ref="Y202:Y224"/>
    <mergeCell ref="Y27:Y49"/>
    <mergeCell ref="W214:W224"/>
    <mergeCell ref="V177:V181"/>
    <mergeCell ref="V183:V187"/>
    <mergeCell ref="V189:V193"/>
    <mergeCell ref="V195:V199"/>
    <mergeCell ref="V202:V206"/>
    <mergeCell ref="V208:V212"/>
    <mergeCell ref="V214:V218"/>
    <mergeCell ref="V220:V224"/>
    <mergeCell ref="W177:W187"/>
    <mergeCell ref="W189:W199"/>
    <mergeCell ref="W202:W212"/>
    <mergeCell ref="W27:W37"/>
    <mergeCell ref="W39:W49"/>
    <mergeCell ref="W52:W62"/>
    <mergeCell ref="W64:W74"/>
    <mergeCell ref="W77:W87"/>
    <mergeCell ref="W89:W99"/>
    <mergeCell ref="W102:W112"/>
    <mergeCell ref="X52:X62"/>
    <mergeCell ref="X64:X74"/>
  </mergeCells>
  <phoneticPr fontId="2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8FA-110D-4B56-BD19-9ADD85380F9F}">
  <sheetPr>
    <tabColor rgb="FF92D050"/>
  </sheetPr>
  <dimension ref="B1:W21"/>
  <sheetViews>
    <sheetView topLeftCell="A3" workbookViewId="0">
      <selection activeCell="J27" sqref="J27"/>
    </sheetView>
  </sheetViews>
  <sheetFormatPr baseColWidth="10" defaultColWidth="11.42578125" defaultRowHeight="15" x14ac:dyDescent="0.25"/>
  <cols>
    <col min="1" max="1" width="3.28515625" customWidth="1"/>
    <col min="2" max="2" width="6.5703125" customWidth="1"/>
    <col min="3" max="3" width="38" customWidth="1"/>
    <col min="4" max="4" width="3.5703125" style="43" customWidth="1"/>
    <col min="6" max="6" width="4.28515625" style="43" customWidth="1"/>
    <col min="8" max="8" width="4.28515625" style="43" customWidth="1"/>
    <col min="9" max="9" width="11.42578125" style="29"/>
    <col min="10" max="10" width="4.140625" style="43" customWidth="1"/>
    <col min="11" max="11" width="9.140625" customWidth="1"/>
    <col min="12" max="12" width="4.28515625" customWidth="1"/>
    <col min="14" max="14" width="4.28515625" customWidth="1"/>
    <col min="15" max="15" width="13.28515625" customWidth="1"/>
    <col min="16" max="16" width="3.5703125" style="30" customWidth="1"/>
    <col min="17" max="17" width="5.5703125" customWidth="1"/>
    <col min="18" max="18" width="25.7109375" customWidth="1"/>
    <col min="20" max="23" width="8.85546875" customWidth="1"/>
  </cols>
  <sheetData>
    <row r="1" spans="2:23" ht="31.5" customHeight="1" x14ac:dyDescent="0.25">
      <c r="C1" s="769" t="s">
        <v>123</v>
      </c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</row>
    <row r="3" spans="2:23" ht="15.75" thickBot="1" x14ac:dyDescent="0.3"/>
    <row r="4" spans="2:23" s="35" customFormat="1" ht="15.75" thickBot="1" x14ac:dyDescent="0.3">
      <c r="B4"/>
      <c r="C4" s="42" t="s">
        <v>124</v>
      </c>
      <c r="D4" s="44"/>
      <c r="E4" s="50" t="s">
        <v>125</v>
      </c>
      <c r="F4" s="44"/>
      <c r="G4" s="50" t="s">
        <v>126</v>
      </c>
      <c r="H4" s="44"/>
      <c r="I4" s="50" t="s">
        <v>127</v>
      </c>
      <c r="J4" s="44"/>
      <c r="K4" s="50" t="s">
        <v>128</v>
      </c>
      <c r="M4" s="50" t="s">
        <v>129</v>
      </c>
      <c r="O4" s="52" t="s">
        <v>76</v>
      </c>
      <c r="P4" s="48"/>
      <c r="Q4" s="123" t="s">
        <v>107</v>
      </c>
      <c r="R4" s="59"/>
      <c r="S4" s="60" t="s">
        <v>129</v>
      </c>
      <c r="T4" s="61" t="str">
        <f>E4</f>
        <v>FUT</v>
      </c>
      <c r="U4" s="61" t="str">
        <f>G4</f>
        <v>BB</v>
      </c>
      <c r="V4" s="61" t="str">
        <f>I4</f>
        <v>BIA</v>
      </c>
      <c r="W4" s="61" t="str">
        <f>K4</f>
        <v>ATHLE</v>
      </c>
    </row>
    <row r="5" spans="2:23" ht="15.75" thickBot="1" x14ac:dyDescent="0.3">
      <c r="B5" s="40">
        <v>1</v>
      </c>
      <c r="C5" s="58">
        <f t="shared" ref="C5:C12" si="0">IF(ISNA(VLOOKUP(B5,Q$5:R$20,2,FALSE)),"",VLOOKUP(B5,Q$5:R$20,2,FALSE))</f>
        <v>0</v>
      </c>
      <c r="Q5" s="47">
        <f>RANK(S5,S$5:S$20,1)+COUNTIF(S$5:S5,S5)-1</f>
        <v>1</v>
      </c>
      <c r="R5" s="53"/>
      <c r="S5" s="60">
        <f t="shared" ref="S5:S20" si="1">SUM(T5:X5)</f>
        <v>0</v>
      </c>
      <c r="T5" s="54"/>
      <c r="U5" s="54"/>
      <c r="V5" s="54"/>
      <c r="W5" s="54"/>
    </row>
    <row r="6" spans="2:23" ht="15.75" thickBot="1" x14ac:dyDescent="0.3">
      <c r="B6" s="41">
        <v>2</v>
      </c>
      <c r="C6" s="58">
        <f t="shared" si="0"/>
        <v>0</v>
      </c>
      <c r="D6" s="43">
        <v>1</v>
      </c>
      <c r="E6" s="33"/>
      <c r="F6" s="43">
        <v>1</v>
      </c>
      <c r="G6" s="33"/>
      <c r="H6" s="43">
        <v>1</v>
      </c>
      <c r="I6" s="33"/>
      <c r="J6" s="43">
        <v>1</v>
      </c>
      <c r="K6" s="318" t="str">
        <f>'Athlé COL '!AN4</f>
        <v>CLG.KAMERE</v>
      </c>
      <c r="M6" s="36"/>
      <c r="O6" s="51"/>
      <c r="P6" s="49"/>
      <c r="Q6" s="47">
        <f>RANK(S6,S$5:S$20,1)+COUNTIF(S$5:S6,S6)-1</f>
        <v>2</v>
      </c>
      <c r="R6" s="53"/>
      <c r="S6" s="60">
        <f t="shared" si="1"/>
        <v>0</v>
      </c>
      <c r="T6" s="54"/>
      <c r="U6" s="54"/>
      <c r="V6" s="54"/>
      <c r="W6" s="54"/>
    </row>
    <row r="7" spans="2:23" ht="15.75" thickBot="1" x14ac:dyDescent="0.3">
      <c r="B7" s="41">
        <v>3</v>
      </c>
      <c r="C7" s="58">
        <f t="shared" si="0"/>
        <v>0</v>
      </c>
      <c r="D7" s="43">
        <v>2</v>
      </c>
      <c r="E7" s="33"/>
      <c r="F7" s="43">
        <v>2</v>
      </c>
      <c r="G7" s="33"/>
      <c r="H7" s="43">
        <v>2</v>
      </c>
      <c r="I7" s="33"/>
      <c r="J7" s="43">
        <v>2</v>
      </c>
      <c r="K7" s="318" t="str">
        <f>'Athlé COL '!AN5</f>
        <v/>
      </c>
      <c r="M7" s="36"/>
      <c r="O7" s="51"/>
      <c r="P7" s="49"/>
      <c r="Q7" s="47">
        <f>RANK(S7,S$5:S$20,1)+COUNTIF(S$5:S7,S7)-1</f>
        <v>3</v>
      </c>
      <c r="R7" s="53"/>
      <c r="S7" s="60">
        <f t="shared" si="1"/>
        <v>0</v>
      </c>
      <c r="T7" s="54"/>
      <c r="U7" s="54"/>
      <c r="V7" s="54"/>
      <c r="W7" s="54"/>
    </row>
    <row r="8" spans="2:23" ht="15.75" thickBot="1" x14ac:dyDescent="0.3">
      <c r="B8" s="39">
        <v>4</v>
      </c>
      <c r="C8" s="34">
        <f t="shared" si="0"/>
        <v>0</v>
      </c>
      <c r="D8" s="43">
        <v>3</v>
      </c>
      <c r="E8" s="33"/>
      <c r="F8" s="43">
        <v>3</v>
      </c>
      <c r="G8" s="33"/>
      <c r="H8" s="43">
        <v>3</v>
      </c>
      <c r="I8" s="33"/>
      <c r="J8" s="43">
        <v>3</v>
      </c>
      <c r="K8" s="318" t="str">
        <f>'Athlé COL '!AN6</f>
        <v/>
      </c>
      <c r="M8" s="36"/>
      <c r="O8" s="51"/>
      <c r="P8" s="49"/>
      <c r="Q8" s="47">
        <f>RANK(S8,S$5:S$20,1)+COUNTIF(S$5:S8,S8)-1</f>
        <v>4</v>
      </c>
      <c r="R8" s="53"/>
      <c r="S8" s="60">
        <f t="shared" si="1"/>
        <v>0</v>
      </c>
      <c r="T8" s="54"/>
      <c r="U8" s="54"/>
      <c r="V8" s="54"/>
      <c r="W8" s="54"/>
    </row>
    <row r="9" spans="2:23" ht="15.75" thickBot="1" x14ac:dyDescent="0.3">
      <c r="B9" s="39">
        <v>5</v>
      </c>
      <c r="C9" s="34">
        <f t="shared" si="0"/>
        <v>0</v>
      </c>
      <c r="D9" s="43">
        <v>4</v>
      </c>
      <c r="E9" s="33"/>
      <c r="F9" s="43">
        <v>4</v>
      </c>
      <c r="G9" s="33"/>
      <c r="H9" s="43">
        <v>4</v>
      </c>
      <c r="I9" s="33"/>
      <c r="J9" s="43">
        <v>4</v>
      </c>
      <c r="K9" s="318" t="str">
        <f>'Athlé COL '!AN7</f>
        <v/>
      </c>
      <c r="M9" s="36"/>
      <c r="O9" s="51"/>
      <c r="P9" s="49"/>
      <c r="Q9" s="47">
        <f>RANK(S9,S$5:S$20,1)+COUNTIF(S$5:S9,S9)-1</f>
        <v>5</v>
      </c>
      <c r="R9" s="53"/>
      <c r="S9" s="60">
        <f t="shared" si="1"/>
        <v>0</v>
      </c>
      <c r="T9" s="54"/>
      <c r="U9" s="54"/>
      <c r="V9" s="54"/>
      <c r="W9" s="54"/>
    </row>
    <row r="10" spans="2:23" ht="15.75" thickBot="1" x14ac:dyDescent="0.3">
      <c r="B10" s="39">
        <v>6</v>
      </c>
      <c r="C10" s="34">
        <f t="shared" si="0"/>
        <v>0</v>
      </c>
      <c r="D10" s="43">
        <v>5</v>
      </c>
      <c r="E10" s="33"/>
      <c r="F10" s="43">
        <v>5</v>
      </c>
      <c r="G10" s="33"/>
      <c r="H10" s="43">
        <v>5</v>
      </c>
      <c r="I10" s="33"/>
      <c r="J10" s="43">
        <v>5</v>
      </c>
      <c r="K10" s="318" t="str">
        <f>'Athlé COL '!AN8</f>
        <v/>
      </c>
      <c r="M10" s="36"/>
      <c r="O10" s="51"/>
      <c r="P10" s="49"/>
      <c r="Q10" s="47">
        <f>RANK(S10,S$5:S$20,1)+COUNTIF(S$5:S10,S10)-1</f>
        <v>6</v>
      </c>
      <c r="R10" s="53"/>
      <c r="S10" s="60">
        <f t="shared" si="1"/>
        <v>0</v>
      </c>
      <c r="T10" s="54"/>
      <c r="U10" s="54"/>
      <c r="V10" s="54"/>
      <c r="W10" s="54"/>
    </row>
    <row r="11" spans="2:23" ht="15.75" thickBot="1" x14ac:dyDescent="0.3">
      <c r="B11" s="39">
        <v>7</v>
      </c>
      <c r="C11" s="34">
        <f t="shared" si="0"/>
        <v>0</v>
      </c>
      <c r="D11" s="43">
        <v>6</v>
      </c>
      <c r="E11" s="33"/>
      <c r="F11" s="43">
        <v>6</v>
      </c>
      <c r="G11" s="33"/>
      <c r="H11" s="43">
        <v>6</v>
      </c>
      <c r="I11" s="33"/>
      <c r="J11" s="43">
        <v>6</v>
      </c>
      <c r="K11" s="318" t="str">
        <f>'Athlé COL '!AN9</f>
        <v/>
      </c>
      <c r="M11" s="36"/>
      <c r="O11" s="51"/>
      <c r="P11" s="49"/>
      <c r="Q11" s="47">
        <f>RANK(S11,S$5:S$20,1)+COUNTIF(S$5:S11,S11)-1</f>
        <v>7</v>
      </c>
      <c r="R11" s="53"/>
      <c r="S11" s="60">
        <f t="shared" si="1"/>
        <v>0</v>
      </c>
      <c r="T11" s="54"/>
      <c r="U11" s="54"/>
      <c r="V11" s="54"/>
      <c r="W11" s="54"/>
    </row>
    <row r="12" spans="2:23" ht="15.75" thickBot="1" x14ac:dyDescent="0.3">
      <c r="B12" s="39">
        <v>8</v>
      </c>
      <c r="C12" s="34">
        <f t="shared" si="0"/>
        <v>0</v>
      </c>
      <c r="D12" s="43">
        <v>7</v>
      </c>
      <c r="E12" s="33"/>
      <c r="F12" s="43">
        <v>7</v>
      </c>
      <c r="G12" s="33"/>
      <c r="H12" s="43">
        <v>7</v>
      </c>
      <c r="I12" s="33"/>
      <c r="J12" s="43">
        <v>7</v>
      </c>
      <c r="K12" s="318" t="str">
        <f>'Athlé COL '!AN10</f>
        <v/>
      </c>
      <c r="M12" s="36"/>
      <c r="O12" s="51"/>
      <c r="P12" s="49"/>
      <c r="Q12" s="47">
        <f>RANK(S12,S$5:S$20,1)+COUNTIF(S$5:S12,S12)-1</f>
        <v>8</v>
      </c>
      <c r="R12" s="53"/>
      <c r="S12" s="60">
        <f t="shared" si="1"/>
        <v>0</v>
      </c>
      <c r="T12" s="54"/>
      <c r="U12" s="54"/>
      <c r="V12" s="54"/>
      <c r="W12" s="54"/>
    </row>
    <row r="13" spans="2:23" ht="15.75" thickBot="1" x14ac:dyDescent="0.3">
      <c r="B13" s="39">
        <v>9</v>
      </c>
      <c r="C13" s="33"/>
      <c r="D13" s="43">
        <v>8</v>
      </c>
      <c r="E13" s="33"/>
      <c r="F13" s="43">
        <v>8</v>
      </c>
      <c r="G13" s="33"/>
      <c r="H13" s="43">
        <v>8</v>
      </c>
      <c r="I13" s="33"/>
      <c r="J13" s="43">
        <v>8</v>
      </c>
      <c r="K13" s="318" t="str">
        <f>'Athlé COL '!AN11</f>
        <v/>
      </c>
      <c r="M13" s="36"/>
      <c r="O13" s="51"/>
      <c r="P13" s="49"/>
      <c r="Q13" s="47">
        <f>RANK(S13,S$5:S$20,1)+COUNTIF(S$5:S13,S13)-1</f>
        <v>9</v>
      </c>
      <c r="R13" s="53"/>
      <c r="S13" s="60">
        <f t="shared" si="1"/>
        <v>0</v>
      </c>
      <c r="T13" s="54"/>
      <c r="U13" s="54"/>
      <c r="V13" s="54"/>
      <c r="W13" s="54"/>
    </row>
    <row r="14" spans="2:23" x14ac:dyDescent="0.25">
      <c r="B14" s="39">
        <v>10</v>
      </c>
      <c r="C14" s="33"/>
      <c r="D14" s="43">
        <v>9</v>
      </c>
      <c r="E14" s="33"/>
      <c r="F14" s="43">
        <v>9</v>
      </c>
      <c r="G14" s="33"/>
      <c r="H14" s="43">
        <v>9</v>
      </c>
      <c r="I14" s="33"/>
      <c r="J14" s="43">
        <v>9</v>
      </c>
      <c r="K14" s="318" t="str">
        <f>'Athlé COL '!AN12</f>
        <v/>
      </c>
      <c r="Q14" s="47">
        <f>RANK(S14,S$5:S$20,1)+COUNTIF(S$5:S14,S14)-1</f>
        <v>10</v>
      </c>
      <c r="R14" s="53"/>
      <c r="S14" s="60">
        <f t="shared" si="1"/>
        <v>0</v>
      </c>
      <c r="T14" s="54"/>
      <c r="U14" s="54"/>
      <c r="V14" s="54"/>
      <c r="W14" s="54"/>
    </row>
    <row r="15" spans="2:23" x14ac:dyDescent="0.25">
      <c r="B15" s="39">
        <v>11</v>
      </c>
      <c r="C15" s="33"/>
      <c r="D15" s="43">
        <v>10</v>
      </c>
      <c r="E15" s="33"/>
      <c r="F15" s="43">
        <v>10</v>
      </c>
      <c r="G15" s="33"/>
      <c r="H15" s="43">
        <v>10</v>
      </c>
      <c r="I15" s="33"/>
      <c r="J15" s="43">
        <v>10</v>
      </c>
      <c r="K15" s="318" t="str">
        <f>'Athlé COL '!AN13</f>
        <v/>
      </c>
      <c r="Q15" s="47">
        <f>RANK(S15,S$5:S$20,1)+COUNTIF(S$5:S15,S15)-1</f>
        <v>11</v>
      </c>
      <c r="R15" s="53"/>
      <c r="S15" s="60">
        <f t="shared" si="1"/>
        <v>0</v>
      </c>
      <c r="T15" s="54"/>
      <c r="U15" s="54"/>
      <c r="V15" s="54"/>
      <c r="W15" s="54"/>
    </row>
    <row r="16" spans="2:23" x14ac:dyDescent="0.25">
      <c r="B16" s="39">
        <v>12</v>
      </c>
      <c r="C16" s="33"/>
      <c r="D16" s="43">
        <v>11</v>
      </c>
      <c r="E16" s="33"/>
      <c r="F16" s="43">
        <v>11</v>
      </c>
      <c r="G16" s="33"/>
      <c r="H16" s="43">
        <v>11</v>
      </c>
      <c r="I16" s="33"/>
      <c r="J16" s="43">
        <v>11</v>
      </c>
      <c r="K16" s="318" t="str">
        <f>'Athlé COL '!AN14</f>
        <v/>
      </c>
      <c r="Q16" s="47">
        <f>RANK(S16,S$5:S$20,1)+COUNTIF(S$5:S16,S16)-1</f>
        <v>12</v>
      </c>
      <c r="R16" s="53"/>
      <c r="S16" s="60">
        <f t="shared" si="1"/>
        <v>0</v>
      </c>
      <c r="T16" s="54"/>
      <c r="U16" s="54"/>
      <c r="V16" s="54"/>
      <c r="W16" s="54"/>
    </row>
    <row r="17" spans="2:23" x14ac:dyDescent="0.25">
      <c r="B17" s="39">
        <v>13</v>
      </c>
      <c r="C17" s="33"/>
      <c r="D17" s="43">
        <v>12</v>
      </c>
      <c r="E17" s="33"/>
      <c r="F17" s="43">
        <v>12</v>
      </c>
      <c r="G17" s="33"/>
      <c r="H17" s="43">
        <v>12</v>
      </c>
      <c r="I17" s="33"/>
      <c r="J17" s="43">
        <v>12</v>
      </c>
      <c r="K17" s="318" t="str">
        <f>'Athlé COL '!AN15</f>
        <v/>
      </c>
      <c r="Q17" s="47">
        <f>RANK(S17,S$5:S$20,1)+COUNTIF(S$5:S17,S17)-1</f>
        <v>13</v>
      </c>
      <c r="R17" s="53"/>
      <c r="S17" s="60">
        <f t="shared" si="1"/>
        <v>0</v>
      </c>
      <c r="T17" s="54"/>
      <c r="U17" s="54"/>
      <c r="V17" s="54"/>
      <c r="W17" s="54"/>
    </row>
    <row r="18" spans="2:23" x14ac:dyDescent="0.25">
      <c r="B18" s="39">
        <v>14</v>
      </c>
      <c r="C18" s="33"/>
      <c r="D18" s="43">
        <v>13</v>
      </c>
      <c r="E18" s="33"/>
      <c r="F18" s="43">
        <v>13</v>
      </c>
      <c r="G18" s="33"/>
      <c r="H18" s="43">
        <v>13</v>
      </c>
      <c r="I18" s="33"/>
      <c r="J18" s="43">
        <v>13</v>
      </c>
      <c r="K18" s="318" t="str">
        <f>'Athlé COL '!AN16</f>
        <v/>
      </c>
      <c r="Q18" s="47">
        <f>RANK(S18,S$5:S$20,1)+COUNTIF(S$5:S18,S18)-1</f>
        <v>14</v>
      </c>
      <c r="R18" s="53"/>
      <c r="S18" s="60">
        <f t="shared" si="1"/>
        <v>0</v>
      </c>
      <c r="T18" s="54"/>
      <c r="U18" s="54"/>
      <c r="V18" s="54"/>
      <c r="W18" s="54"/>
    </row>
    <row r="19" spans="2:23" x14ac:dyDescent="0.25">
      <c r="B19" s="39">
        <v>15</v>
      </c>
      <c r="C19" s="33"/>
      <c r="D19" s="43">
        <v>14</v>
      </c>
      <c r="E19" s="33"/>
      <c r="F19" s="43">
        <v>14</v>
      </c>
      <c r="G19" s="33"/>
      <c r="H19" s="43">
        <v>14</v>
      </c>
      <c r="I19" s="33"/>
      <c r="J19" s="43">
        <v>14</v>
      </c>
      <c r="K19" s="318" t="str">
        <f>'Athlé COL '!AN17</f>
        <v/>
      </c>
      <c r="Q19" s="47">
        <f>RANK(S19,S$5:S$20,1)+COUNTIF(S$5:S19,S19)-1</f>
        <v>15</v>
      </c>
      <c r="R19" s="53"/>
      <c r="S19" s="60">
        <f t="shared" si="1"/>
        <v>0</v>
      </c>
      <c r="T19" s="54"/>
      <c r="U19" s="54"/>
      <c r="V19" s="54"/>
      <c r="W19" s="54"/>
    </row>
    <row r="20" spans="2:23" x14ac:dyDescent="0.25">
      <c r="B20" s="39">
        <v>16</v>
      </c>
      <c r="C20" s="33"/>
      <c r="D20" s="43">
        <v>15</v>
      </c>
      <c r="E20" s="33"/>
      <c r="F20" s="43">
        <v>15</v>
      </c>
      <c r="G20" s="33"/>
      <c r="H20" s="43">
        <v>15</v>
      </c>
      <c r="I20" s="33"/>
      <c r="J20" s="43">
        <v>15</v>
      </c>
      <c r="K20" s="318" t="str">
        <f>'Athlé COL '!AN18</f>
        <v/>
      </c>
      <c r="Q20" s="47">
        <f>RANK(S20,S$5:S$20,1)+COUNTIF(S$5:S20,S20)-1</f>
        <v>16</v>
      </c>
      <c r="R20" s="53"/>
      <c r="S20" s="60">
        <f t="shared" si="1"/>
        <v>0</v>
      </c>
      <c r="T20" s="54"/>
      <c r="U20" s="54"/>
      <c r="V20" s="54"/>
      <c r="W20" s="54"/>
    </row>
    <row r="21" spans="2:23" x14ac:dyDescent="0.25">
      <c r="D21" s="43">
        <v>16</v>
      </c>
      <c r="E21" s="33"/>
      <c r="F21" s="43">
        <v>16</v>
      </c>
      <c r="G21" s="33"/>
      <c r="H21" s="43">
        <v>16</v>
      </c>
      <c r="I21" s="33"/>
      <c r="J21" s="43">
        <v>16</v>
      </c>
      <c r="K21" s="318" t="str">
        <f>'Athlé COL '!AN19</f>
        <v/>
      </c>
    </row>
  </sheetData>
  <sheetProtection selectLockedCells="1" selectUnlockedCells="1"/>
  <mergeCells count="1">
    <mergeCell ref="C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E62"/>
  <sheetViews>
    <sheetView topLeftCell="I1" zoomScale="90" zoomScaleNormal="90" workbookViewId="0">
      <selection activeCell="BC6" sqref="BC6:BE6"/>
    </sheetView>
  </sheetViews>
  <sheetFormatPr baseColWidth="10" defaultColWidth="11.42578125" defaultRowHeight="15" x14ac:dyDescent="0.25"/>
  <cols>
    <col min="1" max="1" width="2.7109375" customWidth="1"/>
    <col min="2" max="2" width="8.28515625" style="88" customWidth="1"/>
    <col min="3" max="7" width="8.28515625" style="87" customWidth="1"/>
    <col min="8" max="8" width="8.7109375" style="69" customWidth="1"/>
    <col min="9" max="9" width="7.42578125" style="29" customWidth="1"/>
    <col min="10" max="10" width="3.42578125" style="100" customWidth="1"/>
    <col min="11" max="11" width="8.28515625" style="29" customWidth="1"/>
    <col min="12" max="12" width="3.5703125" style="100" customWidth="1"/>
    <col min="13" max="13" width="9" style="29" customWidth="1"/>
    <col min="14" max="14" width="3.140625" style="100" customWidth="1"/>
    <col min="15" max="15" width="10.140625" style="29" customWidth="1"/>
    <col min="16" max="16" width="2.42578125" style="100" customWidth="1"/>
    <col min="17" max="17" width="8.7109375" style="72" customWidth="1"/>
    <col min="18" max="18" width="3.7109375" style="100" customWidth="1"/>
    <col min="19" max="19" width="9" style="72" customWidth="1"/>
    <col min="20" max="20" width="3.5703125" style="100" customWidth="1"/>
    <col min="21" max="21" width="6.7109375" style="29" customWidth="1"/>
    <col min="22" max="22" width="4.85546875" style="94" customWidth="1"/>
    <col min="23" max="23" width="6.7109375" style="29" customWidth="1"/>
    <col min="24" max="24" width="4.140625" style="94" customWidth="1"/>
    <col min="25" max="25" width="6.7109375" style="29" customWidth="1"/>
    <col min="26" max="26" width="4.7109375" style="94" customWidth="1"/>
    <col min="27" max="27" width="6.7109375" style="29" customWidth="1"/>
    <col min="28" max="28" width="4" style="94" customWidth="1"/>
    <col min="29" max="29" width="5.42578125" style="76" customWidth="1"/>
    <col min="30" max="30" width="4" style="94" customWidth="1"/>
    <col min="31" max="31" width="6.7109375" style="76" customWidth="1"/>
    <col min="32" max="32" width="4" style="94" customWidth="1"/>
    <col min="33" max="33" width="6.42578125" style="76" customWidth="1"/>
    <col min="34" max="34" width="4" style="94" customWidth="1"/>
    <col min="35" max="35" width="5.28515625" style="76" customWidth="1"/>
    <col min="36" max="36" width="4" style="94" customWidth="1"/>
    <col min="37" max="37" width="6.85546875" style="76" customWidth="1"/>
    <col min="38" max="38" width="4" style="94" customWidth="1"/>
    <col min="39" max="39" width="5.5703125" style="76" bestFit="1" customWidth="1"/>
    <col min="40" max="40" width="4" style="94" customWidth="1"/>
    <col min="41" max="41" width="5.5703125" style="76" bestFit="1" customWidth="1"/>
    <col min="42" max="42" width="4" style="94" customWidth="1"/>
    <col min="43" max="43" width="5.5703125" style="76" bestFit="1" customWidth="1"/>
    <col min="44" max="44" width="4" style="94" customWidth="1"/>
    <col min="45" max="50" width="6.7109375" style="29" customWidth="1"/>
    <col min="51" max="56" width="7.5703125" style="29" customWidth="1"/>
    <col min="57" max="57" width="12.42578125" customWidth="1"/>
  </cols>
  <sheetData>
    <row r="1" spans="1:57" x14ac:dyDescent="0.25">
      <c r="A1" s="87"/>
      <c r="B1" s="87"/>
    </row>
    <row r="2" spans="1:57" ht="15.75" x14ac:dyDescent="0.25">
      <c r="A2" s="87"/>
      <c r="B2" s="87"/>
      <c r="I2" s="770" t="s">
        <v>112</v>
      </c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</row>
    <row r="3" spans="1:57" s="45" customFormat="1" ht="23.25" x14ac:dyDescent="0.25">
      <c r="C3" s="38"/>
      <c r="D3" s="38"/>
      <c r="E3" s="38"/>
      <c r="F3" s="38"/>
      <c r="G3" s="38"/>
      <c r="H3" s="38"/>
      <c r="I3" s="775" t="s">
        <v>78</v>
      </c>
      <c r="J3" s="775"/>
      <c r="K3" s="776" t="s">
        <v>79</v>
      </c>
      <c r="L3" s="776"/>
      <c r="M3" s="777" t="s">
        <v>94</v>
      </c>
      <c r="N3" s="777"/>
      <c r="O3" s="778" t="s">
        <v>95</v>
      </c>
      <c r="P3" s="778"/>
      <c r="Q3" s="778" t="s">
        <v>113</v>
      </c>
      <c r="R3" s="778"/>
      <c r="S3" s="778" t="s">
        <v>114</v>
      </c>
      <c r="T3" s="778"/>
      <c r="U3" s="779" t="s">
        <v>100</v>
      </c>
      <c r="V3" s="780"/>
      <c r="W3" s="780"/>
      <c r="X3" s="780"/>
      <c r="Y3" s="780"/>
      <c r="Z3" s="780"/>
      <c r="AA3" s="780"/>
      <c r="AB3" s="780"/>
      <c r="AC3" s="780"/>
      <c r="AD3" s="780"/>
      <c r="AE3" s="780"/>
      <c r="AF3" s="781"/>
      <c r="AG3" s="782" t="s">
        <v>115</v>
      </c>
      <c r="AH3" s="783"/>
      <c r="AI3" s="783"/>
      <c r="AJ3" s="783"/>
      <c r="AK3" s="783"/>
      <c r="AL3" s="783"/>
      <c r="AM3" s="783"/>
      <c r="AN3" s="783"/>
      <c r="AO3" s="783"/>
      <c r="AP3" s="783"/>
      <c r="AQ3" s="783"/>
      <c r="AR3" s="784"/>
      <c r="AS3" s="774" t="s">
        <v>116</v>
      </c>
      <c r="AT3" s="774"/>
      <c r="AU3" s="774"/>
      <c r="AV3" s="774"/>
      <c r="AW3" s="774"/>
      <c r="AX3" s="774"/>
      <c r="AY3" s="772" t="s">
        <v>117</v>
      </c>
      <c r="AZ3" s="773"/>
      <c r="BA3" s="773"/>
      <c r="BB3" s="773"/>
      <c r="BC3" s="773"/>
      <c r="BD3" s="773"/>
      <c r="BE3" s="138"/>
    </row>
    <row r="4" spans="1:57" s="79" customFormat="1" ht="39" x14ac:dyDescent="0.25">
      <c r="B4" s="71" t="s">
        <v>78</v>
      </c>
      <c r="C4" s="70" t="s">
        <v>79</v>
      </c>
      <c r="D4" s="70" t="s">
        <v>94</v>
      </c>
      <c r="E4" s="70" t="s">
        <v>95</v>
      </c>
      <c r="F4" s="70" t="s">
        <v>118</v>
      </c>
      <c r="G4" s="70" t="s">
        <v>119</v>
      </c>
      <c r="H4" s="80" t="s">
        <v>83</v>
      </c>
      <c r="I4" s="143" t="s">
        <v>108</v>
      </c>
      <c r="J4" s="101" t="s">
        <v>120</v>
      </c>
      <c r="K4" s="144" t="s">
        <v>108</v>
      </c>
      <c r="L4" s="104" t="s">
        <v>120</v>
      </c>
      <c r="M4" s="145" t="s">
        <v>99</v>
      </c>
      <c r="N4" s="105" t="s">
        <v>120</v>
      </c>
      <c r="O4" s="147" t="s">
        <v>99</v>
      </c>
      <c r="P4" s="108" t="s">
        <v>120</v>
      </c>
      <c r="Q4" s="146" t="s">
        <v>121</v>
      </c>
      <c r="R4" s="108" t="s">
        <v>120</v>
      </c>
      <c r="S4" s="146" t="s">
        <v>122</v>
      </c>
      <c r="T4" s="108" t="s">
        <v>120</v>
      </c>
      <c r="U4" s="81" t="s">
        <v>78</v>
      </c>
      <c r="V4" s="98" t="s">
        <v>120</v>
      </c>
      <c r="W4" s="81" t="s">
        <v>79</v>
      </c>
      <c r="X4" s="98" t="s">
        <v>120</v>
      </c>
      <c r="Y4" s="81" t="s">
        <v>94</v>
      </c>
      <c r="Z4" s="98" t="s">
        <v>120</v>
      </c>
      <c r="AA4" s="81" t="s">
        <v>95</v>
      </c>
      <c r="AB4" s="98" t="s">
        <v>120</v>
      </c>
      <c r="AC4" s="82" t="s">
        <v>113</v>
      </c>
      <c r="AD4" s="98" t="s">
        <v>120</v>
      </c>
      <c r="AE4" s="82" t="s">
        <v>114</v>
      </c>
      <c r="AF4" s="98" t="s">
        <v>120</v>
      </c>
      <c r="AG4" s="86" t="s">
        <v>78</v>
      </c>
      <c r="AH4" s="95" t="s">
        <v>120</v>
      </c>
      <c r="AI4" s="86" t="s">
        <v>79</v>
      </c>
      <c r="AJ4" s="95" t="s">
        <v>120</v>
      </c>
      <c r="AK4" s="86" t="s">
        <v>94</v>
      </c>
      <c r="AL4" s="95" t="s">
        <v>120</v>
      </c>
      <c r="AM4" s="86" t="s">
        <v>95</v>
      </c>
      <c r="AN4" s="95" t="s">
        <v>120</v>
      </c>
      <c r="AO4" s="86" t="s">
        <v>113</v>
      </c>
      <c r="AP4" s="95" t="s">
        <v>120</v>
      </c>
      <c r="AQ4" s="86" t="s">
        <v>114</v>
      </c>
      <c r="AR4" s="95" t="s">
        <v>120</v>
      </c>
      <c r="AS4" s="140" t="s">
        <v>78</v>
      </c>
      <c r="AT4" s="140" t="s">
        <v>79</v>
      </c>
      <c r="AU4" s="140" t="s">
        <v>94</v>
      </c>
      <c r="AV4" s="140" t="s">
        <v>95</v>
      </c>
      <c r="AW4" s="141" t="s">
        <v>113</v>
      </c>
      <c r="AX4" s="141" t="s">
        <v>114</v>
      </c>
      <c r="AY4" s="83" t="s">
        <v>78</v>
      </c>
      <c r="AZ4" s="83" t="s">
        <v>79</v>
      </c>
      <c r="BA4" s="83" t="s">
        <v>94</v>
      </c>
      <c r="BB4" s="83" t="s">
        <v>95</v>
      </c>
      <c r="BC4" s="84" t="s">
        <v>113</v>
      </c>
      <c r="BD4" s="84" t="s">
        <v>114</v>
      </c>
      <c r="BE4" s="122" t="s">
        <v>83</v>
      </c>
    </row>
    <row r="5" spans="1:57" ht="18.75" x14ac:dyDescent="0.3">
      <c r="B5" s="89"/>
      <c r="C5" s="75"/>
      <c r="D5" s="75"/>
      <c r="E5" s="75"/>
      <c r="F5" s="75"/>
      <c r="G5" s="75"/>
      <c r="H5" s="78"/>
      <c r="I5" s="37"/>
      <c r="J5" s="102"/>
      <c r="K5" s="63"/>
      <c r="L5" s="102"/>
      <c r="M5" s="63"/>
      <c r="N5" s="106"/>
      <c r="O5" s="63"/>
      <c r="P5" s="102"/>
      <c r="Q5" s="73"/>
      <c r="R5" s="102"/>
      <c r="S5" s="73"/>
      <c r="T5" s="10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96"/>
      <c r="AG5" s="77"/>
      <c r="AH5" s="96"/>
      <c r="AI5" s="77"/>
      <c r="AJ5" s="96"/>
      <c r="AK5" s="77"/>
      <c r="AL5" s="96"/>
      <c r="AM5" s="77"/>
      <c r="AN5" s="96"/>
      <c r="AO5" s="77"/>
      <c r="AP5" s="96"/>
      <c r="AQ5" s="77"/>
      <c r="AR5" s="96"/>
      <c r="AS5" s="37"/>
      <c r="AT5" s="37"/>
      <c r="AU5" s="37"/>
      <c r="AV5" s="110"/>
      <c r="AW5" s="110"/>
      <c r="AX5" s="110"/>
      <c r="AY5" s="37"/>
      <c r="AZ5" s="37"/>
      <c r="BA5" s="37"/>
      <c r="BB5" s="110"/>
      <c r="BC5" s="110"/>
      <c r="BD5" s="110"/>
      <c r="BE5" s="62">
        <v>0</v>
      </c>
    </row>
    <row r="6" spans="1:57" ht="18.75" x14ac:dyDescent="0.3">
      <c r="B6" s="85">
        <v>6.8287037037037036E-4</v>
      </c>
      <c r="C6" s="85">
        <v>6.7129629629629625E-4</v>
      </c>
      <c r="D6" s="85">
        <v>6.5972222222222224E-4</v>
      </c>
      <c r="E6" s="85">
        <v>6.4814814814814813E-4</v>
      </c>
      <c r="F6" s="85">
        <v>6.3657407407407413E-4</v>
      </c>
      <c r="G6" s="85">
        <v>6.2500000000000001E-4</v>
      </c>
      <c r="H6" s="78">
        <v>50</v>
      </c>
      <c r="I6" s="56">
        <v>1200</v>
      </c>
      <c r="J6" s="103">
        <f>1/I6</f>
        <v>8.3333333333333339E-4</v>
      </c>
      <c r="K6" s="65">
        <v>1200</v>
      </c>
      <c r="L6" s="103">
        <f>1/K6</f>
        <v>8.3333333333333339E-4</v>
      </c>
      <c r="M6" s="65">
        <v>1490</v>
      </c>
      <c r="N6" s="107">
        <f>1/M6</f>
        <v>6.711409395973154E-4</v>
      </c>
      <c r="O6" s="63">
        <v>1430</v>
      </c>
      <c r="P6" s="103">
        <f>1/O6</f>
        <v>6.993006993006993E-4</v>
      </c>
      <c r="Q6" s="74">
        <v>2000</v>
      </c>
      <c r="R6" s="103">
        <f>1/Q6</f>
        <v>5.0000000000000001E-4</v>
      </c>
      <c r="S6" s="74">
        <v>2000</v>
      </c>
      <c r="T6" s="103">
        <f>1/S6</f>
        <v>5.0000000000000001E-4</v>
      </c>
      <c r="U6" s="37">
        <v>8000</v>
      </c>
      <c r="V6" s="99">
        <f>1/U6</f>
        <v>1.25E-4</v>
      </c>
      <c r="W6" s="37">
        <v>8000</v>
      </c>
      <c r="X6" s="99">
        <f>1/W6</f>
        <v>1.25E-4</v>
      </c>
      <c r="Y6" s="37">
        <v>8000</v>
      </c>
      <c r="Z6" s="99">
        <f>1/Y6</f>
        <v>1.25E-4</v>
      </c>
      <c r="AA6" s="37">
        <v>8000</v>
      </c>
      <c r="AB6" s="99">
        <f>1/AA6</f>
        <v>1.25E-4</v>
      </c>
      <c r="AC6" s="74">
        <v>6000</v>
      </c>
      <c r="AD6" s="99">
        <f>1/AC6</f>
        <v>1.6666666666666666E-4</v>
      </c>
      <c r="AE6" s="74">
        <v>5000</v>
      </c>
      <c r="AF6" s="99">
        <f>1/AE6</f>
        <v>2.0000000000000001E-4</v>
      </c>
      <c r="AG6" s="93">
        <v>1490</v>
      </c>
      <c r="AH6" s="97">
        <f>1/AG6</f>
        <v>6.711409395973154E-4</v>
      </c>
      <c r="AI6" s="93">
        <v>1480</v>
      </c>
      <c r="AJ6" s="97">
        <f>1/AI6</f>
        <v>6.7567567567567571E-4</v>
      </c>
      <c r="AK6" s="93">
        <v>1470</v>
      </c>
      <c r="AL6" s="97">
        <f>1/AK6</f>
        <v>6.8027210884353737E-4</v>
      </c>
      <c r="AM6" s="93">
        <v>1460</v>
      </c>
      <c r="AN6" s="97">
        <f>1/AM6</f>
        <v>6.8493150684931507E-4</v>
      </c>
      <c r="AO6" s="93">
        <v>1450</v>
      </c>
      <c r="AP6" s="97">
        <f>1/AO6</f>
        <v>6.8965517241379305E-4</v>
      </c>
      <c r="AQ6" s="93">
        <v>1440</v>
      </c>
      <c r="AR6" s="97">
        <f>1/AQ6</f>
        <v>6.9444444444444447E-4</v>
      </c>
      <c r="AS6" s="116">
        <v>61</v>
      </c>
      <c r="AT6" s="116">
        <v>6</v>
      </c>
      <c r="AU6" s="117">
        <v>6</v>
      </c>
      <c r="AV6" s="116">
        <v>76</v>
      </c>
      <c r="AW6" s="116">
        <v>866</v>
      </c>
      <c r="AX6" s="118">
        <v>1074</v>
      </c>
      <c r="AY6" s="119">
        <v>192</v>
      </c>
      <c r="AZ6" s="120">
        <v>21</v>
      </c>
      <c r="BA6" s="121">
        <v>22</v>
      </c>
      <c r="BB6" s="120">
        <v>244</v>
      </c>
      <c r="BC6" s="120">
        <v>251</v>
      </c>
      <c r="BD6" s="120">
        <v>28</v>
      </c>
      <c r="BE6" s="115">
        <v>1</v>
      </c>
    </row>
    <row r="7" spans="1:57" ht="18.75" x14ac:dyDescent="0.3">
      <c r="B7" s="85">
        <v>6.9444444444444447E-4</v>
      </c>
      <c r="C7" s="85">
        <v>6.8287037037037036E-4</v>
      </c>
      <c r="D7" s="85">
        <v>6.7129629629629625E-4</v>
      </c>
      <c r="E7" s="85">
        <v>6.5972222222222224E-4</v>
      </c>
      <c r="F7" s="85">
        <v>6.4814814814814813E-4</v>
      </c>
      <c r="G7" s="85">
        <v>6.3657407407407413E-4</v>
      </c>
      <c r="H7" s="78">
        <v>49</v>
      </c>
      <c r="I7" s="56">
        <v>1040</v>
      </c>
      <c r="J7" s="103">
        <f t="shared" ref="J7:L25" si="0">1/I7</f>
        <v>9.6153846153846159E-4</v>
      </c>
      <c r="K7" s="65">
        <v>1050</v>
      </c>
      <c r="L7" s="103">
        <f t="shared" si="0"/>
        <v>9.5238095238095238E-4</v>
      </c>
      <c r="M7" s="65">
        <v>1470</v>
      </c>
      <c r="N7" s="107">
        <f t="shared" ref="N7" si="1">1/M7</f>
        <v>6.8027210884353737E-4</v>
      </c>
      <c r="O7" s="63">
        <v>1410</v>
      </c>
      <c r="P7" s="103">
        <f t="shared" ref="P7:T22" si="2">1/O7</f>
        <v>7.0921985815602842E-4</v>
      </c>
      <c r="Q7" s="74">
        <v>1760</v>
      </c>
      <c r="R7" s="103">
        <f t="shared" si="2"/>
        <v>5.6818181818181815E-4</v>
      </c>
      <c r="S7" s="74">
        <v>1530</v>
      </c>
      <c r="T7" s="103">
        <f t="shared" si="2"/>
        <v>6.5359477124183002E-4</v>
      </c>
      <c r="U7" s="37">
        <v>5420</v>
      </c>
      <c r="V7" s="99">
        <f t="shared" ref="V7:V56" si="3">1/U7</f>
        <v>1.8450184501845018E-4</v>
      </c>
      <c r="W7" s="37">
        <v>5240</v>
      </c>
      <c r="X7" s="99">
        <f t="shared" ref="X7" si="4">1/W7</f>
        <v>1.9083969465648855E-4</v>
      </c>
      <c r="Y7" s="37">
        <v>5190</v>
      </c>
      <c r="Z7" s="99">
        <f t="shared" ref="Z7" si="5">1/Y7</f>
        <v>1.9267822736030829E-4</v>
      </c>
      <c r="AA7" s="37">
        <v>4380</v>
      </c>
      <c r="AB7" s="99">
        <f t="shared" ref="AB7" si="6">1/AA7</f>
        <v>2.2831050228310502E-4</v>
      </c>
      <c r="AC7" s="74">
        <v>4830</v>
      </c>
      <c r="AD7" s="99">
        <f t="shared" ref="AD7:AD61" si="7">1/AC7</f>
        <v>2.0703933747412008E-4</v>
      </c>
      <c r="AE7" s="74">
        <v>4240</v>
      </c>
      <c r="AF7" s="99">
        <f t="shared" ref="AF7:AF61" si="8">1/AE7</f>
        <v>2.3584905660377359E-4</v>
      </c>
      <c r="AG7" s="93">
        <v>1480</v>
      </c>
      <c r="AH7" s="97">
        <f t="shared" ref="AH7:AH56" si="9">1/AG7</f>
        <v>6.7567567567567571E-4</v>
      </c>
      <c r="AI7" s="93">
        <v>1470</v>
      </c>
      <c r="AJ7" s="97">
        <f t="shared" ref="AJ7:AJ56" si="10">1/AI7</f>
        <v>6.8027210884353737E-4</v>
      </c>
      <c r="AK7" s="93">
        <v>1460</v>
      </c>
      <c r="AL7" s="97">
        <f t="shared" ref="AL7:AL56" si="11">1/AK7</f>
        <v>6.8493150684931507E-4</v>
      </c>
      <c r="AM7" s="93">
        <v>1450</v>
      </c>
      <c r="AN7" s="97">
        <f t="shared" ref="AN7:AN56" si="12">1/AM7</f>
        <v>6.8965517241379305E-4</v>
      </c>
      <c r="AO7" s="93">
        <v>1440</v>
      </c>
      <c r="AP7" s="97">
        <f t="shared" ref="AP7:AP56" si="13">1/AO7</f>
        <v>6.9444444444444447E-4</v>
      </c>
      <c r="AQ7" s="93">
        <v>1430</v>
      </c>
      <c r="AR7" s="97">
        <f t="shared" ref="AR7:AR56" si="14">1/AQ7</f>
        <v>6.993006993006993E-4</v>
      </c>
      <c r="AS7" s="116">
        <v>641</v>
      </c>
      <c r="AT7" s="116">
        <v>655</v>
      </c>
      <c r="AU7" s="117">
        <v>649</v>
      </c>
      <c r="AV7" s="116">
        <v>842</v>
      </c>
      <c r="AW7" s="116">
        <v>936</v>
      </c>
      <c r="AX7" s="118">
        <v>1182</v>
      </c>
      <c r="AY7" s="119">
        <v>2</v>
      </c>
      <c r="AZ7" s="120">
        <v>218</v>
      </c>
      <c r="BA7" s="121">
        <v>228</v>
      </c>
      <c r="BB7" s="120">
        <v>254</v>
      </c>
      <c r="BC7" s="120">
        <v>26</v>
      </c>
      <c r="BD7" s="120">
        <v>293</v>
      </c>
      <c r="BE7" s="115">
        <v>2</v>
      </c>
    </row>
    <row r="8" spans="1:57" ht="18.75" x14ac:dyDescent="0.3">
      <c r="B8" s="85">
        <v>7.0601851851851847E-4</v>
      </c>
      <c r="C8" s="85">
        <v>6.9444444444444447E-4</v>
      </c>
      <c r="D8" s="85">
        <v>6.8287037037037036E-4</v>
      </c>
      <c r="E8" s="85">
        <v>6.7129629629629625E-4</v>
      </c>
      <c r="F8" s="85">
        <v>6.5972222222222224E-4</v>
      </c>
      <c r="G8" s="85">
        <v>6.4814814814814813E-4</v>
      </c>
      <c r="H8" s="78">
        <v>48</v>
      </c>
      <c r="I8" s="55">
        <v>1020</v>
      </c>
      <c r="J8" s="103">
        <f t="shared" si="0"/>
        <v>9.8039215686274508E-4</v>
      </c>
      <c r="K8" s="64">
        <v>1030</v>
      </c>
      <c r="L8" s="103">
        <f t="shared" si="0"/>
        <v>9.7087378640776695E-4</v>
      </c>
      <c r="M8" s="64">
        <v>1450</v>
      </c>
      <c r="N8" s="103">
        <f t="shared" ref="N8" si="15">1/M8</f>
        <v>6.8965517241379305E-4</v>
      </c>
      <c r="O8" s="37">
        <v>1390</v>
      </c>
      <c r="P8" s="103">
        <f t="shared" ref="P8" si="16">1/O8</f>
        <v>7.1942446043165469E-4</v>
      </c>
      <c r="Q8" s="74">
        <v>1740</v>
      </c>
      <c r="R8" s="103">
        <f t="shared" si="2"/>
        <v>5.7471264367816091E-4</v>
      </c>
      <c r="S8" s="74">
        <v>1510</v>
      </c>
      <c r="T8" s="103">
        <f t="shared" si="2"/>
        <v>6.6225165562913907E-4</v>
      </c>
      <c r="U8" s="37">
        <v>5370</v>
      </c>
      <c r="V8" s="99">
        <f t="shared" si="3"/>
        <v>1.8621973929236498E-4</v>
      </c>
      <c r="W8" s="37">
        <v>5190</v>
      </c>
      <c r="X8" s="99">
        <f t="shared" ref="X8" si="17">1/W8</f>
        <v>1.9267822736030829E-4</v>
      </c>
      <c r="Y8" s="37">
        <v>5140</v>
      </c>
      <c r="Z8" s="99">
        <f t="shared" ref="Z8" si="18">1/Y8</f>
        <v>1.9455252918287939E-4</v>
      </c>
      <c r="AA8" s="37">
        <v>4330</v>
      </c>
      <c r="AB8" s="99">
        <f t="shared" ref="AB8" si="19">1/AA8</f>
        <v>2.3094688221709007E-4</v>
      </c>
      <c r="AC8" s="74">
        <v>4780</v>
      </c>
      <c r="AD8" s="99">
        <f t="shared" si="7"/>
        <v>2.0920502092050208E-4</v>
      </c>
      <c r="AE8" s="74">
        <v>4200</v>
      </c>
      <c r="AF8" s="99">
        <f t="shared" si="8"/>
        <v>2.380952380952381E-4</v>
      </c>
      <c r="AG8" s="93">
        <v>1470</v>
      </c>
      <c r="AH8" s="97">
        <f t="shared" si="9"/>
        <v>6.8027210884353737E-4</v>
      </c>
      <c r="AI8" s="93">
        <v>1460</v>
      </c>
      <c r="AJ8" s="97">
        <f t="shared" si="10"/>
        <v>6.8493150684931507E-4</v>
      </c>
      <c r="AK8" s="93">
        <v>1450</v>
      </c>
      <c r="AL8" s="97">
        <f t="shared" si="11"/>
        <v>6.8965517241379305E-4</v>
      </c>
      <c r="AM8" s="93">
        <v>1440</v>
      </c>
      <c r="AN8" s="97">
        <f t="shared" si="12"/>
        <v>6.9444444444444447E-4</v>
      </c>
      <c r="AO8" s="93">
        <v>1430</v>
      </c>
      <c r="AP8" s="97">
        <f t="shared" si="13"/>
        <v>6.993006993006993E-4</v>
      </c>
      <c r="AQ8" s="93">
        <v>1420</v>
      </c>
      <c r="AR8" s="97">
        <f t="shared" si="14"/>
        <v>7.0422535211267609E-4</v>
      </c>
      <c r="AS8" s="116">
        <v>672</v>
      </c>
      <c r="AT8" s="116">
        <v>709</v>
      </c>
      <c r="AU8" s="117">
        <v>698</v>
      </c>
      <c r="AV8" s="116">
        <v>924</v>
      </c>
      <c r="AW8" s="116">
        <v>1007</v>
      </c>
      <c r="AX8" s="118">
        <v>1291</v>
      </c>
      <c r="AY8" s="119">
        <v>208</v>
      </c>
      <c r="AZ8" s="120">
        <v>226</v>
      </c>
      <c r="BA8" s="121">
        <v>237</v>
      </c>
      <c r="BB8" s="120">
        <v>265</v>
      </c>
      <c r="BC8" s="120">
        <v>269</v>
      </c>
      <c r="BD8" s="120">
        <v>306</v>
      </c>
      <c r="BE8" s="115">
        <v>3</v>
      </c>
    </row>
    <row r="9" spans="1:57" ht="18.75" x14ac:dyDescent="0.3">
      <c r="B9" s="85">
        <v>7.1759259259259259E-4</v>
      </c>
      <c r="C9" s="85">
        <v>7.0601851851851847E-4</v>
      </c>
      <c r="D9" s="85">
        <v>6.9444444444444447E-4</v>
      </c>
      <c r="E9" s="85">
        <v>6.8287037037037036E-4</v>
      </c>
      <c r="F9" s="85">
        <v>6.7129629629629625E-4</v>
      </c>
      <c r="G9" s="85">
        <v>6.5972222222222224E-4</v>
      </c>
      <c r="H9" s="78">
        <v>47</v>
      </c>
      <c r="I9" s="55">
        <v>1010</v>
      </c>
      <c r="J9" s="103">
        <f t="shared" si="0"/>
        <v>9.9009900990099011E-4</v>
      </c>
      <c r="K9" s="64">
        <v>1020</v>
      </c>
      <c r="L9" s="103">
        <f t="shared" si="0"/>
        <v>9.8039215686274508E-4</v>
      </c>
      <c r="M9" s="64">
        <v>1430</v>
      </c>
      <c r="N9" s="103">
        <f t="shared" ref="N9" si="20">1/M9</f>
        <v>6.993006993006993E-4</v>
      </c>
      <c r="O9" s="37">
        <v>1370</v>
      </c>
      <c r="P9" s="103">
        <f t="shared" ref="P9" si="21">1/O9</f>
        <v>7.2992700729927003E-4</v>
      </c>
      <c r="Q9" s="74">
        <v>1720</v>
      </c>
      <c r="R9" s="103">
        <f t="shared" si="2"/>
        <v>5.8139534883720929E-4</v>
      </c>
      <c r="S9" s="74">
        <v>1490</v>
      </c>
      <c r="T9" s="103">
        <f t="shared" si="2"/>
        <v>6.711409395973154E-4</v>
      </c>
      <c r="U9" s="37">
        <v>5310</v>
      </c>
      <c r="V9" s="99">
        <f t="shared" si="3"/>
        <v>1.8832391713747646E-4</v>
      </c>
      <c r="W9" s="37">
        <v>5130</v>
      </c>
      <c r="X9" s="99">
        <f t="shared" ref="X9" si="22">1/W9</f>
        <v>1.9493177387914229E-4</v>
      </c>
      <c r="Y9" s="37">
        <v>5090</v>
      </c>
      <c r="Z9" s="99">
        <f t="shared" ref="Z9" si="23">1/Y9</f>
        <v>1.9646365422396856E-4</v>
      </c>
      <c r="AA9" s="37">
        <v>4290</v>
      </c>
      <c r="AB9" s="99">
        <f t="shared" ref="AB9" si="24">1/AA9</f>
        <v>2.331002331002331E-4</v>
      </c>
      <c r="AC9" s="74">
        <v>4730</v>
      </c>
      <c r="AD9" s="99">
        <f t="shared" si="7"/>
        <v>2.1141649048625792E-4</v>
      </c>
      <c r="AE9" s="74">
        <v>4150</v>
      </c>
      <c r="AF9" s="99">
        <f t="shared" si="8"/>
        <v>2.4096385542168674E-4</v>
      </c>
      <c r="AG9" s="93">
        <v>1460</v>
      </c>
      <c r="AH9" s="97">
        <f t="shared" si="9"/>
        <v>6.8493150684931507E-4</v>
      </c>
      <c r="AI9" s="93">
        <v>1450</v>
      </c>
      <c r="AJ9" s="97">
        <f t="shared" si="10"/>
        <v>6.8965517241379305E-4</v>
      </c>
      <c r="AK9" s="93">
        <v>1440</v>
      </c>
      <c r="AL9" s="97">
        <f t="shared" si="11"/>
        <v>6.9444444444444447E-4</v>
      </c>
      <c r="AM9" s="93">
        <v>1430</v>
      </c>
      <c r="AN9" s="97">
        <f t="shared" si="12"/>
        <v>6.993006993006993E-4</v>
      </c>
      <c r="AO9" s="93">
        <v>1420</v>
      </c>
      <c r="AP9" s="97">
        <f t="shared" si="13"/>
        <v>7.0422535211267609E-4</v>
      </c>
      <c r="AQ9" s="93">
        <v>1410</v>
      </c>
      <c r="AR9" s="97">
        <f t="shared" si="14"/>
        <v>7.0921985815602842E-4</v>
      </c>
      <c r="AS9" s="116">
        <v>703</v>
      </c>
      <c r="AT9" s="116">
        <v>764</v>
      </c>
      <c r="AU9" s="117">
        <v>747</v>
      </c>
      <c r="AV9" s="116">
        <v>1006</v>
      </c>
      <c r="AW9" s="116">
        <v>1077</v>
      </c>
      <c r="AX9" s="118">
        <v>1399</v>
      </c>
      <c r="AY9" s="119">
        <v>215</v>
      </c>
      <c r="AZ9" s="120">
        <v>234</v>
      </c>
      <c r="BA9" s="121">
        <v>245</v>
      </c>
      <c r="BB9" s="120">
        <v>275</v>
      </c>
      <c r="BC9" s="120">
        <v>279</v>
      </c>
      <c r="BD9" s="120">
        <v>319</v>
      </c>
      <c r="BE9" s="115">
        <v>4</v>
      </c>
    </row>
    <row r="10" spans="1:57" ht="18.75" x14ac:dyDescent="0.3">
      <c r="B10" s="85">
        <v>7.291666666666667E-4</v>
      </c>
      <c r="C10" s="85">
        <v>7.1759259259259259E-4</v>
      </c>
      <c r="D10" s="85">
        <v>7.0601851851851847E-4</v>
      </c>
      <c r="E10" s="85">
        <v>6.9444444444444447E-4</v>
      </c>
      <c r="F10" s="85">
        <v>6.8287037037037036E-4</v>
      </c>
      <c r="G10" s="85">
        <v>6.7129629629629625E-4</v>
      </c>
      <c r="H10" s="78">
        <v>46</v>
      </c>
      <c r="I10" s="55">
        <v>1000</v>
      </c>
      <c r="J10" s="103">
        <f t="shared" si="0"/>
        <v>1E-3</v>
      </c>
      <c r="K10" s="64">
        <v>1000</v>
      </c>
      <c r="L10" s="103">
        <f t="shared" si="0"/>
        <v>1E-3</v>
      </c>
      <c r="M10" s="64">
        <v>1420</v>
      </c>
      <c r="N10" s="103">
        <f t="shared" ref="N10" si="25">1/M10</f>
        <v>7.0422535211267609E-4</v>
      </c>
      <c r="O10" s="37">
        <v>1350</v>
      </c>
      <c r="P10" s="103">
        <f t="shared" ref="P10" si="26">1/O10</f>
        <v>7.407407407407407E-4</v>
      </c>
      <c r="Q10" s="74">
        <v>1700</v>
      </c>
      <c r="R10" s="103">
        <f t="shared" si="2"/>
        <v>5.8823529411764701E-4</v>
      </c>
      <c r="S10" s="74">
        <v>1480</v>
      </c>
      <c r="T10" s="103">
        <f t="shared" si="2"/>
        <v>6.7567567567567571E-4</v>
      </c>
      <c r="U10" s="37">
        <v>5250</v>
      </c>
      <c r="V10" s="99">
        <f t="shared" si="3"/>
        <v>1.9047619047619048E-4</v>
      </c>
      <c r="W10" s="37">
        <v>5070</v>
      </c>
      <c r="X10" s="99">
        <f t="shared" ref="X10" si="27">1/W10</f>
        <v>1.9723865877712031E-4</v>
      </c>
      <c r="Y10" s="37">
        <v>5040</v>
      </c>
      <c r="Z10" s="99">
        <f t="shared" ref="Z10" si="28">1/Y10</f>
        <v>1.9841269841269841E-4</v>
      </c>
      <c r="AA10" s="37">
        <v>4240</v>
      </c>
      <c r="AB10" s="99">
        <f t="shared" ref="AB10" si="29">1/AA10</f>
        <v>2.3584905660377359E-4</v>
      </c>
      <c r="AC10" s="74">
        <v>4680</v>
      </c>
      <c r="AD10" s="99">
        <f t="shared" si="7"/>
        <v>2.1367521367521368E-4</v>
      </c>
      <c r="AE10" s="74">
        <v>4110</v>
      </c>
      <c r="AF10" s="99">
        <f t="shared" si="8"/>
        <v>2.4330900243309004E-4</v>
      </c>
      <c r="AG10" s="93">
        <v>1450</v>
      </c>
      <c r="AH10" s="97">
        <f t="shared" si="9"/>
        <v>6.8965517241379305E-4</v>
      </c>
      <c r="AI10" s="93">
        <v>1440</v>
      </c>
      <c r="AJ10" s="97">
        <f t="shared" si="10"/>
        <v>6.9444444444444447E-4</v>
      </c>
      <c r="AK10" s="93">
        <v>1430</v>
      </c>
      <c r="AL10" s="97">
        <f t="shared" si="11"/>
        <v>6.993006993006993E-4</v>
      </c>
      <c r="AM10" s="93">
        <v>1420</v>
      </c>
      <c r="AN10" s="97">
        <f t="shared" si="12"/>
        <v>7.0422535211267609E-4</v>
      </c>
      <c r="AO10" s="93">
        <v>1410</v>
      </c>
      <c r="AP10" s="97">
        <f t="shared" si="13"/>
        <v>7.0921985815602842E-4</v>
      </c>
      <c r="AQ10" s="93">
        <v>1400</v>
      </c>
      <c r="AR10" s="97">
        <f t="shared" si="14"/>
        <v>7.1428571428571429E-4</v>
      </c>
      <c r="AS10" s="116">
        <v>734</v>
      </c>
      <c r="AT10" s="116">
        <v>819</v>
      </c>
      <c r="AU10" s="117">
        <v>796</v>
      </c>
      <c r="AV10" s="116">
        <v>1088</v>
      </c>
      <c r="AW10" s="116">
        <v>1147</v>
      </c>
      <c r="AX10" s="118">
        <v>1507</v>
      </c>
      <c r="AY10" s="119">
        <v>223</v>
      </c>
      <c r="AZ10" s="120">
        <v>242</v>
      </c>
      <c r="BA10" s="121">
        <v>254</v>
      </c>
      <c r="BB10" s="120">
        <v>285</v>
      </c>
      <c r="BC10" s="120">
        <v>288</v>
      </c>
      <c r="BD10" s="120">
        <v>332</v>
      </c>
      <c r="BE10" s="115">
        <v>5</v>
      </c>
    </row>
    <row r="11" spans="1:57" ht="18.75" x14ac:dyDescent="0.3">
      <c r="B11" s="85">
        <v>7.407407407407407E-4</v>
      </c>
      <c r="C11" s="85">
        <v>7.291666666666667E-4</v>
      </c>
      <c r="D11" s="85">
        <v>7.1759259259259259E-4</v>
      </c>
      <c r="E11" s="85">
        <v>7.0601851851851847E-4</v>
      </c>
      <c r="F11" s="85">
        <v>6.9444444444444447E-4</v>
      </c>
      <c r="G11" s="85">
        <v>6.8287037037037036E-4</v>
      </c>
      <c r="H11" s="78">
        <v>45</v>
      </c>
      <c r="I11" s="55">
        <v>990</v>
      </c>
      <c r="J11" s="103">
        <f t="shared" si="0"/>
        <v>1.0101010101010101E-3</v>
      </c>
      <c r="K11" s="64">
        <v>990</v>
      </c>
      <c r="L11" s="103">
        <f t="shared" si="0"/>
        <v>1.0101010101010101E-3</v>
      </c>
      <c r="M11" s="64">
        <v>1400</v>
      </c>
      <c r="N11" s="103">
        <f t="shared" ref="N11" si="30">1/M11</f>
        <v>7.1428571428571429E-4</v>
      </c>
      <c r="O11" s="37">
        <v>1330</v>
      </c>
      <c r="P11" s="103">
        <f t="shared" ref="P11" si="31">1/O11</f>
        <v>7.5187969924812035E-4</v>
      </c>
      <c r="Q11" s="74">
        <v>1680</v>
      </c>
      <c r="R11" s="103">
        <f t="shared" si="2"/>
        <v>5.9523809523809529E-4</v>
      </c>
      <c r="S11" s="74">
        <v>1460</v>
      </c>
      <c r="T11" s="103">
        <f t="shared" si="2"/>
        <v>6.8493150684931507E-4</v>
      </c>
      <c r="U11" s="37">
        <v>5200</v>
      </c>
      <c r="V11" s="99">
        <f t="shared" si="3"/>
        <v>1.9230769230769231E-4</v>
      </c>
      <c r="W11" s="37">
        <v>5020</v>
      </c>
      <c r="X11" s="99">
        <f t="shared" ref="X11" si="32">1/W11</f>
        <v>1.9920318725099602E-4</v>
      </c>
      <c r="Y11" s="37">
        <v>4580</v>
      </c>
      <c r="Z11" s="99">
        <f t="shared" ref="Z11" si="33">1/Y11</f>
        <v>2.183406113537118E-4</v>
      </c>
      <c r="AA11" s="37">
        <v>4200</v>
      </c>
      <c r="AB11" s="99">
        <f t="shared" ref="AB11" si="34">1/AA11</f>
        <v>2.380952380952381E-4</v>
      </c>
      <c r="AC11" s="74">
        <v>4630</v>
      </c>
      <c r="AD11" s="99">
        <f t="shared" si="7"/>
        <v>2.1598272138228941E-4</v>
      </c>
      <c r="AE11" s="74">
        <v>4070</v>
      </c>
      <c r="AF11" s="99">
        <f t="shared" si="8"/>
        <v>2.4570024570024569E-4</v>
      </c>
      <c r="AG11" s="93">
        <v>1440</v>
      </c>
      <c r="AH11" s="97">
        <f t="shared" si="9"/>
        <v>6.9444444444444447E-4</v>
      </c>
      <c r="AI11" s="93">
        <v>1430</v>
      </c>
      <c r="AJ11" s="97">
        <f t="shared" si="10"/>
        <v>6.993006993006993E-4</v>
      </c>
      <c r="AK11" s="93">
        <v>1420</v>
      </c>
      <c r="AL11" s="97">
        <f t="shared" si="11"/>
        <v>7.0422535211267609E-4</v>
      </c>
      <c r="AM11" s="93">
        <v>1410</v>
      </c>
      <c r="AN11" s="97">
        <f t="shared" si="12"/>
        <v>7.0921985815602842E-4</v>
      </c>
      <c r="AO11" s="93">
        <v>1400</v>
      </c>
      <c r="AP11" s="97">
        <f t="shared" si="13"/>
        <v>7.1428571428571429E-4</v>
      </c>
      <c r="AQ11" s="93">
        <v>1390</v>
      </c>
      <c r="AR11" s="97">
        <f t="shared" si="14"/>
        <v>7.1942446043165469E-4</v>
      </c>
      <c r="AS11" s="116">
        <v>765</v>
      </c>
      <c r="AT11" s="116">
        <v>874</v>
      </c>
      <c r="AU11" s="117">
        <v>845</v>
      </c>
      <c r="AV11" s="116">
        <v>1171</v>
      </c>
      <c r="AW11" s="116">
        <v>1218</v>
      </c>
      <c r="AX11" s="118">
        <v>1615</v>
      </c>
      <c r="AY11" s="119">
        <v>231</v>
      </c>
      <c r="AZ11" s="120">
        <v>249</v>
      </c>
      <c r="BA11" s="121">
        <v>262</v>
      </c>
      <c r="BB11" s="120">
        <v>296</v>
      </c>
      <c r="BC11" s="120">
        <v>297</v>
      </c>
      <c r="BD11" s="120">
        <v>345</v>
      </c>
      <c r="BE11" s="115">
        <v>6</v>
      </c>
    </row>
    <row r="12" spans="1:57" ht="18.75" x14ac:dyDescent="0.3">
      <c r="B12" s="85">
        <v>7.5231481481481482E-4</v>
      </c>
      <c r="C12" s="85">
        <v>7.407407407407407E-4</v>
      </c>
      <c r="D12" s="85">
        <v>7.291666666666667E-4</v>
      </c>
      <c r="E12" s="85">
        <v>7.1759259259259259E-4</v>
      </c>
      <c r="F12" s="85">
        <v>7.0601851851851847E-4</v>
      </c>
      <c r="G12" s="85">
        <v>6.9444444444444447E-4</v>
      </c>
      <c r="H12" s="78">
        <v>44</v>
      </c>
      <c r="I12" s="55">
        <v>980</v>
      </c>
      <c r="J12" s="103">
        <f t="shared" si="0"/>
        <v>1.0204081632653062E-3</v>
      </c>
      <c r="K12" s="64">
        <v>970</v>
      </c>
      <c r="L12" s="103">
        <f t="shared" si="0"/>
        <v>1.0309278350515464E-3</v>
      </c>
      <c r="M12" s="64">
        <v>1380</v>
      </c>
      <c r="N12" s="103">
        <f t="shared" ref="N12" si="35">1/M12</f>
        <v>7.246376811594203E-4</v>
      </c>
      <c r="O12" s="37">
        <v>1310</v>
      </c>
      <c r="P12" s="103">
        <f t="shared" ref="P12" si="36">1/O12</f>
        <v>7.6335877862595419E-4</v>
      </c>
      <c r="Q12" s="74">
        <v>1660</v>
      </c>
      <c r="R12" s="103">
        <f t="shared" si="2"/>
        <v>6.0240963855421692E-4</v>
      </c>
      <c r="S12" s="74">
        <v>1440</v>
      </c>
      <c r="T12" s="103">
        <f t="shared" si="2"/>
        <v>6.9444444444444447E-4</v>
      </c>
      <c r="U12" s="37">
        <v>5140</v>
      </c>
      <c r="V12" s="99">
        <f t="shared" si="3"/>
        <v>1.9455252918287939E-4</v>
      </c>
      <c r="W12" s="37">
        <v>4560</v>
      </c>
      <c r="X12" s="99">
        <f t="shared" ref="X12" si="37">1/W12</f>
        <v>2.1929824561403509E-4</v>
      </c>
      <c r="Y12" s="37">
        <v>4530</v>
      </c>
      <c r="Z12" s="99">
        <f t="shared" ref="Z12" si="38">1/Y12</f>
        <v>2.2075055187637969E-4</v>
      </c>
      <c r="AA12" s="37">
        <v>4150</v>
      </c>
      <c r="AB12" s="99">
        <f t="shared" ref="AB12" si="39">1/AA12</f>
        <v>2.4096385542168674E-4</v>
      </c>
      <c r="AC12" s="74">
        <v>4580</v>
      </c>
      <c r="AD12" s="99">
        <f t="shared" si="7"/>
        <v>2.183406113537118E-4</v>
      </c>
      <c r="AE12" s="74">
        <v>4020</v>
      </c>
      <c r="AF12" s="99">
        <f t="shared" si="8"/>
        <v>2.4875621890547262E-4</v>
      </c>
      <c r="AG12" s="93">
        <v>1430</v>
      </c>
      <c r="AH12" s="97">
        <f t="shared" si="9"/>
        <v>6.993006993006993E-4</v>
      </c>
      <c r="AI12" s="93">
        <v>1420</v>
      </c>
      <c r="AJ12" s="97">
        <f t="shared" si="10"/>
        <v>7.0422535211267609E-4</v>
      </c>
      <c r="AK12" s="93">
        <v>1410</v>
      </c>
      <c r="AL12" s="97">
        <f t="shared" si="11"/>
        <v>7.0921985815602842E-4</v>
      </c>
      <c r="AM12" s="93">
        <v>1400</v>
      </c>
      <c r="AN12" s="97">
        <f t="shared" si="12"/>
        <v>7.1428571428571429E-4</v>
      </c>
      <c r="AO12" s="93">
        <v>1390</v>
      </c>
      <c r="AP12" s="97">
        <f t="shared" si="13"/>
        <v>7.1942446043165469E-4</v>
      </c>
      <c r="AQ12" s="93">
        <v>1380</v>
      </c>
      <c r="AR12" s="97">
        <f t="shared" si="14"/>
        <v>7.246376811594203E-4</v>
      </c>
      <c r="AS12" s="116">
        <v>796</v>
      </c>
      <c r="AT12" s="116">
        <v>928</v>
      </c>
      <c r="AU12" s="117">
        <v>894</v>
      </c>
      <c r="AV12" s="116">
        <v>1253</v>
      </c>
      <c r="AW12" s="116">
        <v>1288</v>
      </c>
      <c r="AX12" s="118">
        <v>1724</v>
      </c>
      <c r="AY12" s="119">
        <v>239</v>
      </c>
      <c r="AZ12" s="120">
        <v>257</v>
      </c>
      <c r="BA12" s="121">
        <v>271</v>
      </c>
      <c r="BB12" s="120">
        <v>306</v>
      </c>
      <c r="BC12" s="120">
        <v>306</v>
      </c>
      <c r="BD12" s="120">
        <v>358</v>
      </c>
      <c r="BE12" s="115">
        <v>7</v>
      </c>
    </row>
    <row r="13" spans="1:57" ht="18.75" x14ac:dyDescent="0.3">
      <c r="B13" s="85">
        <v>7.6388888888888893E-4</v>
      </c>
      <c r="C13" s="85">
        <v>7.5231481481481482E-4</v>
      </c>
      <c r="D13" s="85">
        <v>7.407407407407407E-4</v>
      </c>
      <c r="E13" s="85">
        <v>7.291666666666667E-4</v>
      </c>
      <c r="F13" s="85">
        <v>7.1759259259259259E-4</v>
      </c>
      <c r="G13" s="85">
        <v>7.0601851851851847E-4</v>
      </c>
      <c r="H13" s="78">
        <v>43</v>
      </c>
      <c r="I13" s="55">
        <v>960</v>
      </c>
      <c r="J13" s="103">
        <f t="shared" si="0"/>
        <v>1.0416666666666667E-3</v>
      </c>
      <c r="K13" s="64">
        <v>960</v>
      </c>
      <c r="L13" s="103">
        <f t="shared" si="0"/>
        <v>1.0416666666666667E-3</v>
      </c>
      <c r="M13" s="64">
        <v>1360</v>
      </c>
      <c r="N13" s="103">
        <f t="shared" ref="N13" si="40">1/M13</f>
        <v>7.3529411764705881E-4</v>
      </c>
      <c r="O13" s="37">
        <v>1290</v>
      </c>
      <c r="P13" s="103">
        <f t="shared" ref="P13" si="41">1/O13</f>
        <v>7.7519379844961239E-4</v>
      </c>
      <c r="Q13" s="74">
        <v>1640</v>
      </c>
      <c r="R13" s="103">
        <f t="shared" si="2"/>
        <v>6.0975609756097561E-4</v>
      </c>
      <c r="S13" s="74">
        <v>1430</v>
      </c>
      <c r="T13" s="103">
        <f t="shared" si="2"/>
        <v>6.993006993006993E-4</v>
      </c>
      <c r="U13" s="37">
        <v>5080</v>
      </c>
      <c r="V13" s="99">
        <f t="shared" si="3"/>
        <v>1.968503937007874E-4</v>
      </c>
      <c r="W13" s="37">
        <v>4510</v>
      </c>
      <c r="X13" s="99">
        <f t="shared" ref="X13" si="42">1/W13</f>
        <v>2.2172949002217295E-4</v>
      </c>
      <c r="Y13" s="37">
        <v>4480</v>
      </c>
      <c r="Z13" s="99">
        <f t="shared" ref="Z13" si="43">1/Y13</f>
        <v>2.2321428571428571E-4</v>
      </c>
      <c r="AA13" s="37">
        <v>4110</v>
      </c>
      <c r="AB13" s="99">
        <f t="shared" ref="AB13" si="44">1/AA13</f>
        <v>2.4330900243309004E-4</v>
      </c>
      <c r="AC13" s="74">
        <v>4530</v>
      </c>
      <c r="AD13" s="99">
        <f t="shared" si="7"/>
        <v>2.2075055187637969E-4</v>
      </c>
      <c r="AE13" s="74">
        <v>3580</v>
      </c>
      <c r="AF13" s="99">
        <f t="shared" si="8"/>
        <v>2.7932960893854746E-4</v>
      </c>
      <c r="AG13" s="93">
        <v>1420</v>
      </c>
      <c r="AH13" s="97">
        <f t="shared" si="9"/>
        <v>7.0422535211267609E-4</v>
      </c>
      <c r="AI13" s="93">
        <v>1410</v>
      </c>
      <c r="AJ13" s="97">
        <f t="shared" si="10"/>
        <v>7.0921985815602842E-4</v>
      </c>
      <c r="AK13" s="93">
        <v>1400</v>
      </c>
      <c r="AL13" s="97">
        <f t="shared" si="11"/>
        <v>7.1428571428571429E-4</v>
      </c>
      <c r="AM13" s="93">
        <v>1390</v>
      </c>
      <c r="AN13" s="97">
        <f t="shared" si="12"/>
        <v>7.1942446043165469E-4</v>
      </c>
      <c r="AO13" s="93">
        <v>1380</v>
      </c>
      <c r="AP13" s="97">
        <f t="shared" si="13"/>
        <v>7.246376811594203E-4</v>
      </c>
      <c r="AQ13" s="93">
        <v>1370</v>
      </c>
      <c r="AR13" s="97">
        <f t="shared" si="14"/>
        <v>7.2992700729927003E-4</v>
      </c>
      <c r="AS13" s="116">
        <v>827</v>
      </c>
      <c r="AT13" s="116">
        <v>983</v>
      </c>
      <c r="AU13" s="117">
        <v>943</v>
      </c>
      <c r="AV13" s="116">
        <v>1335</v>
      </c>
      <c r="AW13" s="116">
        <v>1359</v>
      </c>
      <c r="AX13" s="118">
        <v>1832</v>
      </c>
      <c r="AY13" s="119">
        <v>247</v>
      </c>
      <c r="AZ13" s="120">
        <v>265</v>
      </c>
      <c r="BA13" s="121">
        <v>279</v>
      </c>
      <c r="BB13" s="120">
        <v>317</v>
      </c>
      <c r="BC13" s="120">
        <v>315</v>
      </c>
      <c r="BD13" s="120">
        <v>371</v>
      </c>
      <c r="BE13" s="115">
        <v>8</v>
      </c>
    </row>
    <row r="14" spans="1:57" ht="18.75" x14ac:dyDescent="0.3">
      <c r="B14" s="85">
        <v>7.7546296296296293E-4</v>
      </c>
      <c r="C14" s="85">
        <v>7.6388888888888893E-4</v>
      </c>
      <c r="D14" s="85">
        <v>7.5231481481481482E-4</v>
      </c>
      <c r="E14" s="85">
        <v>7.407407407407407E-4</v>
      </c>
      <c r="F14" s="85">
        <v>7.291666666666667E-4</v>
      </c>
      <c r="G14" s="85">
        <v>7.1759259259259259E-4</v>
      </c>
      <c r="H14" s="78">
        <v>42</v>
      </c>
      <c r="I14" s="55">
        <v>950</v>
      </c>
      <c r="J14" s="103">
        <f t="shared" si="0"/>
        <v>1.0526315789473684E-3</v>
      </c>
      <c r="K14" s="64">
        <v>950</v>
      </c>
      <c r="L14" s="103">
        <f t="shared" si="0"/>
        <v>1.0526315789473684E-3</v>
      </c>
      <c r="M14" s="64">
        <v>1340</v>
      </c>
      <c r="N14" s="103">
        <f t="shared" ref="N14" si="45">1/M14</f>
        <v>7.4626865671641792E-4</v>
      </c>
      <c r="O14" s="37">
        <v>1270</v>
      </c>
      <c r="P14" s="103">
        <f t="shared" ref="P14" si="46">1/O14</f>
        <v>7.874015748031496E-4</v>
      </c>
      <c r="Q14" s="74">
        <v>1620</v>
      </c>
      <c r="R14" s="103">
        <f t="shared" si="2"/>
        <v>6.1728395061728394E-4</v>
      </c>
      <c r="S14" s="74">
        <v>1420</v>
      </c>
      <c r="T14" s="103">
        <f t="shared" si="2"/>
        <v>7.0422535211267609E-4</v>
      </c>
      <c r="U14" s="37">
        <v>5030</v>
      </c>
      <c r="V14" s="99">
        <f t="shared" si="3"/>
        <v>1.9880715705765408E-4</v>
      </c>
      <c r="W14" s="37">
        <v>4450</v>
      </c>
      <c r="X14" s="99">
        <f t="shared" ref="X14" si="47">1/W14</f>
        <v>2.2471910112359551E-4</v>
      </c>
      <c r="Y14" s="37">
        <v>4430</v>
      </c>
      <c r="Z14" s="99">
        <f t="shared" ref="Z14" si="48">1/Y14</f>
        <v>2.257336343115124E-4</v>
      </c>
      <c r="AA14" s="37">
        <v>4070</v>
      </c>
      <c r="AB14" s="99">
        <f t="shared" ref="AB14" si="49">1/AA14</f>
        <v>2.4570024570024569E-4</v>
      </c>
      <c r="AC14" s="74">
        <v>4480</v>
      </c>
      <c r="AD14" s="99">
        <f t="shared" si="7"/>
        <v>2.2321428571428571E-4</v>
      </c>
      <c r="AE14" s="74">
        <v>3530</v>
      </c>
      <c r="AF14" s="99">
        <f t="shared" si="8"/>
        <v>2.8328611898016995E-4</v>
      </c>
      <c r="AG14" s="93">
        <v>1410</v>
      </c>
      <c r="AH14" s="97">
        <f t="shared" si="9"/>
        <v>7.0921985815602842E-4</v>
      </c>
      <c r="AI14" s="93">
        <v>1400</v>
      </c>
      <c r="AJ14" s="97">
        <f t="shared" si="10"/>
        <v>7.1428571428571429E-4</v>
      </c>
      <c r="AK14" s="93">
        <v>1390</v>
      </c>
      <c r="AL14" s="97">
        <f t="shared" si="11"/>
        <v>7.1942446043165469E-4</v>
      </c>
      <c r="AM14" s="93">
        <v>1380</v>
      </c>
      <c r="AN14" s="97">
        <f t="shared" si="12"/>
        <v>7.246376811594203E-4</v>
      </c>
      <c r="AO14" s="93">
        <v>1370</v>
      </c>
      <c r="AP14" s="97">
        <f t="shared" si="13"/>
        <v>7.2992700729927003E-4</v>
      </c>
      <c r="AQ14" s="93">
        <v>1360</v>
      </c>
      <c r="AR14" s="97">
        <f t="shared" si="14"/>
        <v>7.3529411764705881E-4</v>
      </c>
      <c r="AS14" s="116">
        <v>858</v>
      </c>
      <c r="AT14" s="116">
        <v>1038</v>
      </c>
      <c r="AU14" s="117">
        <v>992</v>
      </c>
      <c r="AV14" s="116">
        <v>1417</v>
      </c>
      <c r="AW14" s="116">
        <v>1429</v>
      </c>
      <c r="AX14" s="118">
        <v>194</v>
      </c>
      <c r="AY14" s="119">
        <v>254</v>
      </c>
      <c r="AZ14" s="120">
        <v>273</v>
      </c>
      <c r="BA14" s="121">
        <v>287</v>
      </c>
      <c r="BB14" s="120">
        <v>327</v>
      </c>
      <c r="BC14" s="120">
        <v>325</v>
      </c>
      <c r="BD14" s="120">
        <v>384</v>
      </c>
      <c r="BE14" s="115">
        <v>9</v>
      </c>
    </row>
    <row r="15" spans="1:57" ht="18.75" x14ac:dyDescent="0.3">
      <c r="B15" s="85">
        <v>7.8703703703703705E-4</v>
      </c>
      <c r="C15" s="85">
        <v>7.7546296296296293E-4</v>
      </c>
      <c r="D15" s="85">
        <v>7.6388888888888893E-4</v>
      </c>
      <c r="E15" s="85">
        <v>7.5231481481481482E-4</v>
      </c>
      <c r="F15" s="85">
        <v>7.407407407407407E-4</v>
      </c>
      <c r="G15" s="85">
        <v>7.291666666666667E-4</v>
      </c>
      <c r="H15" s="78">
        <v>41</v>
      </c>
      <c r="I15" s="55">
        <v>940</v>
      </c>
      <c r="J15" s="103">
        <f t="shared" si="0"/>
        <v>1.0638297872340426E-3</v>
      </c>
      <c r="K15" s="64">
        <v>930</v>
      </c>
      <c r="L15" s="103">
        <f t="shared" si="0"/>
        <v>1.0752688172043011E-3</v>
      </c>
      <c r="M15" s="64">
        <v>1330</v>
      </c>
      <c r="N15" s="103">
        <f t="shared" ref="N15" si="50">1/M15</f>
        <v>7.5187969924812035E-4</v>
      </c>
      <c r="O15" s="37">
        <v>1250</v>
      </c>
      <c r="P15" s="103">
        <f t="shared" ref="P15" si="51">1/O15</f>
        <v>8.0000000000000004E-4</v>
      </c>
      <c r="Q15" s="74">
        <v>1600</v>
      </c>
      <c r="R15" s="103">
        <f t="shared" si="2"/>
        <v>6.2500000000000001E-4</v>
      </c>
      <c r="S15" s="74">
        <v>1390</v>
      </c>
      <c r="T15" s="103">
        <f t="shared" si="2"/>
        <v>7.1942446043165469E-4</v>
      </c>
      <c r="U15" s="37">
        <v>4570</v>
      </c>
      <c r="V15" s="99">
        <f t="shared" si="3"/>
        <v>2.188183807439825E-4</v>
      </c>
      <c r="W15" s="37">
        <v>4390</v>
      </c>
      <c r="X15" s="99">
        <f t="shared" ref="X15" si="52">1/W15</f>
        <v>2.2779043280182233E-4</v>
      </c>
      <c r="Y15" s="37">
        <v>4380</v>
      </c>
      <c r="Z15" s="99">
        <f t="shared" ref="Z15" si="53">1/Y15</f>
        <v>2.2831050228310502E-4</v>
      </c>
      <c r="AA15" s="37">
        <v>4020</v>
      </c>
      <c r="AB15" s="99">
        <f t="shared" ref="AB15" si="54">1/AA15</f>
        <v>2.4875621890547262E-4</v>
      </c>
      <c r="AC15" s="74">
        <v>4430</v>
      </c>
      <c r="AD15" s="99">
        <f t="shared" si="7"/>
        <v>2.257336343115124E-4</v>
      </c>
      <c r="AE15" s="74">
        <v>3490</v>
      </c>
      <c r="AF15" s="99">
        <f t="shared" si="8"/>
        <v>2.8653295128939826E-4</v>
      </c>
      <c r="AG15" s="93">
        <v>1400</v>
      </c>
      <c r="AH15" s="97">
        <f t="shared" si="9"/>
        <v>7.1428571428571429E-4</v>
      </c>
      <c r="AI15" s="93">
        <v>1390</v>
      </c>
      <c r="AJ15" s="97">
        <f t="shared" si="10"/>
        <v>7.1942446043165469E-4</v>
      </c>
      <c r="AK15" s="93">
        <v>1380</v>
      </c>
      <c r="AL15" s="97">
        <f t="shared" si="11"/>
        <v>7.246376811594203E-4</v>
      </c>
      <c r="AM15" s="93">
        <v>1370</v>
      </c>
      <c r="AN15" s="97">
        <f t="shared" si="12"/>
        <v>7.2992700729927003E-4</v>
      </c>
      <c r="AO15" s="93">
        <v>1360</v>
      </c>
      <c r="AP15" s="97">
        <f t="shared" si="13"/>
        <v>7.3529411764705881E-4</v>
      </c>
      <c r="AQ15" s="93">
        <v>1350</v>
      </c>
      <c r="AR15" s="97">
        <f t="shared" si="14"/>
        <v>7.407407407407407E-4</v>
      </c>
      <c r="AS15" s="116">
        <v>889</v>
      </c>
      <c r="AT15" s="116">
        <v>1093</v>
      </c>
      <c r="AU15" s="117">
        <v>1041</v>
      </c>
      <c r="AV15" s="116">
        <v>1499</v>
      </c>
      <c r="AW15" s="116">
        <v>1499</v>
      </c>
      <c r="AX15" s="118">
        <v>2048</v>
      </c>
      <c r="AY15" s="119">
        <v>262</v>
      </c>
      <c r="AZ15" s="120">
        <v>281</v>
      </c>
      <c r="BA15" s="121">
        <v>296</v>
      </c>
      <c r="BB15" s="120">
        <v>337</v>
      </c>
      <c r="BC15" s="120">
        <v>334</v>
      </c>
      <c r="BD15" s="120">
        <v>397</v>
      </c>
      <c r="BE15" s="115">
        <v>10</v>
      </c>
    </row>
    <row r="16" spans="1:57" ht="18.75" x14ac:dyDescent="0.3">
      <c r="B16" s="85">
        <v>7.9861111111111116E-4</v>
      </c>
      <c r="C16" s="85">
        <v>7.8703703703703705E-4</v>
      </c>
      <c r="D16" s="85">
        <v>7.7546296296296293E-4</v>
      </c>
      <c r="E16" s="85">
        <v>7.6388888888888893E-4</v>
      </c>
      <c r="F16" s="85">
        <v>7.5231481481481482E-4</v>
      </c>
      <c r="G16" s="85">
        <v>7.407407407407407E-4</v>
      </c>
      <c r="H16" s="78">
        <v>40</v>
      </c>
      <c r="I16" s="55">
        <v>930</v>
      </c>
      <c r="J16" s="103">
        <f t="shared" si="0"/>
        <v>1.0752688172043011E-3</v>
      </c>
      <c r="K16" s="64">
        <v>920</v>
      </c>
      <c r="L16" s="103">
        <f t="shared" si="0"/>
        <v>1.0869565217391304E-3</v>
      </c>
      <c r="M16" s="64">
        <v>1310</v>
      </c>
      <c r="N16" s="103">
        <f t="shared" ref="N16" si="55">1/M16</f>
        <v>7.6335877862595419E-4</v>
      </c>
      <c r="O16" s="37">
        <v>1230</v>
      </c>
      <c r="P16" s="103">
        <f t="shared" ref="P16" si="56">1/O16</f>
        <v>8.1300813008130081E-4</v>
      </c>
      <c r="Q16" s="74">
        <v>1580</v>
      </c>
      <c r="R16" s="103">
        <f t="shared" si="2"/>
        <v>6.329113924050633E-4</v>
      </c>
      <c r="S16" s="74">
        <v>1380</v>
      </c>
      <c r="T16" s="103">
        <f t="shared" si="2"/>
        <v>7.246376811594203E-4</v>
      </c>
      <c r="U16" s="37">
        <v>4510</v>
      </c>
      <c r="V16" s="99">
        <f t="shared" si="3"/>
        <v>2.2172949002217295E-4</v>
      </c>
      <c r="W16" s="37">
        <v>4240</v>
      </c>
      <c r="X16" s="99">
        <f t="shared" ref="X16" si="57">1/W16</f>
        <v>2.3584905660377359E-4</v>
      </c>
      <c r="Y16" s="37">
        <v>4330</v>
      </c>
      <c r="Z16" s="99">
        <f t="shared" ref="Z16" si="58">1/Y16</f>
        <v>2.3094688221709007E-4</v>
      </c>
      <c r="AA16" s="37">
        <v>3580</v>
      </c>
      <c r="AB16" s="99">
        <f t="shared" ref="AB16" si="59">1/AA16</f>
        <v>2.7932960893854746E-4</v>
      </c>
      <c r="AC16" s="74">
        <v>4380</v>
      </c>
      <c r="AD16" s="99">
        <f t="shared" si="7"/>
        <v>2.2831050228310502E-4</v>
      </c>
      <c r="AE16" s="74">
        <v>3450</v>
      </c>
      <c r="AF16" s="99">
        <f t="shared" si="8"/>
        <v>2.8985507246376811E-4</v>
      </c>
      <c r="AG16" s="93">
        <v>1390</v>
      </c>
      <c r="AH16" s="97">
        <f t="shared" si="9"/>
        <v>7.1942446043165469E-4</v>
      </c>
      <c r="AI16" s="93">
        <v>1380</v>
      </c>
      <c r="AJ16" s="97">
        <f t="shared" si="10"/>
        <v>7.246376811594203E-4</v>
      </c>
      <c r="AK16" s="93">
        <v>1370</v>
      </c>
      <c r="AL16" s="97">
        <f t="shared" si="11"/>
        <v>7.2992700729927003E-4</v>
      </c>
      <c r="AM16" s="93">
        <v>1360</v>
      </c>
      <c r="AN16" s="97">
        <f t="shared" si="12"/>
        <v>7.3529411764705881E-4</v>
      </c>
      <c r="AO16" s="93">
        <v>1350</v>
      </c>
      <c r="AP16" s="97">
        <f t="shared" si="13"/>
        <v>7.407407407407407E-4</v>
      </c>
      <c r="AQ16" s="93">
        <v>1340</v>
      </c>
      <c r="AR16" s="97">
        <f t="shared" si="14"/>
        <v>7.4626865671641792E-4</v>
      </c>
      <c r="AS16" s="116">
        <v>921</v>
      </c>
      <c r="AT16" s="116">
        <v>1147</v>
      </c>
      <c r="AU16" s="117">
        <v>1089</v>
      </c>
      <c r="AV16" s="116">
        <v>1581</v>
      </c>
      <c r="AW16" s="116">
        <v>157</v>
      </c>
      <c r="AX16" s="118">
        <v>2157</v>
      </c>
      <c r="AY16" s="119">
        <v>27</v>
      </c>
      <c r="AZ16" s="120">
        <v>289</v>
      </c>
      <c r="BA16" s="121">
        <v>304</v>
      </c>
      <c r="BB16" s="120">
        <v>348</v>
      </c>
      <c r="BC16" s="120">
        <v>343</v>
      </c>
      <c r="BD16" s="120">
        <v>411</v>
      </c>
      <c r="BE16" s="115">
        <v>11</v>
      </c>
    </row>
    <row r="17" spans="2:57" ht="18.75" x14ac:dyDescent="0.3">
      <c r="B17" s="85">
        <v>8.1018518518518516E-4</v>
      </c>
      <c r="C17" s="85">
        <v>7.9861111111111116E-4</v>
      </c>
      <c r="D17" s="85">
        <v>7.8703703703703705E-4</v>
      </c>
      <c r="E17" s="85">
        <v>7.7546296296296293E-4</v>
      </c>
      <c r="F17" s="85">
        <v>7.6388888888888893E-4</v>
      </c>
      <c r="G17" s="85">
        <v>7.5231481481481482E-4</v>
      </c>
      <c r="H17" s="78">
        <v>39</v>
      </c>
      <c r="I17" s="55">
        <v>920</v>
      </c>
      <c r="J17" s="103">
        <f t="shared" si="0"/>
        <v>1.0869565217391304E-3</v>
      </c>
      <c r="K17" s="64">
        <v>900</v>
      </c>
      <c r="L17" s="103">
        <f t="shared" si="0"/>
        <v>1.1111111111111111E-3</v>
      </c>
      <c r="M17" s="64">
        <v>1290</v>
      </c>
      <c r="N17" s="103">
        <f t="shared" ref="N17" si="60">1/M17</f>
        <v>7.7519379844961239E-4</v>
      </c>
      <c r="O17" s="37">
        <v>1210</v>
      </c>
      <c r="P17" s="103">
        <f t="shared" ref="P17" si="61">1/O17</f>
        <v>8.2644628099173552E-4</v>
      </c>
      <c r="Q17" s="74">
        <v>1560</v>
      </c>
      <c r="R17" s="103">
        <f t="shared" si="2"/>
        <v>6.4102564102564103E-4</v>
      </c>
      <c r="S17" s="74">
        <v>1360</v>
      </c>
      <c r="T17" s="103">
        <f t="shared" si="2"/>
        <v>7.3529411764705881E-4</v>
      </c>
      <c r="U17" s="37">
        <v>4450</v>
      </c>
      <c r="V17" s="99">
        <f t="shared" si="3"/>
        <v>2.2471910112359551E-4</v>
      </c>
      <c r="W17" s="37">
        <v>4280</v>
      </c>
      <c r="X17" s="99">
        <f t="shared" ref="X17" si="62">1/W17</f>
        <v>2.3364485981308412E-4</v>
      </c>
      <c r="Y17" s="37">
        <v>4280</v>
      </c>
      <c r="Z17" s="99">
        <f t="shared" ref="Z17" si="63">1/Y17</f>
        <v>2.3364485981308412E-4</v>
      </c>
      <c r="AA17" s="37">
        <v>3530</v>
      </c>
      <c r="AB17" s="99">
        <f t="shared" ref="AB17" si="64">1/AA17</f>
        <v>2.8328611898016995E-4</v>
      </c>
      <c r="AC17" s="74">
        <v>4330</v>
      </c>
      <c r="AD17" s="99">
        <f t="shared" si="7"/>
        <v>2.3094688221709007E-4</v>
      </c>
      <c r="AE17" s="74">
        <v>3400</v>
      </c>
      <c r="AF17" s="99">
        <f t="shared" si="8"/>
        <v>2.941176470588235E-4</v>
      </c>
      <c r="AG17" s="93">
        <v>1380</v>
      </c>
      <c r="AH17" s="97">
        <f t="shared" si="9"/>
        <v>7.246376811594203E-4</v>
      </c>
      <c r="AI17" s="93">
        <v>1370</v>
      </c>
      <c r="AJ17" s="97">
        <f t="shared" si="10"/>
        <v>7.2992700729927003E-4</v>
      </c>
      <c r="AK17" s="93">
        <v>1360</v>
      </c>
      <c r="AL17" s="97">
        <f t="shared" si="11"/>
        <v>7.3529411764705881E-4</v>
      </c>
      <c r="AM17" s="93">
        <v>1350</v>
      </c>
      <c r="AN17" s="97">
        <f t="shared" si="12"/>
        <v>7.407407407407407E-4</v>
      </c>
      <c r="AO17" s="93">
        <v>1340</v>
      </c>
      <c r="AP17" s="97">
        <f t="shared" si="13"/>
        <v>7.4626865671641792E-4</v>
      </c>
      <c r="AQ17" s="93">
        <v>1330</v>
      </c>
      <c r="AR17" s="97">
        <f t="shared" si="14"/>
        <v>7.5187969924812035E-4</v>
      </c>
      <c r="AS17" s="116">
        <v>952</v>
      </c>
      <c r="AT17" s="116">
        <v>1202</v>
      </c>
      <c r="AU17" s="117">
        <v>1138</v>
      </c>
      <c r="AV17" s="116">
        <v>1663</v>
      </c>
      <c r="AW17" s="116">
        <v>164</v>
      </c>
      <c r="AX17" s="118">
        <v>2265</v>
      </c>
      <c r="AY17" s="119">
        <v>278</v>
      </c>
      <c r="AZ17" s="120">
        <v>297</v>
      </c>
      <c r="BA17" s="121">
        <v>313</v>
      </c>
      <c r="BB17" s="120">
        <v>358</v>
      </c>
      <c r="BC17" s="120">
        <v>352</v>
      </c>
      <c r="BD17" s="120">
        <v>424</v>
      </c>
      <c r="BE17" s="115">
        <v>12</v>
      </c>
    </row>
    <row r="18" spans="2:57" ht="18.75" x14ac:dyDescent="0.3">
      <c r="B18" s="85">
        <v>8.2175925925925927E-4</v>
      </c>
      <c r="C18" s="85">
        <v>8.1018518518518516E-4</v>
      </c>
      <c r="D18" s="85">
        <v>7.9861111111111116E-4</v>
      </c>
      <c r="E18" s="85">
        <v>7.8703703703703705E-4</v>
      </c>
      <c r="F18" s="85">
        <v>7.7546296296296293E-4</v>
      </c>
      <c r="G18" s="85">
        <v>7.6388888888888893E-4</v>
      </c>
      <c r="H18" s="78">
        <v>38</v>
      </c>
      <c r="I18" s="55">
        <v>900</v>
      </c>
      <c r="J18" s="103">
        <f t="shared" si="0"/>
        <v>1.1111111111111111E-3</v>
      </c>
      <c r="K18" s="64">
        <v>890</v>
      </c>
      <c r="L18" s="103">
        <f t="shared" si="0"/>
        <v>1.1235955056179776E-3</v>
      </c>
      <c r="M18" s="64">
        <v>1270</v>
      </c>
      <c r="N18" s="103">
        <f t="shared" ref="N18" si="65">1/M18</f>
        <v>7.874015748031496E-4</v>
      </c>
      <c r="O18" s="37">
        <v>1190</v>
      </c>
      <c r="P18" s="103">
        <f t="shared" ref="P18" si="66">1/O18</f>
        <v>8.4033613445378156E-4</v>
      </c>
      <c r="Q18" s="74">
        <v>1540</v>
      </c>
      <c r="R18" s="103">
        <f t="shared" si="2"/>
        <v>6.4935064935064935E-4</v>
      </c>
      <c r="S18" s="74">
        <v>1340</v>
      </c>
      <c r="T18" s="103">
        <f t="shared" si="2"/>
        <v>7.4626865671641792E-4</v>
      </c>
      <c r="U18" s="37">
        <v>4400</v>
      </c>
      <c r="V18" s="99">
        <f t="shared" si="3"/>
        <v>2.2727272727272727E-4</v>
      </c>
      <c r="W18" s="37">
        <v>4220</v>
      </c>
      <c r="X18" s="99">
        <f t="shared" ref="X18" si="67">1/W18</f>
        <v>2.3696682464454977E-4</v>
      </c>
      <c r="Y18" s="37">
        <v>4230</v>
      </c>
      <c r="Z18" s="99">
        <f t="shared" ref="Z18" si="68">1/Y18</f>
        <v>2.3640661938534278E-4</v>
      </c>
      <c r="AA18" s="37">
        <v>3490</v>
      </c>
      <c r="AB18" s="99">
        <f t="shared" ref="AB18" si="69">1/AA18</f>
        <v>2.8653295128939826E-4</v>
      </c>
      <c r="AC18" s="74">
        <v>4280</v>
      </c>
      <c r="AD18" s="99">
        <f t="shared" si="7"/>
        <v>2.3364485981308412E-4</v>
      </c>
      <c r="AE18" s="74">
        <v>3360</v>
      </c>
      <c r="AF18" s="99">
        <f t="shared" si="8"/>
        <v>2.9761904761904765E-4</v>
      </c>
      <c r="AG18" s="93">
        <v>1370</v>
      </c>
      <c r="AH18" s="97">
        <f t="shared" si="9"/>
        <v>7.2992700729927003E-4</v>
      </c>
      <c r="AI18" s="93">
        <v>1360</v>
      </c>
      <c r="AJ18" s="97">
        <f t="shared" si="10"/>
        <v>7.3529411764705881E-4</v>
      </c>
      <c r="AK18" s="93">
        <v>1350</v>
      </c>
      <c r="AL18" s="97">
        <f t="shared" si="11"/>
        <v>7.407407407407407E-4</v>
      </c>
      <c r="AM18" s="93">
        <v>1340</v>
      </c>
      <c r="AN18" s="97">
        <f t="shared" si="12"/>
        <v>7.4626865671641792E-4</v>
      </c>
      <c r="AO18" s="93">
        <v>1330</v>
      </c>
      <c r="AP18" s="97">
        <f t="shared" si="13"/>
        <v>7.5187969924812035E-4</v>
      </c>
      <c r="AQ18" s="93">
        <v>1320</v>
      </c>
      <c r="AR18" s="97">
        <f t="shared" si="14"/>
        <v>7.5757575757575758E-4</v>
      </c>
      <c r="AS18" s="116">
        <v>983</v>
      </c>
      <c r="AT18" s="116">
        <v>1257</v>
      </c>
      <c r="AU18" s="117">
        <v>1187</v>
      </c>
      <c r="AV18" s="116">
        <v>1745</v>
      </c>
      <c r="AW18" s="116">
        <v>171</v>
      </c>
      <c r="AX18" s="118">
        <v>2373</v>
      </c>
      <c r="AY18" s="119">
        <v>285</v>
      </c>
      <c r="AZ18" s="120">
        <v>305</v>
      </c>
      <c r="BA18" s="121">
        <v>321</v>
      </c>
      <c r="BB18" s="120">
        <v>368</v>
      </c>
      <c r="BC18" s="120">
        <v>362</v>
      </c>
      <c r="BD18" s="120">
        <v>437</v>
      </c>
      <c r="BE18" s="115">
        <v>13</v>
      </c>
    </row>
    <row r="19" spans="2:57" ht="18.75" x14ac:dyDescent="0.3">
      <c r="B19" s="85">
        <v>8.3333333333333339E-4</v>
      </c>
      <c r="C19" s="85">
        <v>8.2175925925925927E-4</v>
      </c>
      <c r="D19" s="85">
        <v>8.1018518518518516E-4</v>
      </c>
      <c r="E19" s="85">
        <v>7.9861111111111116E-4</v>
      </c>
      <c r="F19" s="85">
        <v>7.8703703703703705E-4</v>
      </c>
      <c r="G19" s="85">
        <v>7.7546296296296293E-4</v>
      </c>
      <c r="H19" s="78">
        <v>37</v>
      </c>
      <c r="I19" s="55">
        <v>890</v>
      </c>
      <c r="J19" s="103">
        <f t="shared" si="0"/>
        <v>1.1235955056179776E-3</v>
      </c>
      <c r="K19" s="64">
        <v>880</v>
      </c>
      <c r="L19" s="103">
        <f t="shared" si="0"/>
        <v>1.1363636363636363E-3</v>
      </c>
      <c r="M19" s="64">
        <v>1260</v>
      </c>
      <c r="N19" s="103">
        <f t="shared" ref="N19" si="70">1/M19</f>
        <v>7.9365079365079365E-4</v>
      </c>
      <c r="O19" s="37">
        <v>1170</v>
      </c>
      <c r="P19" s="103">
        <f t="shared" ref="P19" si="71">1/O19</f>
        <v>8.547008547008547E-4</v>
      </c>
      <c r="Q19" s="74">
        <v>1520</v>
      </c>
      <c r="R19" s="103">
        <f t="shared" si="2"/>
        <v>6.5789473684210525E-4</v>
      </c>
      <c r="S19" s="74">
        <v>1330</v>
      </c>
      <c r="T19" s="103">
        <f t="shared" si="2"/>
        <v>7.5187969924812035E-4</v>
      </c>
      <c r="U19" s="37">
        <v>4340</v>
      </c>
      <c r="V19" s="99">
        <f t="shared" si="3"/>
        <v>2.304147465437788E-4</v>
      </c>
      <c r="W19" s="37">
        <v>4170</v>
      </c>
      <c r="X19" s="99">
        <f t="shared" ref="X19" si="72">1/W19</f>
        <v>2.3980815347721823E-4</v>
      </c>
      <c r="Y19" s="37">
        <v>4180</v>
      </c>
      <c r="Z19" s="99">
        <f t="shared" ref="Z19" si="73">1/Y19</f>
        <v>2.3923444976076556E-4</v>
      </c>
      <c r="AA19" s="37">
        <v>3450</v>
      </c>
      <c r="AB19" s="99">
        <f t="shared" ref="AB19" si="74">1/AA19</f>
        <v>2.8985507246376811E-4</v>
      </c>
      <c r="AC19" s="74">
        <v>4230</v>
      </c>
      <c r="AD19" s="99">
        <f t="shared" si="7"/>
        <v>2.3640661938534278E-4</v>
      </c>
      <c r="AE19" s="74">
        <v>3310</v>
      </c>
      <c r="AF19" s="99">
        <f t="shared" si="8"/>
        <v>3.0211480362537764E-4</v>
      </c>
      <c r="AG19" s="93">
        <v>1360</v>
      </c>
      <c r="AH19" s="97">
        <f t="shared" si="9"/>
        <v>7.3529411764705881E-4</v>
      </c>
      <c r="AI19" s="93">
        <v>1350</v>
      </c>
      <c r="AJ19" s="97">
        <f t="shared" si="10"/>
        <v>7.407407407407407E-4</v>
      </c>
      <c r="AK19" s="93">
        <v>1340</v>
      </c>
      <c r="AL19" s="97">
        <f t="shared" si="11"/>
        <v>7.4626865671641792E-4</v>
      </c>
      <c r="AM19" s="93">
        <v>1330</v>
      </c>
      <c r="AN19" s="97">
        <f t="shared" si="12"/>
        <v>7.5187969924812035E-4</v>
      </c>
      <c r="AO19" s="93">
        <v>1320</v>
      </c>
      <c r="AP19" s="97">
        <f t="shared" si="13"/>
        <v>7.5757575757575758E-4</v>
      </c>
      <c r="AQ19" s="93">
        <v>1310</v>
      </c>
      <c r="AR19" s="97">
        <f t="shared" si="14"/>
        <v>7.6335877862595419E-4</v>
      </c>
      <c r="AS19" s="116">
        <v>1014</v>
      </c>
      <c r="AT19" s="116">
        <v>1312</v>
      </c>
      <c r="AU19" s="117">
        <v>1236</v>
      </c>
      <c r="AV19" s="116">
        <v>1827</v>
      </c>
      <c r="AW19" s="116">
        <v>1781</v>
      </c>
      <c r="AX19" s="118">
        <v>2481</v>
      </c>
      <c r="AY19" s="119">
        <v>293</v>
      </c>
      <c r="AZ19" s="120">
        <v>313</v>
      </c>
      <c r="BA19" s="121">
        <v>329</v>
      </c>
      <c r="BB19" s="120">
        <v>379</v>
      </c>
      <c r="BC19" s="120">
        <v>371</v>
      </c>
      <c r="BD19" s="120">
        <v>45</v>
      </c>
      <c r="BE19" s="115">
        <v>14</v>
      </c>
    </row>
    <row r="20" spans="2:57" ht="18.75" x14ac:dyDescent="0.3">
      <c r="B20" s="85">
        <v>8.4490740740740739E-4</v>
      </c>
      <c r="C20" s="85">
        <v>8.3333333333333339E-4</v>
      </c>
      <c r="D20" s="85">
        <v>8.2175925925925927E-4</v>
      </c>
      <c r="E20" s="85">
        <v>8.1018518518518516E-4</v>
      </c>
      <c r="F20" s="85">
        <v>7.9861111111111116E-4</v>
      </c>
      <c r="G20" s="85">
        <v>7.8703703703703705E-4</v>
      </c>
      <c r="H20" s="78">
        <v>36</v>
      </c>
      <c r="I20" s="55">
        <v>880</v>
      </c>
      <c r="J20" s="103">
        <f t="shared" si="0"/>
        <v>1.1363636363636363E-3</v>
      </c>
      <c r="K20" s="64">
        <v>860</v>
      </c>
      <c r="L20" s="103">
        <f t="shared" si="0"/>
        <v>1.1627906976744186E-3</v>
      </c>
      <c r="M20" s="64">
        <v>1240</v>
      </c>
      <c r="N20" s="103">
        <f t="shared" ref="N20" si="75">1/M20</f>
        <v>8.0645161290322581E-4</v>
      </c>
      <c r="O20" s="37">
        <v>1150</v>
      </c>
      <c r="P20" s="103">
        <f t="shared" ref="P20" si="76">1/O20</f>
        <v>8.6956521739130438E-4</v>
      </c>
      <c r="Q20" s="74">
        <v>1500</v>
      </c>
      <c r="R20" s="103">
        <f t="shared" si="2"/>
        <v>6.6666666666666664E-4</v>
      </c>
      <c r="S20" s="74">
        <v>1310</v>
      </c>
      <c r="T20" s="103">
        <f t="shared" si="2"/>
        <v>7.6335877862595419E-4</v>
      </c>
      <c r="U20" s="37">
        <v>4280</v>
      </c>
      <c r="V20" s="99">
        <f t="shared" si="3"/>
        <v>2.3364485981308412E-4</v>
      </c>
      <c r="W20" s="37">
        <v>4110</v>
      </c>
      <c r="X20" s="99">
        <f t="shared" ref="X20" si="77">1/W20</f>
        <v>2.4330900243309004E-4</v>
      </c>
      <c r="Y20" s="37">
        <v>4130</v>
      </c>
      <c r="Z20" s="99">
        <f t="shared" ref="Z20" si="78">1/Y20</f>
        <v>2.4213075060532688E-4</v>
      </c>
      <c r="AA20" s="37">
        <v>3400</v>
      </c>
      <c r="AB20" s="99">
        <f t="shared" ref="AB20" si="79">1/AA20</f>
        <v>2.941176470588235E-4</v>
      </c>
      <c r="AC20" s="74">
        <v>4180</v>
      </c>
      <c r="AD20" s="99">
        <f t="shared" si="7"/>
        <v>2.3923444976076556E-4</v>
      </c>
      <c r="AE20" s="74">
        <v>3270</v>
      </c>
      <c r="AF20" s="99">
        <f t="shared" si="8"/>
        <v>3.058103975535168E-4</v>
      </c>
      <c r="AG20" s="93">
        <v>1350</v>
      </c>
      <c r="AH20" s="97">
        <f t="shared" si="9"/>
        <v>7.407407407407407E-4</v>
      </c>
      <c r="AI20" s="93">
        <v>1340</v>
      </c>
      <c r="AJ20" s="97">
        <f t="shared" si="10"/>
        <v>7.4626865671641792E-4</v>
      </c>
      <c r="AK20" s="93">
        <v>1330</v>
      </c>
      <c r="AL20" s="97">
        <f t="shared" si="11"/>
        <v>7.5187969924812035E-4</v>
      </c>
      <c r="AM20" s="93">
        <v>1320</v>
      </c>
      <c r="AN20" s="97">
        <f t="shared" si="12"/>
        <v>7.5757575757575758E-4</v>
      </c>
      <c r="AO20" s="93">
        <v>1310</v>
      </c>
      <c r="AP20" s="97">
        <f t="shared" si="13"/>
        <v>7.6335877862595419E-4</v>
      </c>
      <c r="AQ20" s="93">
        <v>1300</v>
      </c>
      <c r="AR20" s="97">
        <f t="shared" si="14"/>
        <v>7.6923076923076923E-4</v>
      </c>
      <c r="AS20" s="116">
        <v>1045</v>
      </c>
      <c r="AT20" s="116">
        <v>1366</v>
      </c>
      <c r="AU20" s="117">
        <v>1285</v>
      </c>
      <c r="AV20" s="116">
        <v>1909</v>
      </c>
      <c r="AW20" s="116">
        <v>1851</v>
      </c>
      <c r="AX20" s="118">
        <v>259</v>
      </c>
      <c r="AY20" s="119">
        <v>301</v>
      </c>
      <c r="AZ20" s="120">
        <v>321</v>
      </c>
      <c r="BA20" s="121">
        <v>338</v>
      </c>
      <c r="BB20" s="120">
        <v>389</v>
      </c>
      <c r="BC20" s="120">
        <v>38</v>
      </c>
      <c r="BD20" s="120">
        <v>463</v>
      </c>
      <c r="BE20" s="115">
        <v>15</v>
      </c>
    </row>
    <row r="21" spans="2:57" ht="18.75" x14ac:dyDescent="0.3">
      <c r="B21" s="85">
        <v>8.564814814814815E-4</v>
      </c>
      <c r="C21" s="85">
        <v>8.4490740740740739E-4</v>
      </c>
      <c r="D21" s="85">
        <v>8.3333333333333339E-4</v>
      </c>
      <c r="E21" s="85">
        <v>8.2175925925925927E-4</v>
      </c>
      <c r="F21" s="85">
        <v>8.1018518518518516E-4</v>
      </c>
      <c r="G21" s="85">
        <v>7.9861111111111116E-4</v>
      </c>
      <c r="H21" s="78">
        <v>35</v>
      </c>
      <c r="I21" s="55">
        <v>870</v>
      </c>
      <c r="J21" s="103">
        <f t="shared" si="0"/>
        <v>1.1494252873563218E-3</v>
      </c>
      <c r="K21" s="64">
        <v>850</v>
      </c>
      <c r="L21" s="103">
        <f t="shared" si="0"/>
        <v>1.176470588235294E-3</v>
      </c>
      <c r="M21" s="64">
        <v>1220</v>
      </c>
      <c r="N21" s="103">
        <f t="shared" ref="N21" si="80">1/M21</f>
        <v>8.1967213114754098E-4</v>
      </c>
      <c r="O21" s="37">
        <v>1130</v>
      </c>
      <c r="P21" s="103">
        <f t="shared" ref="P21" si="81">1/O21</f>
        <v>8.8495575221238937E-4</v>
      </c>
      <c r="Q21" s="74">
        <v>1490</v>
      </c>
      <c r="R21" s="103">
        <f t="shared" si="2"/>
        <v>6.711409395973154E-4</v>
      </c>
      <c r="S21" s="74">
        <v>1290</v>
      </c>
      <c r="T21" s="103">
        <f t="shared" si="2"/>
        <v>7.7519379844961239E-4</v>
      </c>
      <c r="U21" s="37">
        <v>4230</v>
      </c>
      <c r="V21" s="99">
        <f t="shared" si="3"/>
        <v>2.3640661938534278E-4</v>
      </c>
      <c r="W21" s="37">
        <v>4060</v>
      </c>
      <c r="X21" s="99">
        <f t="shared" ref="X21" si="82">1/W21</f>
        <v>2.463054187192118E-4</v>
      </c>
      <c r="Y21" s="37">
        <v>4070</v>
      </c>
      <c r="Z21" s="99">
        <f t="shared" ref="Z21" si="83">1/Y21</f>
        <v>2.4570024570024569E-4</v>
      </c>
      <c r="AA21" s="37">
        <v>3360</v>
      </c>
      <c r="AB21" s="99">
        <f t="shared" ref="AB21" si="84">1/AA21</f>
        <v>2.9761904761904765E-4</v>
      </c>
      <c r="AC21" s="74">
        <v>4130</v>
      </c>
      <c r="AD21" s="99">
        <f t="shared" si="7"/>
        <v>2.4213075060532688E-4</v>
      </c>
      <c r="AE21" s="74">
        <v>3220</v>
      </c>
      <c r="AF21" s="99">
        <f t="shared" si="8"/>
        <v>3.1055900621118014E-4</v>
      </c>
      <c r="AG21" s="93">
        <v>1340</v>
      </c>
      <c r="AH21" s="97">
        <f t="shared" si="9"/>
        <v>7.4626865671641792E-4</v>
      </c>
      <c r="AI21" s="93">
        <v>1330</v>
      </c>
      <c r="AJ21" s="97">
        <f t="shared" si="10"/>
        <v>7.5187969924812035E-4</v>
      </c>
      <c r="AK21" s="93">
        <v>1320</v>
      </c>
      <c r="AL21" s="97">
        <f t="shared" si="11"/>
        <v>7.5757575757575758E-4</v>
      </c>
      <c r="AM21" s="93">
        <v>1310</v>
      </c>
      <c r="AN21" s="97">
        <f t="shared" si="12"/>
        <v>7.6335877862595419E-4</v>
      </c>
      <c r="AO21" s="93">
        <v>1300</v>
      </c>
      <c r="AP21" s="97">
        <f t="shared" si="13"/>
        <v>7.6923076923076923E-4</v>
      </c>
      <c r="AQ21" s="93">
        <v>1290</v>
      </c>
      <c r="AR21" s="97">
        <f t="shared" si="14"/>
        <v>7.7519379844961239E-4</v>
      </c>
      <c r="AS21" s="116">
        <v>1076</v>
      </c>
      <c r="AT21" s="116">
        <v>1421</v>
      </c>
      <c r="AU21" s="117">
        <v>1334</v>
      </c>
      <c r="AV21" s="116">
        <v>1992</v>
      </c>
      <c r="AW21" s="116">
        <v>1922</v>
      </c>
      <c r="AX21" s="118">
        <v>2698</v>
      </c>
      <c r="AY21" s="119">
        <v>309</v>
      </c>
      <c r="AZ21" s="120">
        <v>328</v>
      </c>
      <c r="BA21" s="121">
        <v>346</v>
      </c>
      <c r="BB21" s="120">
        <v>4</v>
      </c>
      <c r="BC21" s="120">
        <v>389</v>
      </c>
      <c r="BD21" s="120">
        <v>476</v>
      </c>
      <c r="BE21" s="115">
        <v>16</v>
      </c>
    </row>
    <row r="22" spans="2:57" ht="18.75" x14ac:dyDescent="0.3">
      <c r="B22" s="85">
        <v>8.6805555555555551E-4</v>
      </c>
      <c r="C22" s="85">
        <v>8.564814814814815E-4</v>
      </c>
      <c r="D22" s="85">
        <v>8.4490740740740739E-4</v>
      </c>
      <c r="E22" s="85">
        <v>8.3333333333333339E-4</v>
      </c>
      <c r="F22" s="85">
        <v>8.2175925925925927E-4</v>
      </c>
      <c r="G22" s="85">
        <v>8.1018518518518516E-4</v>
      </c>
      <c r="H22" s="78">
        <v>34</v>
      </c>
      <c r="I22" s="55">
        <v>850</v>
      </c>
      <c r="J22" s="103">
        <f t="shared" si="0"/>
        <v>1.176470588235294E-3</v>
      </c>
      <c r="K22" s="64">
        <v>830</v>
      </c>
      <c r="L22" s="103">
        <f t="shared" si="0"/>
        <v>1.2048192771084338E-3</v>
      </c>
      <c r="M22" s="64">
        <v>1200</v>
      </c>
      <c r="N22" s="103">
        <f t="shared" ref="N22" si="85">1/M22</f>
        <v>8.3333333333333339E-4</v>
      </c>
      <c r="O22" s="37">
        <v>1110</v>
      </c>
      <c r="P22" s="103">
        <f t="shared" ref="P22" si="86">1/O22</f>
        <v>9.0090090090090091E-4</v>
      </c>
      <c r="Q22" s="74">
        <v>1470</v>
      </c>
      <c r="R22" s="103">
        <f t="shared" si="2"/>
        <v>6.8027210884353737E-4</v>
      </c>
      <c r="S22" s="74">
        <v>1280</v>
      </c>
      <c r="T22" s="103">
        <f t="shared" si="2"/>
        <v>7.8125000000000004E-4</v>
      </c>
      <c r="U22" s="37">
        <v>4170</v>
      </c>
      <c r="V22" s="99">
        <f t="shared" si="3"/>
        <v>2.3980815347721823E-4</v>
      </c>
      <c r="W22" s="37">
        <v>360</v>
      </c>
      <c r="X22" s="99">
        <f t="shared" ref="X22" si="87">1/W22</f>
        <v>2.7777777777777779E-3</v>
      </c>
      <c r="Y22" s="37">
        <v>4020</v>
      </c>
      <c r="Z22" s="99">
        <f t="shared" ref="Z22" si="88">1/Y22</f>
        <v>2.4875621890547262E-4</v>
      </c>
      <c r="AA22" s="37">
        <v>3310</v>
      </c>
      <c r="AB22" s="99">
        <f t="shared" ref="AB22" si="89">1/AA22</f>
        <v>3.0211480362537764E-4</v>
      </c>
      <c r="AC22" s="74">
        <v>4070</v>
      </c>
      <c r="AD22" s="99">
        <f t="shared" si="7"/>
        <v>2.4570024570024569E-4</v>
      </c>
      <c r="AE22" s="74">
        <v>3180</v>
      </c>
      <c r="AF22" s="99">
        <f t="shared" si="8"/>
        <v>3.1446540880503143E-4</v>
      </c>
      <c r="AG22" s="93">
        <v>1330</v>
      </c>
      <c r="AH22" s="97">
        <f t="shared" si="9"/>
        <v>7.5187969924812035E-4</v>
      </c>
      <c r="AI22" s="93">
        <v>1320</v>
      </c>
      <c r="AJ22" s="97">
        <f t="shared" si="10"/>
        <v>7.5757575757575758E-4</v>
      </c>
      <c r="AK22" s="93">
        <v>1310</v>
      </c>
      <c r="AL22" s="97">
        <f t="shared" si="11"/>
        <v>7.6335877862595419E-4</v>
      </c>
      <c r="AM22" s="93">
        <v>1300</v>
      </c>
      <c r="AN22" s="97">
        <f t="shared" si="12"/>
        <v>7.6923076923076923E-4</v>
      </c>
      <c r="AO22" s="93">
        <v>1290</v>
      </c>
      <c r="AP22" s="97">
        <f t="shared" si="13"/>
        <v>7.7519379844961239E-4</v>
      </c>
      <c r="AQ22" s="93">
        <v>1280</v>
      </c>
      <c r="AR22" s="97">
        <f t="shared" si="14"/>
        <v>7.8125000000000004E-4</v>
      </c>
      <c r="AS22" s="116">
        <v>1107</v>
      </c>
      <c r="AT22" s="116">
        <v>1476</v>
      </c>
      <c r="AU22" s="117">
        <v>1383</v>
      </c>
      <c r="AV22" s="116">
        <v>2074</v>
      </c>
      <c r="AW22" s="116">
        <v>1992</v>
      </c>
      <c r="AX22" s="118">
        <v>2806</v>
      </c>
      <c r="AY22" s="119">
        <v>317</v>
      </c>
      <c r="AZ22" s="120">
        <v>336</v>
      </c>
      <c r="BA22" s="121">
        <v>355</v>
      </c>
      <c r="BB22" s="120">
        <v>41</v>
      </c>
      <c r="BC22" s="120">
        <v>398</v>
      </c>
      <c r="BD22" s="120">
        <v>489</v>
      </c>
      <c r="BE22" s="115">
        <v>17</v>
      </c>
    </row>
    <row r="23" spans="2:57" ht="18.75" x14ac:dyDescent="0.3">
      <c r="B23" s="85">
        <v>8.7962962962962962E-4</v>
      </c>
      <c r="C23" s="85">
        <v>8.6805555555555551E-4</v>
      </c>
      <c r="D23" s="85">
        <v>8.564814814814815E-4</v>
      </c>
      <c r="E23" s="85">
        <v>8.4490740740740739E-4</v>
      </c>
      <c r="F23" s="85">
        <v>8.3333333333333339E-4</v>
      </c>
      <c r="G23" s="85">
        <v>8.2175925925925927E-4</v>
      </c>
      <c r="H23" s="78">
        <v>33</v>
      </c>
      <c r="I23" s="55">
        <v>840</v>
      </c>
      <c r="J23" s="103">
        <f t="shared" si="0"/>
        <v>1.1904761904761906E-3</v>
      </c>
      <c r="K23" s="64">
        <v>820</v>
      </c>
      <c r="L23" s="103">
        <f t="shared" si="0"/>
        <v>1.2195121951219512E-3</v>
      </c>
      <c r="M23" s="64">
        <v>1190</v>
      </c>
      <c r="N23" s="103">
        <f t="shared" ref="N23" si="90">1/M23</f>
        <v>8.4033613445378156E-4</v>
      </c>
      <c r="O23" s="37">
        <v>1090</v>
      </c>
      <c r="P23" s="103">
        <f t="shared" ref="P23" si="91">1/O23</f>
        <v>9.1743119266055051E-4</v>
      </c>
      <c r="Q23" s="74">
        <v>1450</v>
      </c>
      <c r="R23" s="103">
        <f t="shared" ref="R23:R56" si="92">1/Q23</f>
        <v>6.8965517241379305E-4</v>
      </c>
      <c r="S23" s="74">
        <v>1260</v>
      </c>
      <c r="T23" s="103">
        <f t="shared" ref="T23:T56" si="93">1/S23</f>
        <v>7.9365079365079365E-4</v>
      </c>
      <c r="U23" s="37">
        <v>4110</v>
      </c>
      <c r="V23" s="99">
        <f t="shared" si="3"/>
        <v>2.4330900243309004E-4</v>
      </c>
      <c r="W23" s="37">
        <v>3540</v>
      </c>
      <c r="X23" s="99">
        <f t="shared" ref="X23" si="94">1/W23</f>
        <v>2.824858757062147E-4</v>
      </c>
      <c r="Y23" s="37">
        <v>3570</v>
      </c>
      <c r="Z23" s="99">
        <f t="shared" ref="Z23" si="95">1/Y23</f>
        <v>2.8011204481792715E-4</v>
      </c>
      <c r="AA23" s="37">
        <v>3270</v>
      </c>
      <c r="AB23" s="99">
        <f t="shared" ref="AB23" si="96">1/AA23</f>
        <v>3.058103975535168E-4</v>
      </c>
      <c r="AC23" s="74">
        <v>4020</v>
      </c>
      <c r="AD23" s="99">
        <f t="shared" si="7"/>
        <v>2.4875621890547262E-4</v>
      </c>
      <c r="AE23" s="74">
        <v>3160</v>
      </c>
      <c r="AF23" s="99">
        <f t="shared" si="8"/>
        <v>3.1645569620253165E-4</v>
      </c>
      <c r="AG23" s="93">
        <v>1320</v>
      </c>
      <c r="AH23" s="97">
        <f t="shared" si="9"/>
        <v>7.5757575757575758E-4</v>
      </c>
      <c r="AI23" s="93">
        <v>1310</v>
      </c>
      <c r="AJ23" s="97">
        <f t="shared" si="10"/>
        <v>7.6335877862595419E-4</v>
      </c>
      <c r="AK23" s="93">
        <v>1300</v>
      </c>
      <c r="AL23" s="97">
        <f t="shared" si="11"/>
        <v>7.6923076923076923E-4</v>
      </c>
      <c r="AM23" s="93">
        <v>1290</v>
      </c>
      <c r="AN23" s="97">
        <f t="shared" si="12"/>
        <v>7.7519379844961239E-4</v>
      </c>
      <c r="AO23" s="93">
        <v>1280</v>
      </c>
      <c r="AP23" s="97">
        <f t="shared" si="13"/>
        <v>7.8125000000000004E-4</v>
      </c>
      <c r="AQ23" s="93">
        <v>1270</v>
      </c>
      <c r="AR23" s="97">
        <f t="shared" si="14"/>
        <v>7.874015748031496E-4</v>
      </c>
      <c r="AS23" s="116">
        <v>1138</v>
      </c>
      <c r="AT23" s="116">
        <v>1531</v>
      </c>
      <c r="AU23" s="117">
        <v>1432</v>
      </c>
      <c r="AV23" s="116">
        <v>2156</v>
      </c>
      <c r="AW23" s="116">
        <v>2062</v>
      </c>
      <c r="AX23" s="118">
        <v>2914</v>
      </c>
      <c r="AY23" s="119">
        <v>324</v>
      </c>
      <c r="AZ23" s="120">
        <v>344</v>
      </c>
      <c r="BA23" s="121">
        <v>363</v>
      </c>
      <c r="BB23" s="120">
        <v>42</v>
      </c>
      <c r="BC23" s="120">
        <v>408</v>
      </c>
      <c r="BD23" s="120">
        <v>502</v>
      </c>
      <c r="BE23" s="115">
        <v>18</v>
      </c>
    </row>
    <row r="24" spans="2:57" ht="18.75" x14ac:dyDescent="0.3">
      <c r="B24" s="85">
        <v>8.9120370370370373E-4</v>
      </c>
      <c r="C24" s="85">
        <v>8.7962962962962962E-4</v>
      </c>
      <c r="D24" s="85">
        <v>8.6805555555555551E-4</v>
      </c>
      <c r="E24" s="85">
        <v>8.564814814814815E-4</v>
      </c>
      <c r="F24" s="85">
        <v>8.4490740740740739E-4</v>
      </c>
      <c r="G24" s="85">
        <v>8.3333333333333339E-4</v>
      </c>
      <c r="H24" s="78">
        <v>32</v>
      </c>
      <c r="I24" s="55">
        <v>830</v>
      </c>
      <c r="J24" s="103">
        <f t="shared" si="0"/>
        <v>1.2048192771084338E-3</v>
      </c>
      <c r="K24" s="64">
        <v>800</v>
      </c>
      <c r="L24" s="103">
        <f t="shared" si="0"/>
        <v>1.25E-3</v>
      </c>
      <c r="M24" s="64">
        <v>1170</v>
      </c>
      <c r="N24" s="103">
        <f t="shared" ref="N24" si="97">1/M24</f>
        <v>8.547008547008547E-4</v>
      </c>
      <c r="O24" s="37">
        <v>1070</v>
      </c>
      <c r="P24" s="103">
        <f t="shared" ref="P24" si="98">1/O24</f>
        <v>9.3457943925233649E-4</v>
      </c>
      <c r="Q24" s="74">
        <v>1430</v>
      </c>
      <c r="R24" s="103">
        <f t="shared" si="92"/>
        <v>6.993006993006993E-4</v>
      </c>
      <c r="S24" s="74">
        <v>1240</v>
      </c>
      <c r="T24" s="103">
        <f t="shared" si="93"/>
        <v>8.0645161290322581E-4</v>
      </c>
      <c r="U24" s="37">
        <v>4060</v>
      </c>
      <c r="V24" s="99">
        <f t="shared" si="3"/>
        <v>2.463054187192118E-4</v>
      </c>
      <c r="W24" s="37">
        <v>3490</v>
      </c>
      <c r="X24" s="99">
        <f t="shared" ref="X24" si="99">1/W24</f>
        <v>2.8653295128939826E-4</v>
      </c>
      <c r="Y24" s="37">
        <v>3520</v>
      </c>
      <c r="Z24" s="99">
        <f t="shared" ref="Z24" si="100">1/Y24</f>
        <v>2.8409090909090908E-4</v>
      </c>
      <c r="AA24" s="37">
        <v>3220</v>
      </c>
      <c r="AB24" s="99">
        <f t="shared" ref="AB24" si="101">1/AA24</f>
        <v>3.1055900621118014E-4</v>
      </c>
      <c r="AC24" s="74">
        <v>3570</v>
      </c>
      <c r="AD24" s="99">
        <f t="shared" si="7"/>
        <v>2.8011204481792715E-4</v>
      </c>
      <c r="AE24" s="74">
        <v>3150</v>
      </c>
      <c r="AF24" s="99">
        <f t="shared" si="8"/>
        <v>3.1746031746031746E-4</v>
      </c>
      <c r="AG24" s="93">
        <v>1310</v>
      </c>
      <c r="AH24" s="97">
        <f t="shared" si="9"/>
        <v>7.6335877862595419E-4</v>
      </c>
      <c r="AI24" s="93">
        <v>1300</v>
      </c>
      <c r="AJ24" s="97">
        <f t="shared" si="10"/>
        <v>7.6923076923076923E-4</v>
      </c>
      <c r="AK24" s="93">
        <v>1290</v>
      </c>
      <c r="AL24" s="97">
        <f t="shared" si="11"/>
        <v>7.7519379844961239E-4</v>
      </c>
      <c r="AM24" s="93">
        <v>1280</v>
      </c>
      <c r="AN24" s="97">
        <f t="shared" si="12"/>
        <v>7.8125000000000004E-4</v>
      </c>
      <c r="AO24" s="93">
        <v>1270</v>
      </c>
      <c r="AP24" s="97">
        <f t="shared" si="13"/>
        <v>7.874015748031496E-4</v>
      </c>
      <c r="AQ24" s="93">
        <v>1260</v>
      </c>
      <c r="AR24" s="97">
        <f t="shared" si="14"/>
        <v>7.9365079365079365E-4</v>
      </c>
      <c r="AS24" s="116">
        <v>1169</v>
      </c>
      <c r="AT24" s="116">
        <v>1585</v>
      </c>
      <c r="AU24" s="117">
        <v>1481</v>
      </c>
      <c r="AV24" s="116">
        <v>2238</v>
      </c>
      <c r="AW24" s="116">
        <v>2133</v>
      </c>
      <c r="AX24" s="118">
        <v>3023</v>
      </c>
      <c r="AY24" s="119">
        <v>332</v>
      </c>
      <c r="AZ24" s="120">
        <v>352</v>
      </c>
      <c r="BA24" s="121">
        <v>372</v>
      </c>
      <c r="BB24" s="120">
        <v>431</v>
      </c>
      <c r="BC24" s="120">
        <v>417</v>
      </c>
      <c r="BD24" s="120">
        <v>515</v>
      </c>
      <c r="BE24" s="115">
        <v>19</v>
      </c>
    </row>
    <row r="25" spans="2:57" ht="18.75" x14ac:dyDescent="0.3">
      <c r="B25" s="85">
        <v>9.0277777777777774E-4</v>
      </c>
      <c r="C25" s="85">
        <v>8.9120370370370373E-4</v>
      </c>
      <c r="D25" s="85">
        <v>8.7962962962962962E-4</v>
      </c>
      <c r="E25" s="85">
        <v>8.6805555555555551E-4</v>
      </c>
      <c r="F25" s="85">
        <v>8.564814814814815E-4</v>
      </c>
      <c r="G25" s="85">
        <v>8.4490740740740739E-4</v>
      </c>
      <c r="H25" s="78">
        <v>31</v>
      </c>
      <c r="I25" s="56">
        <v>820</v>
      </c>
      <c r="J25" s="103">
        <f t="shared" si="0"/>
        <v>1.2195121951219512E-3</v>
      </c>
      <c r="K25" s="64">
        <v>790</v>
      </c>
      <c r="L25" s="103">
        <f t="shared" si="0"/>
        <v>1.2658227848101266E-3</v>
      </c>
      <c r="M25" s="64">
        <v>1150</v>
      </c>
      <c r="N25" s="103">
        <f t="shared" ref="N25:N56" si="102">1/M25</f>
        <v>8.6956521739130438E-4</v>
      </c>
      <c r="O25" s="37">
        <v>1050</v>
      </c>
      <c r="P25" s="103">
        <f t="shared" ref="P25:P56" si="103">1/O25</f>
        <v>9.5238095238095238E-4</v>
      </c>
      <c r="Q25" s="74">
        <v>1410</v>
      </c>
      <c r="R25" s="103">
        <f t="shared" si="92"/>
        <v>7.0921985815602842E-4</v>
      </c>
      <c r="S25" s="74">
        <v>1230</v>
      </c>
      <c r="T25" s="103">
        <f t="shared" si="93"/>
        <v>8.1300813008130081E-4</v>
      </c>
      <c r="U25" s="37">
        <v>4000</v>
      </c>
      <c r="V25" s="99">
        <f t="shared" si="3"/>
        <v>2.5000000000000001E-4</v>
      </c>
      <c r="W25" s="37">
        <v>3430</v>
      </c>
      <c r="X25" s="99">
        <f t="shared" ref="X25" si="104">1/W25</f>
        <v>2.9154518950437317E-4</v>
      </c>
      <c r="Y25" s="37">
        <v>3470</v>
      </c>
      <c r="Z25" s="99">
        <f t="shared" ref="Z25" si="105">1/Y25</f>
        <v>2.8818443804034583E-4</v>
      </c>
      <c r="AA25" s="37">
        <v>3180</v>
      </c>
      <c r="AB25" s="99">
        <f t="shared" ref="AB25" si="106">1/AA25</f>
        <v>3.1446540880503143E-4</v>
      </c>
      <c r="AC25" s="74">
        <v>3520</v>
      </c>
      <c r="AD25" s="99">
        <f t="shared" si="7"/>
        <v>2.8409090909090908E-4</v>
      </c>
      <c r="AE25" s="74">
        <v>3130</v>
      </c>
      <c r="AF25" s="99">
        <f t="shared" si="8"/>
        <v>3.1948881789137381E-4</v>
      </c>
      <c r="AG25" s="93">
        <v>1300</v>
      </c>
      <c r="AH25" s="97">
        <f t="shared" si="9"/>
        <v>7.6923076923076923E-4</v>
      </c>
      <c r="AI25" s="93">
        <v>1290</v>
      </c>
      <c r="AJ25" s="97">
        <f t="shared" si="10"/>
        <v>7.7519379844961239E-4</v>
      </c>
      <c r="AK25" s="93">
        <v>1280</v>
      </c>
      <c r="AL25" s="97">
        <f t="shared" si="11"/>
        <v>7.8125000000000004E-4</v>
      </c>
      <c r="AM25" s="93">
        <v>1270</v>
      </c>
      <c r="AN25" s="97">
        <f t="shared" si="12"/>
        <v>7.874015748031496E-4</v>
      </c>
      <c r="AO25" s="93">
        <v>1260</v>
      </c>
      <c r="AP25" s="97">
        <f t="shared" si="13"/>
        <v>7.9365079365079365E-4</v>
      </c>
      <c r="AQ25" s="93">
        <v>1250</v>
      </c>
      <c r="AR25" s="97">
        <f t="shared" si="14"/>
        <v>8.0000000000000004E-4</v>
      </c>
      <c r="AS25" s="116">
        <v>12</v>
      </c>
      <c r="AT25" s="116">
        <v>164</v>
      </c>
      <c r="AU25" s="117">
        <v>153</v>
      </c>
      <c r="AV25" s="116">
        <v>232</v>
      </c>
      <c r="AW25" s="116">
        <v>2203</v>
      </c>
      <c r="AX25" s="118">
        <v>3131</v>
      </c>
      <c r="AY25" s="119">
        <v>34</v>
      </c>
      <c r="AZ25" s="120">
        <v>36</v>
      </c>
      <c r="BA25" s="121">
        <v>38</v>
      </c>
      <c r="BB25" s="120">
        <v>441</v>
      </c>
      <c r="BC25" s="120">
        <v>426</v>
      </c>
      <c r="BD25" s="120">
        <v>528</v>
      </c>
      <c r="BE25" s="115">
        <v>20</v>
      </c>
    </row>
    <row r="26" spans="2:57" ht="18.75" x14ac:dyDescent="0.3">
      <c r="B26" s="85">
        <v>9.1435185185185185E-4</v>
      </c>
      <c r="C26" s="85">
        <v>9.0277777777777774E-4</v>
      </c>
      <c r="D26" s="85">
        <v>8.9120370370370373E-4</v>
      </c>
      <c r="E26" s="85">
        <v>8.7962962962962962E-4</v>
      </c>
      <c r="F26" s="85">
        <v>8.6805555555555551E-4</v>
      </c>
      <c r="G26" s="85">
        <v>8.564814814814815E-4</v>
      </c>
      <c r="H26" s="78">
        <v>30</v>
      </c>
      <c r="I26" s="55"/>
      <c r="J26" s="103" t="e">
        <f t="shared" ref="J26" si="107">1/I26</f>
        <v>#DIV/0!</v>
      </c>
      <c r="K26" s="37"/>
      <c r="L26" s="103" t="e">
        <f t="shared" ref="L26" si="108">1/K26</f>
        <v>#DIV/0!</v>
      </c>
      <c r="M26" s="64"/>
      <c r="N26" s="103" t="e">
        <f t="shared" si="102"/>
        <v>#DIV/0!</v>
      </c>
      <c r="O26" s="37">
        <v>1040</v>
      </c>
      <c r="P26" s="103">
        <f t="shared" si="103"/>
        <v>9.6153846153846159E-4</v>
      </c>
      <c r="Q26" s="74">
        <v>1400</v>
      </c>
      <c r="R26" s="103">
        <f t="shared" si="92"/>
        <v>7.1428571428571429E-4</v>
      </c>
      <c r="S26" s="74">
        <v>1220</v>
      </c>
      <c r="T26" s="103">
        <f t="shared" si="93"/>
        <v>8.1967213114754098E-4</v>
      </c>
      <c r="U26" s="37">
        <v>3580</v>
      </c>
      <c r="V26" s="99">
        <f t="shared" si="3"/>
        <v>2.7932960893854746E-4</v>
      </c>
      <c r="W26" s="37">
        <v>341</v>
      </c>
      <c r="X26" s="99">
        <f t="shared" ref="X26" si="109">1/W26</f>
        <v>2.9325513196480938E-3</v>
      </c>
      <c r="Y26" s="37">
        <v>3450</v>
      </c>
      <c r="Z26" s="99">
        <f t="shared" ref="Z26" si="110">1/Y26</f>
        <v>2.8985507246376811E-4</v>
      </c>
      <c r="AA26" s="37">
        <v>3160</v>
      </c>
      <c r="AB26" s="99">
        <f t="shared" ref="AB26" si="111">1/AA26</f>
        <v>3.1645569620253165E-4</v>
      </c>
      <c r="AC26" s="74">
        <v>3470</v>
      </c>
      <c r="AD26" s="99">
        <f t="shared" si="7"/>
        <v>2.8818443804034583E-4</v>
      </c>
      <c r="AE26" s="74">
        <v>3110</v>
      </c>
      <c r="AF26" s="99">
        <f t="shared" si="8"/>
        <v>3.2154340836012862E-4</v>
      </c>
      <c r="AG26" s="93">
        <v>1290</v>
      </c>
      <c r="AH26" s="97">
        <f t="shared" si="9"/>
        <v>7.7519379844961239E-4</v>
      </c>
      <c r="AI26" s="93">
        <v>1280</v>
      </c>
      <c r="AJ26" s="97">
        <f t="shared" si="10"/>
        <v>7.8125000000000004E-4</v>
      </c>
      <c r="AK26" s="93">
        <v>1270</v>
      </c>
      <c r="AL26" s="97">
        <f t="shared" si="11"/>
        <v>7.874015748031496E-4</v>
      </c>
      <c r="AM26" s="93">
        <v>1260</v>
      </c>
      <c r="AN26" s="97">
        <f t="shared" si="12"/>
        <v>7.9365079365079365E-4</v>
      </c>
      <c r="AO26" s="93">
        <v>1250</v>
      </c>
      <c r="AP26" s="97">
        <f t="shared" si="13"/>
        <v>8.0000000000000004E-4</v>
      </c>
      <c r="AQ26" s="93">
        <v>1240</v>
      </c>
      <c r="AR26" s="97">
        <f t="shared" si="14"/>
        <v>8.0645161290322581E-4</v>
      </c>
      <c r="AS26" s="116">
        <v>1287</v>
      </c>
      <c r="AT26" s="116">
        <v>1739</v>
      </c>
      <c r="AU26" s="117">
        <v>1622</v>
      </c>
      <c r="AV26" s="116">
        <v>2447</v>
      </c>
      <c r="AW26" s="116">
        <v>2287</v>
      </c>
      <c r="AX26" s="118">
        <v>3259</v>
      </c>
      <c r="AY26" s="119">
        <v>347</v>
      </c>
      <c r="AZ26" s="120">
        <v>368</v>
      </c>
      <c r="BA26" s="121">
        <v>387</v>
      </c>
      <c r="BB26" s="120">
        <v>45</v>
      </c>
      <c r="BC26" s="120">
        <v>433</v>
      </c>
      <c r="BD26" s="120">
        <v>536</v>
      </c>
      <c r="BE26" s="115">
        <v>21</v>
      </c>
    </row>
    <row r="27" spans="2:57" ht="18.75" x14ac:dyDescent="0.3">
      <c r="B27" s="85">
        <v>9.2592592592592596E-4</v>
      </c>
      <c r="C27" s="85">
        <v>9.1435185185185185E-4</v>
      </c>
      <c r="D27" s="85">
        <v>9.0277777777777774E-4</v>
      </c>
      <c r="E27" s="85">
        <v>8.9120370370370373E-4</v>
      </c>
      <c r="F27" s="85">
        <v>8.7962962962962962E-4</v>
      </c>
      <c r="G27" s="85">
        <v>8.6805555555555551E-4</v>
      </c>
      <c r="H27" s="78">
        <v>29</v>
      </c>
      <c r="I27" s="55">
        <v>810</v>
      </c>
      <c r="J27" s="103">
        <f t="shared" ref="J27" si="112">1/I27</f>
        <v>1.2345679012345679E-3</v>
      </c>
      <c r="K27" s="37">
        <v>780</v>
      </c>
      <c r="L27" s="103">
        <f t="shared" ref="L27" si="113">1/K27</f>
        <v>1.2820512820512821E-3</v>
      </c>
      <c r="M27" s="64">
        <v>1140</v>
      </c>
      <c r="N27" s="103">
        <f t="shared" si="102"/>
        <v>8.7719298245614037E-4</v>
      </c>
      <c r="O27" s="37">
        <v>0</v>
      </c>
      <c r="P27" s="103" t="e">
        <f t="shared" si="103"/>
        <v>#DIV/0!</v>
      </c>
      <c r="Q27" s="74">
        <v>1390</v>
      </c>
      <c r="R27" s="103">
        <f t="shared" si="92"/>
        <v>7.1942446043165469E-4</v>
      </c>
      <c r="S27" s="74">
        <v>1210</v>
      </c>
      <c r="T27" s="103">
        <f t="shared" si="93"/>
        <v>8.2644628099173552E-4</v>
      </c>
      <c r="U27" s="37">
        <v>3560</v>
      </c>
      <c r="V27" s="99">
        <f t="shared" si="3"/>
        <v>2.8089887640449441E-4</v>
      </c>
      <c r="W27" s="37">
        <v>3390</v>
      </c>
      <c r="X27" s="99">
        <f t="shared" ref="X27" si="114">1/W27</f>
        <v>2.9498525073746312E-4</v>
      </c>
      <c r="Y27" s="37">
        <v>3430</v>
      </c>
      <c r="Z27" s="99">
        <f t="shared" ref="Z27" si="115">1/Y27</f>
        <v>2.9154518950437317E-4</v>
      </c>
      <c r="AA27" s="37">
        <v>3150</v>
      </c>
      <c r="AB27" s="99">
        <f t="shared" ref="AB27" si="116">1/AA27</f>
        <v>3.1746031746031746E-4</v>
      </c>
      <c r="AC27" s="74">
        <v>3450</v>
      </c>
      <c r="AD27" s="99">
        <f t="shared" si="7"/>
        <v>2.8985507246376811E-4</v>
      </c>
      <c r="AE27" s="74">
        <v>3100</v>
      </c>
      <c r="AF27" s="99">
        <f t="shared" si="8"/>
        <v>3.2258064516129032E-4</v>
      </c>
      <c r="AG27" s="93">
        <v>1280</v>
      </c>
      <c r="AH27" s="97">
        <f t="shared" si="9"/>
        <v>7.8125000000000004E-4</v>
      </c>
      <c r="AI27" s="93">
        <v>1270</v>
      </c>
      <c r="AJ27" s="97">
        <f t="shared" si="10"/>
        <v>7.874015748031496E-4</v>
      </c>
      <c r="AK27" s="93">
        <v>1260</v>
      </c>
      <c r="AL27" s="97">
        <f t="shared" si="11"/>
        <v>7.9365079365079365E-4</v>
      </c>
      <c r="AM27" s="93">
        <v>1250</v>
      </c>
      <c r="AN27" s="97">
        <f t="shared" si="12"/>
        <v>8.0000000000000004E-4</v>
      </c>
      <c r="AO27" s="93">
        <v>1240</v>
      </c>
      <c r="AP27" s="97">
        <f t="shared" si="13"/>
        <v>8.0645161290322581E-4</v>
      </c>
      <c r="AQ27" s="93">
        <v>1230</v>
      </c>
      <c r="AR27" s="97">
        <f t="shared" si="14"/>
        <v>8.1300813008130081E-4</v>
      </c>
      <c r="AS27" s="116">
        <v>1374</v>
      </c>
      <c r="AT27" s="116">
        <v>1838</v>
      </c>
      <c r="AU27" s="117">
        <v>1715</v>
      </c>
      <c r="AV27" s="116">
        <v>2574</v>
      </c>
      <c r="AW27" s="116">
        <v>2371</v>
      </c>
      <c r="AX27" s="118">
        <v>3387</v>
      </c>
      <c r="AY27" s="119">
        <v>354</v>
      </c>
      <c r="AZ27" s="120">
        <v>377</v>
      </c>
      <c r="BA27" s="121">
        <v>394</v>
      </c>
      <c r="BB27" s="120">
        <v>459</v>
      </c>
      <c r="BC27" s="120">
        <v>439</v>
      </c>
      <c r="BD27" s="120">
        <v>544</v>
      </c>
      <c r="BE27" s="115">
        <v>22</v>
      </c>
    </row>
    <row r="28" spans="2:57" ht="18.75" x14ac:dyDescent="0.3">
      <c r="B28" s="85">
        <v>9.3749999999999997E-4</v>
      </c>
      <c r="C28" s="85">
        <v>9.2592592592592596E-4</v>
      </c>
      <c r="D28" s="85">
        <v>9.1435185185185185E-4</v>
      </c>
      <c r="E28" s="85">
        <v>9.0277777777777774E-4</v>
      </c>
      <c r="F28" s="85">
        <v>8.9120370370370373E-4</v>
      </c>
      <c r="G28" s="85">
        <v>8.7962962962962962E-4</v>
      </c>
      <c r="H28" s="78">
        <v>28</v>
      </c>
      <c r="I28" s="55"/>
      <c r="J28" s="103" t="e">
        <f t="shared" ref="J28" si="117">1/I28</f>
        <v>#DIV/0!</v>
      </c>
      <c r="K28" s="37"/>
      <c r="L28" s="103" t="e">
        <f t="shared" ref="L28" si="118">1/K28</f>
        <v>#DIV/0!</v>
      </c>
      <c r="M28" s="64">
        <v>1130</v>
      </c>
      <c r="N28" s="103">
        <f t="shared" si="102"/>
        <v>8.8495575221238937E-4</v>
      </c>
      <c r="O28" s="37">
        <v>1030</v>
      </c>
      <c r="P28" s="103">
        <f t="shared" si="103"/>
        <v>9.7087378640776695E-4</v>
      </c>
      <c r="Q28" s="74">
        <v>1380</v>
      </c>
      <c r="R28" s="103">
        <f t="shared" si="92"/>
        <v>7.246376811594203E-4</v>
      </c>
      <c r="S28" s="74"/>
      <c r="T28" s="103" t="e">
        <f t="shared" si="93"/>
        <v>#DIV/0!</v>
      </c>
      <c r="U28" s="37">
        <v>3540</v>
      </c>
      <c r="V28" s="99">
        <f t="shared" si="3"/>
        <v>2.824858757062147E-4</v>
      </c>
      <c r="W28" s="37">
        <v>3370</v>
      </c>
      <c r="X28" s="99">
        <f t="shared" ref="X28" si="119">1/W28</f>
        <v>2.9673590504451037E-4</v>
      </c>
      <c r="Y28" s="37">
        <v>3410</v>
      </c>
      <c r="Z28" s="99">
        <f t="shared" ref="Z28" si="120">1/Y28</f>
        <v>2.9325513196480938E-4</v>
      </c>
      <c r="AA28" s="37">
        <v>3130</v>
      </c>
      <c r="AB28" s="99">
        <f t="shared" ref="AB28" si="121">1/AA28</f>
        <v>3.1948881789137381E-4</v>
      </c>
      <c r="AC28" s="74">
        <v>3430</v>
      </c>
      <c r="AD28" s="99">
        <f t="shared" si="7"/>
        <v>2.9154518950437317E-4</v>
      </c>
      <c r="AE28" s="74">
        <v>3080</v>
      </c>
      <c r="AF28" s="99">
        <f t="shared" si="8"/>
        <v>3.2467532467532468E-4</v>
      </c>
      <c r="AG28" s="93">
        <v>1270</v>
      </c>
      <c r="AH28" s="97">
        <f t="shared" si="9"/>
        <v>7.874015748031496E-4</v>
      </c>
      <c r="AI28" s="93">
        <v>1260</v>
      </c>
      <c r="AJ28" s="97">
        <f t="shared" si="10"/>
        <v>7.9365079365079365E-4</v>
      </c>
      <c r="AK28" s="93">
        <v>1250</v>
      </c>
      <c r="AL28" s="97">
        <f t="shared" si="11"/>
        <v>8.0000000000000004E-4</v>
      </c>
      <c r="AM28" s="93">
        <v>1240</v>
      </c>
      <c r="AN28" s="97">
        <f t="shared" si="12"/>
        <v>8.0645161290322581E-4</v>
      </c>
      <c r="AO28" s="93">
        <v>1230</v>
      </c>
      <c r="AP28" s="97">
        <f t="shared" si="13"/>
        <v>8.1300813008130081E-4</v>
      </c>
      <c r="AQ28" s="93">
        <v>1220</v>
      </c>
      <c r="AR28" s="97">
        <f t="shared" si="14"/>
        <v>8.1967213114754098E-4</v>
      </c>
      <c r="AS28" s="116">
        <v>1462</v>
      </c>
      <c r="AT28" s="116">
        <v>1938</v>
      </c>
      <c r="AU28" s="117">
        <v>1807</v>
      </c>
      <c r="AV28" s="116">
        <v>2702</v>
      </c>
      <c r="AW28" s="116">
        <v>2455</v>
      </c>
      <c r="AX28" s="118">
        <v>3515</v>
      </c>
      <c r="AY28" s="119">
        <v>361</v>
      </c>
      <c r="AZ28" s="120">
        <v>385</v>
      </c>
      <c r="BA28" s="121">
        <v>402</v>
      </c>
      <c r="BB28" s="120">
        <v>468</v>
      </c>
      <c r="BC28" s="120">
        <v>446</v>
      </c>
      <c r="BD28" s="120">
        <v>552</v>
      </c>
      <c r="BE28" s="115">
        <v>23</v>
      </c>
    </row>
    <row r="29" spans="2:57" ht="18.75" x14ac:dyDescent="0.3">
      <c r="B29" s="85">
        <v>1.2152777777777778E-3</v>
      </c>
      <c r="C29" s="85">
        <v>9.3749999999999997E-4</v>
      </c>
      <c r="D29" s="85">
        <v>9.2592592592592596E-4</v>
      </c>
      <c r="E29" s="85">
        <v>9.1435185185185185E-4</v>
      </c>
      <c r="F29" s="85">
        <v>9.0277777777777774E-4</v>
      </c>
      <c r="G29" s="90">
        <v>8.9120370370370373E-4</v>
      </c>
      <c r="H29" s="78">
        <v>27</v>
      </c>
      <c r="I29" s="55">
        <v>800</v>
      </c>
      <c r="J29" s="103">
        <f t="shared" ref="J29" si="122">1/I29</f>
        <v>1.25E-3</v>
      </c>
      <c r="K29" s="37">
        <v>770</v>
      </c>
      <c r="L29" s="103">
        <f t="shared" ref="L29" si="123">1/K29</f>
        <v>1.2987012987012987E-3</v>
      </c>
      <c r="M29" s="64"/>
      <c r="N29" s="103" t="e">
        <f t="shared" si="102"/>
        <v>#DIV/0!</v>
      </c>
      <c r="O29" s="37">
        <v>0</v>
      </c>
      <c r="P29" s="103" t="e">
        <f t="shared" si="103"/>
        <v>#DIV/0!</v>
      </c>
      <c r="Q29" s="74">
        <v>1370</v>
      </c>
      <c r="R29" s="103">
        <f t="shared" si="92"/>
        <v>7.2992700729927003E-4</v>
      </c>
      <c r="S29" s="74">
        <v>1200</v>
      </c>
      <c r="T29" s="103">
        <f t="shared" si="93"/>
        <v>8.3333333333333339E-4</v>
      </c>
      <c r="U29" s="37">
        <v>3520</v>
      </c>
      <c r="V29" s="99">
        <f t="shared" si="3"/>
        <v>2.8409090909090908E-4</v>
      </c>
      <c r="W29" s="37">
        <v>3350</v>
      </c>
      <c r="X29" s="99">
        <f t="shared" ref="X29" si="124">1/W29</f>
        <v>2.9850746268656717E-4</v>
      </c>
      <c r="Y29" s="37">
        <v>3390</v>
      </c>
      <c r="Z29" s="99">
        <f t="shared" ref="Z29" si="125">1/Y29</f>
        <v>2.9498525073746312E-4</v>
      </c>
      <c r="AA29" s="37">
        <v>3110</v>
      </c>
      <c r="AB29" s="99">
        <f t="shared" ref="AB29" si="126">1/AA29</f>
        <v>3.2154340836012862E-4</v>
      </c>
      <c r="AC29" s="74">
        <v>3410</v>
      </c>
      <c r="AD29" s="99">
        <f t="shared" si="7"/>
        <v>2.9325513196480938E-4</v>
      </c>
      <c r="AE29" s="74">
        <v>3070</v>
      </c>
      <c r="AF29" s="99">
        <f t="shared" si="8"/>
        <v>3.2573289902280132E-4</v>
      </c>
      <c r="AG29" s="93">
        <v>1260</v>
      </c>
      <c r="AH29" s="97">
        <f t="shared" si="9"/>
        <v>7.9365079365079365E-4</v>
      </c>
      <c r="AI29" s="93">
        <v>1250</v>
      </c>
      <c r="AJ29" s="97">
        <f t="shared" si="10"/>
        <v>8.0000000000000004E-4</v>
      </c>
      <c r="AK29" s="93">
        <v>1240</v>
      </c>
      <c r="AL29" s="97">
        <f t="shared" si="11"/>
        <v>8.0645161290322581E-4</v>
      </c>
      <c r="AM29" s="93">
        <v>1230</v>
      </c>
      <c r="AN29" s="97">
        <f t="shared" si="12"/>
        <v>8.1300813008130081E-4</v>
      </c>
      <c r="AO29" s="93">
        <v>1220</v>
      </c>
      <c r="AP29" s="97">
        <f t="shared" si="13"/>
        <v>8.1967213114754098E-4</v>
      </c>
      <c r="AQ29" s="93">
        <v>1210</v>
      </c>
      <c r="AR29" s="97">
        <f t="shared" si="14"/>
        <v>8.2644628099173552E-4</v>
      </c>
      <c r="AS29" s="116">
        <v>1549</v>
      </c>
      <c r="AT29" s="116">
        <v>2037</v>
      </c>
      <c r="AU29" s="117">
        <v>19</v>
      </c>
      <c r="AV29" s="116">
        <v>2829</v>
      </c>
      <c r="AW29" s="116">
        <v>2539</v>
      </c>
      <c r="AX29" s="118">
        <v>3644</v>
      </c>
      <c r="AY29" s="119">
        <v>368</v>
      </c>
      <c r="AZ29" s="120">
        <v>394</v>
      </c>
      <c r="BA29" s="121">
        <v>409</v>
      </c>
      <c r="BB29" s="120">
        <v>477</v>
      </c>
      <c r="BC29" s="120">
        <v>452</v>
      </c>
      <c r="BD29" s="120">
        <v>56</v>
      </c>
      <c r="BE29" s="115">
        <v>24</v>
      </c>
    </row>
    <row r="30" spans="2:57" ht="18.75" x14ac:dyDescent="0.3">
      <c r="B30" s="85">
        <v>9.6064814814814819E-4</v>
      </c>
      <c r="C30" s="85">
        <v>9.4907407407407408E-4</v>
      </c>
      <c r="D30" s="85">
        <v>9.3749999999999997E-4</v>
      </c>
      <c r="E30" s="85">
        <v>9.2592592592592596E-4</v>
      </c>
      <c r="F30" s="85">
        <v>9.1435185185185185E-4</v>
      </c>
      <c r="G30" s="85">
        <v>9.0277777777777774E-4</v>
      </c>
      <c r="H30" s="78">
        <v>26</v>
      </c>
      <c r="I30" s="55">
        <v>790</v>
      </c>
      <c r="J30" s="103">
        <f t="shared" ref="J30" si="127">1/I30</f>
        <v>1.2658227848101266E-3</v>
      </c>
      <c r="K30" s="37">
        <v>760</v>
      </c>
      <c r="L30" s="103">
        <f t="shared" ref="L30" si="128">1/K30</f>
        <v>1.3157894736842105E-3</v>
      </c>
      <c r="M30" s="64">
        <v>1120</v>
      </c>
      <c r="N30" s="103">
        <f t="shared" si="102"/>
        <v>8.9285714285714283E-4</v>
      </c>
      <c r="O30" s="37">
        <v>1019.9999999999999</v>
      </c>
      <c r="P30" s="103">
        <f t="shared" si="103"/>
        <v>9.803921568627453E-4</v>
      </c>
      <c r="Q30" s="74">
        <v>1360</v>
      </c>
      <c r="R30" s="103">
        <f t="shared" si="92"/>
        <v>7.3529411764705881E-4</v>
      </c>
      <c r="S30" s="74">
        <v>1190</v>
      </c>
      <c r="T30" s="103">
        <f t="shared" si="93"/>
        <v>8.4033613445378156E-4</v>
      </c>
      <c r="U30" s="37">
        <v>3500</v>
      </c>
      <c r="V30" s="99">
        <f t="shared" si="3"/>
        <v>2.8571428571428574E-4</v>
      </c>
      <c r="W30" s="37">
        <v>3330</v>
      </c>
      <c r="X30" s="99">
        <f t="shared" ref="X30" si="129">1/W30</f>
        <v>3.0030030030030029E-4</v>
      </c>
      <c r="Y30" s="37">
        <v>3370</v>
      </c>
      <c r="Z30" s="99">
        <f t="shared" ref="Z30" si="130">1/Y30</f>
        <v>2.9673590504451037E-4</v>
      </c>
      <c r="AA30" s="37">
        <v>3100</v>
      </c>
      <c r="AB30" s="99">
        <f t="shared" ref="AB30" si="131">1/AA30</f>
        <v>3.2258064516129032E-4</v>
      </c>
      <c r="AC30" s="74">
        <v>3390</v>
      </c>
      <c r="AD30" s="99">
        <f t="shared" si="7"/>
        <v>2.9498525073746312E-4</v>
      </c>
      <c r="AE30" s="74">
        <v>3050</v>
      </c>
      <c r="AF30" s="99">
        <f t="shared" si="8"/>
        <v>3.2786885245901639E-4</v>
      </c>
      <c r="AG30" s="93">
        <v>1250</v>
      </c>
      <c r="AH30" s="97">
        <f t="shared" si="9"/>
        <v>8.0000000000000004E-4</v>
      </c>
      <c r="AI30" s="93">
        <v>1240</v>
      </c>
      <c r="AJ30" s="97">
        <f t="shared" si="10"/>
        <v>8.0645161290322581E-4</v>
      </c>
      <c r="AK30" s="93">
        <v>1230</v>
      </c>
      <c r="AL30" s="97">
        <f t="shared" si="11"/>
        <v>8.1300813008130081E-4</v>
      </c>
      <c r="AM30" s="93">
        <v>1220</v>
      </c>
      <c r="AN30" s="97">
        <f t="shared" si="12"/>
        <v>8.1967213114754098E-4</v>
      </c>
      <c r="AO30" s="93">
        <v>1210</v>
      </c>
      <c r="AP30" s="97">
        <f t="shared" si="13"/>
        <v>8.2644628099173552E-4</v>
      </c>
      <c r="AQ30" s="93">
        <v>1200</v>
      </c>
      <c r="AR30" s="97">
        <f t="shared" si="14"/>
        <v>8.3333333333333339E-4</v>
      </c>
      <c r="AS30" s="116">
        <v>1636</v>
      </c>
      <c r="AT30" s="116">
        <v>2136</v>
      </c>
      <c r="AU30" s="117">
        <v>1992</v>
      </c>
      <c r="AV30" s="116">
        <v>2956</v>
      </c>
      <c r="AW30" s="116">
        <v>2623</v>
      </c>
      <c r="AX30" s="118">
        <v>3772</v>
      </c>
      <c r="AY30" s="119">
        <v>375</v>
      </c>
      <c r="AZ30" s="120">
        <v>402</v>
      </c>
      <c r="BA30" s="121">
        <v>416</v>
      </c>
      <c r="BB30" s="120">
        <v>486</v>
      </c>
      <c r="BC30" s="120">
        <v>459</v>
      </c>
      <c r="BD30" s="120">
        <v>567</v>
      </c>
      <c r="BE30" s="115">
        <v>25</v>
      </c>
    </row>
    <row r="31" spans="2:57" ht="18.75" x14ac:dyDescent="0.3">
      <c r="B31" s="85">
        <v>9.7222222222222219E-4</v>
      </c>
      <c r="C31" s="85">
        <v>9.6064814814814819E-4</v>
      </c>
      <c r="D31" s="85">
        <v>9.4907407407407408E-4</v>
      </c>
      <c r="E31" s="85">
        <v>9.3749999999999997E-4</v>
      </c>
      <c r="F31" s="85">
        <v>9.2592592592592596E-4</v>
      </c>
      <c r="G31" s="85">
        <v>9.1435185185185185E-4</v>
      </c>
      <c r="H31" s="78">
        <v>25</v>
      </c>
      <c r="I31" s="55"/>
      <c r="J31" s="103" t="e">
        <f t="shared" ref="J31" si="132">1/I31</f>
        <v>#DIV/0!</v>
      </c>
      <c r="K31" s="37"/>
      <c r="L31" s="103" t="e">
        <f t="shared" ref="L31" si="133">1/K31</f>
        <v>#DIV/0!</v>
      </c>
      <c r="M31" s="64">
        <v>1110</v>
      </c>
      <c r="N31" s="103">
        <f t="shared" si="102"/>
        <v>9.0090090090090091E-4</v>
      </c>
      <c r="O31" s="37">
        <v>1010</v>
      </c>
      <c r="P31" s="103">
        <f t="shared" si="103"/>
        <v>9.9009900990099011E-4</v>
      </c>
      <c r="Q31" s="74">
        <v>1350</v>
      </c>
      <c r="R31" s="103">
        <f t="shared" si="92"/>
        <v>7.407407407407407E-4</v>
      </c>
      <c r="S31" s="74"/>
      <c r="T31" s="103" t="e">
        <f t="shared" si="93"/>
        <v>#DIV/0!</v>
      </c>
      <c r="U31" s="37">
        <v>3480</v>
      </c>
      <c r="V31" s="99">
        <f t="shared" si="3"/>
        <v>2.8735632183908046E-4</v>
      </c>
      <c r="W31" s="37">
        <v>3310</v>
      </c>
      <c r="X31" s="99">
        <f t="shared" ref="X31" si="134">1/W31</f>
        <v>3.0211480362537764E-4</v>
      </c>
      <c r="Y31" s="37">
        <v>3350</v>
      </c>
      <c r="Z31" s="99">
        <f t="shared" ref="Z31" si="135">1/Y31</f>
        <v>2.9850746268656717E-4</v>
      </c>
      <c r="AA31" s="37">
        <v>3080</v>
      </c>
      <c r="AB31" s="99">
        <f t="shared" ref="AB31" si="136">1/AA31</f>
        <v>3.2467532467532468E-4</v>
      </c>
      <c r="AC31" s="74">
        <v>3370</v>
      </c>
      <c r="AD31" s="99">
        <f t="shared" si="7"/>
        <v>2.9673590504451037E-4</v>
      </c>
      <c r="AE31" s="74">
        <v>3030</v>
      </c>
      <c r="AF31" s="99">
        <f t="shared" si="8"/>
        <v>3.3003300330033004E-4</v>
      </c>
      <c r="AG31" s="93">
        <v>1240</v>
      </c>
      <c r="AH31" s="97">
        <f t="shared" si="9"/>
        <v>8.0645161290322581E-4</v>
      </c>
      <c r="AI31" s="93">
        <v>1230</v>
      </c>
      <c r="AJ31" s="97">
        <f t="shared" si="10"/>
        <v>8.1300813008130081E-4</v>
      </c>
      <c r="AK31" s="93">
        <v>1220</v>
      </c>
      <c r="AL31" s="97">
        <f t="shared" si="11"/>
        <v>8.1967213114754098E-4</v>
      </c>
      <c r="AM31" s="93">
        <v>1210</v>
      </c>
      <c r="AN31" s="97">
        <f t="shared" si="12"/>
        <v>8.2644628099173552E-4</v>
      </c>
      <c r="AO31" s="93">
        <v>1200</v>
      </c>
      <c r="AP31" s="97">
        <f t="shared" si="13"/>
        <v>8.3333333333333339E-4</v>
      </c>
      <c r="AQ31" s="93">
        <v>1190</v>
      </c>
      <c r="AR31" s="97">
        <f t="shared" si="14"/>
        <v>8.4033613445378156E-4</v>
      </c>
      <c r="AS31" s="116">
        <v>1723</v>
      </c>
      <c r="AT31" s="116">
        <v>2235</v>
      </c>
      <c r="AU31" s="117">
        <v>2084</v>
      </c>
      <c r="AV31" s="116">
        <v>3083</v>
      </c>
      <c r="AW31" s="116">
        <v>2707</v>
      </c>
      <c r="AX31" s="118">
        <v>39</v>
      </c>
      <c r="AY31" s="119">
        <v>382</v>
      </c>
      <c r="AZ31" s="120">
        <v>411</v>
      </c>
      <c r="BA31" s="121">
        <v>423</v>
      </c>
      <c r="BB31" s="120">
        <v>495</v>
      </c>
      <c r="BC31" s="120">
        <v>465</v>
      </c>
      <c r="BD31" s="120">
        <v>575</v>
      </c>
      <c r="BE31" s="115">
        <v>26</v>
      </c>
    </row>
    <row r="32" spans="2:57" ht="18.75" x14ac:dyDescent="0.3">
      <c r="B32" s="85">
        <v>9.837962962962962E-4</v>
      </c>
      <c r="C32" s="85">
        <v>9.7222222222222219E-4</v>
      </c>
      <c r="D32" s="85">
        <v>9.6064814814814819E-4</v>
      </c>
      <c r="E32" s="85">
        <v>9.4907407407407408E-4</v>
      </c>
      <c r="F32" s="85">
        <v>9.3749999999999997E-4</v>
      </c>
      <c r="G32" s="85">
        <v>9.2592592592592596E-4</v>
      </c>
      <c r="H32" s="78">
        <v>24</v>
      </c>
      <c r="I32" s="55">
        <v>780</v>
      </c>
      <c r="J32" s="103">
        <f t="shared" ref="J32" si="137">1/I32</f>
        <v>1.2820512820512821E-3</v>
      </c>
      <c r="K32" s="37">
        <v>750</v>
      </c>
      <c r="L32" s="103">
        <f t="shared" ref="L32" si="138">1/K32</f>
        <v>1.3333333333333333E-3</v>
      </c>
      <c r="M32" s="64"/>
      <c r="N32" s="103" t="e">
        <f t="shared" si="102"/>
        <v>#DIV/0!</v>
      </c>
      <c r="O32" s="37">
        <v>0</v>
      </c>
      <c r="P32" s="103" t="e">
        <f t="shared" si="103"/>
        <v>#DIV/0!</v>
      </c>
      <c r="Q32" s="74">
        <v>1340</v>
      </c>
      <c r="R32" s="103">
        <f t="shared" si="92"/>
        <v>7.4626865671641792E-4</v>
      </c>
      <c r="S32" s="74">
        <v>1180</v>
      </c>
      <c r="T32" s="103">
        <f t="shared" si="93"/>
        <v>8.4745762711864404E-4</v>
      </c>
      <c r="U32" s="37">
        <v>3460</v>
      </c>
      <c r="V32" s="99">
        <f t="shared" si="3"/>
        <v>2.8901734104046245E-4</v>
      </c>
      <c r="W32" s="37">
        <v>3280</v>
      </c>
      <c r="X32" s="99">
        <f t="shared" ref="X32" si="139">1/W32</f>
        <v>3.048780487804878E-4</v>
      </c>
      <c r="Y32" s="37">
        <v>3340</v>
      </c>
      <c r="Z32" s="99">
        <f t="shared" ref="Z32" si="140">1/Y32</f>
        <v>2.9940119760479042E-4</v>
      </c>
      <c r="AA32" s="37">
        <v>3070</v>
      </c>
      <c r="AB32" s="99">
        <f t="shared" ref="AB32" si="141">1/AA32</f>
        <v>3.2573289902280132E-4</v>
      </c>
      <c r="AC32" s="74">
        <v>3350</v>
      </c>
      <c r="AD32" s="99">
        <f t="shared" si="7"/>
        <v>2.9850746268656717E-4</v>
      </c>
      <c r="AE32" s="74">
        <v>3020</v>
      </c>
      <c r="AF32" s="99">
        <f t="shared" si="8"/>
        <v>3.3112582781456954E-4</v>
      </c>
      <c r="AG32" s="93">
        <v>1230</v>
      </c>
      <c r="AH32" s="97">
        <f t="shared" si="9"/>
        <v>8.1300813008130081E-4</v>
      </c>
      <c r="AI32" s="93">
        <v>1220</v>
      </c>
      <c r="AJ32" s="97">
        <f t="shared" si="10"/>
        <v>8.1967213114754098E-4</v>
      </c>
      <c r="AK32" s="93">
        <v>1210</v>
      </c>
      <c r="AL32" s="97">
        <f t="shared" si="11"/>
        <v>8.2644628099173552E-4</v>
      </c>
      <c r="AM32" s="93">
        <v>1200</v>
      </c>
      <c r="AN32" s="97">
        <f t="shared" si="12"/>
        <v>8.3333333333333339E-4</v>
      </c>
      <c r="AO32" s="93">
        <v>1190</v>
      </c>
      <c r="AP32" s="97">
        <f t="shared" si="13"/>
        <v>8.4033613445378156E-4</v>
      </c>
      <c r="AQ32" s="93">
        <v>1180</v>
      </c>
      <c r="AR32" s="97">
        <f t="shared" si="14"/>
        <v>8.4745762711864404E-4</v>
      </c>
      <c r="AS32" s="116">
        <v>181</v>
      </c>
      <c r="AT32" s="116">
        <v>2334</v>
      </c>
      <c r="AU32" s="117">
        <v>2177</v>
      </c>
      <c r="AV32" s="116">
        <v>321</v>
      </c>
      <c r="AW32" s="116">
        <v>2792</v>
      </c>
      <c r="AX32" s="118">
        <v>4028</v>
      </c>
      <c r="AY32" s="119">
        <v>389</v>
      </c>
      <c r="AZ32" s="120">
        <v>419</v>
      </c>
      <c r="BA32" s="121">
        <v>43</v>
      </c>
      <c r="BB32" s="120">
        <v>505</v>
      </c>
      <c r="BC32" s="120">
        <v>472</v>
      </c>
      <c r="BD32" s="120">
        <v>583</v>
      </c>
      <c r="BE32" s="115">
        <v>27</v>
      </c>
    </row>
    <row r="33" spans="2:57" ht="18.75" x14ac:dyDescent="0.3">
      <c r="B33" s="85">
        <v>9.9537037037037042E-4</v>
      </c>
      <c r="C33" s="85">
        <v>9.837962962962962E-4</v>
      </c>
      <c r="D33" s="85">
        <v>9.7222222222222219E-4</v>
      </c>
      <c r="E33" s="85">
        <v>9.6064814814814819E-4</v>
      </c>
      <c r="F33" s="85">
        <v>9.4907407407407408E-4</v>
      </c>
      <c r="G33" s="85">
        <v>9.3749999999999997E-4</v>
      </c>
      <c r="H33" s="78">
        <v>23</v>
      </c>
      <c r="I33" s="55"/>
      <c r="J33" s="103" t="e">
        <f t="shared" ref="J33" si="142">1/I33</f>
        <v>#DIV/0!</v>
      </c>
      <c r="K33" s="37"/>
      <c r="L33" s="103" t="e">
        <f t="shared" ref="L33" si="143">1/K33</f>
        <v>#DIV/0!</v>
      </c>
      <c r="M33" s="64">
        <v>1100</v>
      </c>
      <c r="N33" s="103">
        <f t="shared" si="102"/>
        <v>9.0909090909090909E-4</v>
      </c>
      <c r="O33" s="37">
        <v>1000</v>
      </c>
      <c r="P33" s="103">
        <f t="shared" si="103"/>
        <v>1E-3</v>
      </c>
      <c r="Q33" s="74"/>
      <c r="R33" s="103" t="e">
        <f t="shared" si="92"/>
        <v>#DIV/0!</v>
      </c>
      <c r="S33" s="74">
        <v>1170</v>
      </c>
      <c r="T33" s="103">
        <f t="shared" si="93"/>
        <v>8.547008547008547E-4</v>
      </c>
      <c r="U33" s="37">
        <v>3440</v>
      </c>
      <c r="V33" s="99">
        <f t="shared" si="3"/>
        <v>2.9069767441860465E-4</v>
      </c>
      <c r="W33" s="37">
        <v>3260</v>
      </c>
      <c r="X33" s="99">
        <f t="shared" ref="X33" si="144">1/W33</f>
        <v>3.0674846625766873E-4</v>
      </c>
      <c r="Y33" s="37">
        <v>3320</v>
      </c>
      <c r="Z33" s="99">
        <f t="shared" ref="Z33" si="145">1/Y33</f>
        <v>3.0120481927710846E-4</v>
      </c>
      <c r="AA33" s="37">
        <v>3050</v>
      </c>
      <c r="AB33" s="99">
        <f t="shared" ref="AB33" si="146">1/AA33</f>
        <v>3.2786885245901639E-4</v>
      </c>
      <c r="AC33" s="74">
        <v>3340</v>
      </c>
      <c r="AD33" s="99">
        <f t="shared" si="7"/>
        <v>2.9940119760479042E-4</v>
      </c>
      <c r="AE33" s="74">
        <v>2600</v>
      </c>
      <c r="AF33" s="99">
        <f t="shared" si="8"/>
        <v>3.8461538461538462E-4</v>
      </c>
      <c r="AG33" s="93">
        <v>1220</v>
      </c>
      <c r="AH33" s="97">
        <f t="shared" si="9"/>
        <v>8.1967213114754098E-4</v>
      </c>
      <c r="AI33" s="93">
        <v>1210</v>
      </c>
      <c r="AJ33" s="97">
        <f t="shared" si="10"/>
        <v>8.2644628099173552E-4</v>
      </c>
      <c r="AK33" s="93">
        <v>1200</v>
      </c>
      <c r="AL33" s="97">
        <f t="shared" si="11"/>
        <v>8.3333333333333339E-4</v>
      </c>
      <c r="AM33" s="93">
        <v>1190</v>
      </c>
      <c r="AN33" s="97">
        <f t="shared" si="12"/>
        <v>8.4033613445378156E-4</v>
      </c>
      <c r="AO33" s="93">
        <v>1180</v>
      </c>
      <c r="AP33" s="97">
        <f t="shared" si="13"/>
        <v>8.4745762711864404E-4</v>
      </c>
      <c r="AQ33" s="93">
        <v>1170</v>
      </c>
      <c r="AR33" s="97">
        <f t="shared" si="14"/>
        <v>8.547008547008547E-4</v>
      </c>
      <c r="AS33" s="116">
        <v>1898</v>
      </c>
      <c r="AT33" s="116">
        <v>2434</v>
      </c>
      <c r="AU33" s="117">
        <v>2269</v>
      </c>
      <c r="AV33" s="116">
        <v>3338</v>
      </c>
      <c r="AW33" s="116">
        <v>2876</v>
      </c>
      <c r="AX33" s="118">
        <v>4156</v>
      </c>
      <c r="AY33" s="119">
        <v>396</v>
      </c>
      <c r="AZ33" s="120">
        <v>428</v>
      </c>
      <c r="BA33" s="121">
        <v>438</v>
      </c>
      <c r="BB33" s="120">
        <v>514</v>
      </c>
      <c r="BC33" s="120">
        <v>478</v>
      </c>
      <c r="BD33" s="120">
        <v>591</v>
      </c>
      <c r="BE33" s="115">
        <v>28</v>
      </c>
    </row>
    <row r="34" spans="2:57" ht="18.75" x14ac:dyDescent="0.3">
      <c r="B34" s="85">
        <v>1.0069444444444444E-3</v>
      </c>
      <c r="C34" s="85">
        <v>9.9537037037037042E-4</v>
      </c>
      <c r="D34" s="85">
        <v>9.837962962962962E-4</v>
      </c>
      <c r="E34" s="85">
        <v>9.7222222222222219E-4</v>
      </c>
      <c r="F34" s="85">
        <v>9.6064814814814819E-4</v>
      </c>
      <c r="G34" s="85">
        <v>9.4907407407407408E-4</v>
      </c>
      <c r="H34" s="78">
        <v>22</v>
      </c>
      <c r="I34" s="55">
        <v>770</v>
      </c>
      <c r="J34" s="103">
        <f t="shared" ref="J34" si="147">1/I34</f>
        <v>1.2987012987012987E-3</v>
      </c>
      <c r="K34" s="37">
        <v>740</v>
      </c>
      <c r="L34" s="103">
        <f t="shared" ref="L34" si="148">1/K34</f>
        <v>1.3513513513513514E-3</v>
      </c>
      <c r="M34" s="64">
        <v>1090</v>
      </c>
      <c r="N34" s="103">
        <f t="shared" si="102"/>
        <v>9.1743119266055051E-4</v>
      </c>
      <c r="O34" s="37">
        <v>990</v>
      </c>
      <c r="P34" s="103">
        <f t="shared" si="103"/>
        <v>1.0101010101010101E-3</v>
      </c>
      <c r="Q34" s="74">
        <v>1330</v>
      </c>
      <c r="R34" s="103">
        <f t="shared" si="92"/>
        <v>7.5187969924812035E-4</v>
      </c>
      <c r="S34" s="74"/>
      <c r="T34" s="103" t="e">
        <f t="shared" si="93"/>
        <v>#DIV/0!</v>
      </c>
      <c r="U34" s="37">
        <v>3420</v>
      </c>
      <c r="V34" s="99">
        <f t="shared" si="3"/>
        <v>2.9239766081871346E-4</v>
      </c>
      <c r="W34" s="37">
        <v>3240</v>
      </c>
      <c r="X34" s="99">
        <f t="shared" ref="X34" si="149">1/W34</f>
        <v>3.0864197530864197E-4</v>
      </c>
      <c r="Y34" s="37">
        <v>3300</v>
      </c>
      <c r="Z34" s="99">
        <f t="shared" ref="Z34" si="150">1/Y34</f>
        <v>3.0303030303030303E-4</v>
      </c>
      <c r="AA34" s="37">
        <v>3030</v>
      </c>
      <c r="AB34" s="99">
        <f t="shared" ref="AB34" si="151">1/AA34</f>
        <v>3.3003300330033004E-4</v>
      </c>
      <c r="AC34" s="74">
        <v>3320</v>
      </c>
      <c r="AD34" s="99">
        <f t="shared" si="7"/>
        <v>3.0120481927710846E-4</v>
      </c>
      <c r="AE34" s="74">
        <v>2580</v>
      </c>
      <c r="AF34" s="99">
        <f t="shared" si="8"/>
        <v>3.875968992248062E-4</v>
      </c>
      <c r="AG34" s="93">
        <v>1210</v>
      </c>
      <c r="AH34" s="97">
        <f t="shared" si="9"/>
        <v>8.2644628099173552E-4</v>
      </c>
      <c r="AI34" s="93">
        <v>1200</v>
      </c>
      <c r="AJ34" s="97">
        <f t="shared" si="10"/>
        <v>8.3333333333333339E-4</v>
      </c>
      <c r="AK34" s="93">
        <v>1190</v>
      </c>
      <c r="AL34" s="97">
        <f t="shared" si="11"/>
        <v>8.4033613445378156E-4</v>
      </c>
      <c r="AM34" s="93">
        <v>1180</v>
      </c>
      <c r="AN34" s="97">
        <f t="shared" si="12"/>
        <v>8.4745762711864404E-4</v>
      </c>
      <c r="AO34" s="93">
        <v>1170</v>
      </c>
      <c r="AP34" s="97">
        <f t="shared" si="13"/>
        <v>8.547008547008547E-4</v>
      </c>
      <c r="AQ34" s="93">
        <v>1160</v>
      </c>
      <c r="AR34" s="97">
        <f t="shared" si="14"/>
        <v>8.6206896551724137E-4</v>
      </c>
      <c r="AS34" s="116">
        <v>1985</v>
      </c>
      <c r="AT34" s="116">
        <v>2533</v>
      </c>
      <c r="AU34" s="117">
        <v>2362</v>
      </c>
      <c r="AV34" s="116">
        <v>3465</v>
      </c>
      <c r="AW34" s="116">
        <v>296</v>
      </c>
      <c r="AX34" s="118">
        <v>4284</v>
      </c>
      <c r="AY34" s="119">
        <v>403</v>
      </c>
      <c r="AZ34" s="120">
        <v>436</v>
      </c>
      <c r="BA34" s="121">
        <v>445</v>
      </c>
      <c r="BB34" s="120">
        <v>523</v>
      </c>
      <c r="BC34" s="120">
        <v>485</v>
      </c>
      <c r="BD34" s="120">
        <v>599</v>
      </c>
      <c r="BE34" s="115">
        <v>29</v>
      </c>
    </row>
    <row r="35" spans="2:57" ht="18.75" x14ac:dyDescent="0.3">
      <c r="B35" s="85">
        <v>1.0185185185185184E-3</v>
      </c>
      <c r="C35" s="85">
        <v>1.0069444444444444E-3</v>
      </c>
      <c r="D35" s="85">
        <v>9.9537037037037042E-4</v>
      </c>
      <c r="E35" s="85">
        <v>9.837962962962962E-4</v>
      </c>
      <c r="F35" s="85">
        <v>9.7222222222222219E-4</v>
      </c>
      <c r="G35" s="85">
        <v>9.6064814814814819E-4</v>
      </c>
      <c r="H35" s="78">
        <v>21</v>
      </c>
      <c r="I35" s="55"/>
      <c r="J35" s="103" t="e">
        <f t="shared" ref="J35" si="152">1/I35</f>
        <v>#DIV/0!</v>
      </c>
      <c r="K35" s="37">
        <v>730</v>
      </c>
      <c r="L35" s="103">
        <f t="shared" ref="L35" si="153">1/K35</f>
        <v>1.3698630136986301E-3</v>
      </c>
      <c r="M35" s="64">
        <v>1080</v>
      </c>
      <c r="N35" s="103">
        <f t="shared" si="102"/>
        <v>9.2592592592592596E-4</v>
      </c>
      <c r="O35" s="37">
        <v>0</v>
      </c>
      <c r="P35" s="103" t="e">
        <f t="shared" si="103"/>
        <v>#DIV/0!</v>
      </c>
      <c r="Q35" s="74">
        <v>1320</v>
      </c>
      <c r="R35" s="103">
        <f t="shared" si="92"/>
        <v>7.5757575757575758E-4</v>
      </c>
      <c r="S35" s="74">
        <v>1160</v>
      </c>
      <c r="T35" s="103">
        <f t="shared" si="93"/>
        <v>8.6206896551724137E-4</v>
      </c>
      <c r="U35" s="37">
        <v>3400</v>
      </c>
      <c r="V35" s="99">
        <f t="shared" si="3"/>
        <v>2.941176470588235E-4</v>
      </c>
      <c r="W35" s="37">
        <v>3220</v>
      </c>
      <c r="X35" s="99">
        <f t="shared" ref="X35" si="154">1/W35</f>
        <v>3.1055900621118014E-4</v>
      </c>
      <c r="Y35" s="37">
        <v>3280</v>
      </c>
      <c r="Z35" s="99">
        <f t="shared" ref="Z35" si="155">1/Y35</f>
        <v>3.048780487804878E-4</v>
      </c>
      <c r="AA35" s="37">
        <v>3020</v>
      </c>
      <c r="AB35" s="99">
        <f t="shared" ref="AB35" si="156">1/AA35</f>
        <v>3.3112582781456954E-4</v>
      </c>
      <c r="AC35" s="74">
        <v>3300</v>
      </c>
      <c r="AD35" s="99">
        <f t="shared" si="7"/>
        <v>3.0303030303030303E-4</v>
      </c>
      <c r="AE35" s="74">
        <v>2570</v>
      </c>
      <c r="AF35" s="99">
        <f t="shared" si="8"/>
        <v>3.8910505836575878E-4</v>
      </c>
      <c r="AG35" s="93">
        <v>1200</v>
      </c>
      <c r="AH35" s="97">
        <f t="shared" si="9"/>
        <v>8.3333333333333339E-4</v>
      </c>
      <c r="AI35" s="93">
        <v>1190</v>
      </c>
      <c r="AJ35" s="97">
        <f t="shared" si="10"/>
        <v>8.4033613445378156E-4</v>
      </c>
      <c r="AK35" s="93">
        <v>1180</v>
      </c>
      <c r="AL35" s="97">
        <f t="shared" si="11"/>
        <v>8.4745762711864404E-4</v>
      </c>
      <c r="AM35" s="93">
        <v>1170</v>
      </c>
      <c r="AN35" s="97">
        <f t="shared" si="12"/>
        <v>8.547008547008547E-4</v>
      </c>
      <c r="AO35" s="93">
        <v>1160</v>
      </c>
      <c r="AP35" s="97">
        <f t="shared" si="13"/>
        <v>8.6206896551724137E-4</v>
      </c>
      <c r="AQ35" s="93">
        <v>1150</v>
      </c>
      <c r="AR35" s="97">
        <f t="shared" si="14"/>
        <v>8.6956521739130438E-4</v>
      </c>
      <c r="AS35" s="116">
        <v>2072</v>
      </c>
      <c r="AT35" s="116">
        <v>2632</v>
      </c>
      <c r="AU35" s="117">
        <v>2454</v>
      </c>
      <c r="AV35" s="116">
        <v>3592</v>
      </c>
      <c r="AW35" s="116">
        <v>3044</v>
      </c>
      <c r="AX35" s="118">
        <v>4413</v>
      </c>
      <c r="AY35" s="119">
        <v>41</v>
      </c>
      <c r="AZ35" s="120">
        <v>444</v>
      </c>
      <c r="BA35" s="121">
        <v>452</v>
      </c>
      <c r="BB35" s="120">
        <v>532</v>
      </c>
      <c r="BC35" s="120">
        <v>492</v>
      </c>
      <c r="BD35" s="120">
        <v>607</v>
      </c>
      <c r="BE35" s="115">
        <v>30</v>
      </c>
    </row>
    <row r="36" spans="2:57" ht="18.75" x14ac:dyDescent="0.3">
      <c r="B36" s="85">
        <v>1.0300925925925926E-3</v>
      </c>
      <c r="C36" s="85">
        <v>1.0185185185185184E-3</v>
      </c>
      <c r="D36" s="85">
        <v>1.0069444444444444E-3</v>
      </c>
      <c r="E36" s="85">
        <v>9.9537037037037042E-4</v>
      </c>
      <c r="F36" s="85">
        <v>9.837962962962962E-4</v>
      </c>
      <c r="G36" s="85">
        <v>9.7222222222222219E-4</v>
      </c>
      <c r="H36" s="78">
        <v>20</v>
      </c>
      <c r="I36" s="55">
        <v>760</v>
      </c>
      <c r="J36" s="103">
        <f t="shared" ref="J36" si="157">1/I36</f>
        <v>1.3157894736842105E-3</v>
      </c>
      <c r="K36" s="37">
        <v>720</v>
      </c>
      <c r="L36" s="103">
        <f t="shared" ref="L36" si="158">1/K36</f>
        <v>1.3888888888888889E-3</v>
      </c>
      <c r="M36" s="64"/>
      <c r="N36" s="103" t="e">
        <f t="shared" si="102"/>
        <v>#DIV/0!</v>
      </c>
      <c r="O36" s="37">
        <v>980.00000000000011</v>
      </c>
      <c r="P36" s="103">
        <f t="shared" si="103"/>
        <v>1.020408163265306E-3</v>
      </c>
      <c r="Q36" s="74">
        <v>1310</v>
      </c>
      <c r="R36" s="103">
        <f t="shared" si="92"/>
        <v>7.6335877862595419E-4</v>
      </c>
      <c r="S36" s="74">
        <v>1150</v>
      </c>
      <c r="T36" s="103">
        <f t="shared" si="93"/>
        <v>8.6956521739130438E-4</v>
      </c>
      <c r="U36" s="37">
        <v>3380</v>
      </c>
      <c r="V36" s="99">
        <f t="shared" si="3"/>
        <v>2.9585798816568048E-4</v>
      </c>
      <c r="W36" s="37">
        <v>3200</v>
      </c>
      <c r="X36" s="99">
        <f t="shared" ref="X36" si="159">1/W36</f>
        <v>3.1250000000000001E-4</v>
      </c>
      <c r="Y36" s="37">
        <v>3260</v>
      </c>
      <c r="Z36" s="99">
        <f t="shared" ref="Z36" si="160">1/Y36</f>
        <v>3.0674846625766873E-4</v>
      </c>
      <c r="AA36" s="37">
        <v>2600</v>
      </c>
      <c r="AB36" s="99">
        <f t="shared" ref="AB36" si="161">1/AA36</f>
        <v>3.8461538461538462E-4</v>
      </c>
      <c r="AC36" s="74">
        <v>3280</v>
      </c>
      <c r="AD36" s="99">
        <f t="shared" si="7"/>
        <v>3.048780487804878E-4</v>
      </c>
      <c r="AE36" s="74">
        <v>2550</v>
      </c>
      <c r="AF36" s="99">
        <f t="shared" si="8"/>
        <v>3.9215686274509802E-4</v>
      </c>
      <c r="AG36" s="93">
        <v>1190</v>
      </c>
      <c r="AH36" s="97">
        <f t="shared" si="9"/>
        <v>8.4033613445378156E-4</v>
      </c>
      <c r="AI36" s="93">
        <v>1180</v>
      </c>
      <c r="AJ36" s="97">
        <f t="shared" si="10"/>
        <v>8.4745762711864404E-4</v>
      </c>
      <c r="AK36" s="93">
        <v>1170</v>
      </c>
      <c r="AL36" s="97">
        <f t="shared" si="11"/>
        <v>8.547008547008547E-4</v>
      </c>
      <c r="AM36" s="93">
        <v>1160</v>
      </c>
      <c r="AN36" s="97">
        <f t="shared" si="12"/>
        <v>8.6206896551724137E-4</v>
      </c>
      <c r="AO36" s="93">
        <v>1150</v>
      </c>
      <c r="AP36" s="97">
        <f t="shared" si="13"/>
        <v>8.6956521739130438E-4</v>
      </c>
      <c r="AQ36" s="93">
        <v>1140</v>
      </c>
      <c r="AR36" s="97">
        <f t="shared" si="14"/>
        <v>8.7719298245614037E-4</v>
      </c>
      <c r="AS36" s="116">
        <v>2159</v>
      </c>
      <c r="AT36" s="116">
        <v>2731</v>
      </c>
      <c r="AU36" s="117">
        <v>2546</v>
      </c>
      <c r="AV36" s="116">
        <v>3719</v>
      </c>
      <c r="AW36" s="116">
        <v>3128</v>
      </c>
      <c r="AX36" s="118">
        <v>4541</v>
      </c>
      <c r="AY36" s="119">
        <v>417</v>
      </c>
      <c r="AZ36" s="120">
        <v>453</v>
      </c>
      <c r="BA36" s="121">
        <v>459</v>
      </c>
      <c r="BB36" s="120">
        <v>541</v>
      </c>
      <c r="BC36" s="120">
        <v>498</v>
      </c>
      <c r="BD36" s="120">
        <v>615</v>
      </c>
      <c r="BE36" s="115">
        <v>31</v>
      </c>
    </row>
    <row r="37" spans="2:57" ht="18.75" x14ac:dyDescent="0.3">
      <c r="B37" s="85">
        <v>1.0416666666666667E-3</v>
      </c>
      <c r="C37" s="85">
        <v>1.0300925925925926E-3</v>
      </c>
      <c r="D37" s="85">
        <v>1.0185185185185184E-3</v>
      </c>
      <c r="E37" s="85">
        <v>1.0069444444444444E-3</v>
      </c>
      <c r="F37" s="85">
        <v>9.9537037037037042E-4</v>
      </c>
      <c r="G37" s="85">
        <v>9.837962962962962E-4</v>
      </c>
      <c r="H37" s="78">
        <v>19</v>
      </c>
      <c r="I37" s="55"/>
      <c r="J37" s="103" t="e">
        <f t="shared" ref="J37" si="162">1/I37</f>
        <v>#DIV/0!</v>
      </c>
      <c r="K37" s="37">
        <v>720</v>
      </c>
      <c r="L37" s="103">
        <f t="shared" ref="L37" si="163">1/K37</f>
        <v>1.3888888888888889E-3</v>
      </c>
      <c r="M37" s="64">
        <v>1070</v>
      </c>
      <c r="N37" s="103">
        <f t="shared" si="102"/>
        <v>9.3457943925233649E-4</v>
      </c>
      <c r="O37" s="37">
        <v>969.99999999999989</v>
      </c>
      <c r="P37" s="103">
        <f t="shared" si="103"/>
        <v>1.0309278350515464E-3</v>
      </c>
      <c r="Q37" s="74">
        <v>1300</v>
      </c>
      <c r="R37" s="103">
        <f t="shared" si="92"/>
        <v>7.6923076923076923E-4</v>
      </c>
      <c r="S37" s="74">
        <v>1140</v>
      </c>
      <c r="T37" s="103">
        <f t="shared" si="93"/>
        <v>8.7719298245614037E-4</v>
      </c>
      <c r="U37" s="37">
        <v>3360</v>
      </c>
      <c r="V37" s="99">
        <f t="shared" si="3"/>
        <v>2.9761904761904765E-4</v>
      </c>
      <c r="W37" s="37">
        <v>3180</v>
      </c>
      <c r="X37" s="99">
        <f t="shared" ref="X37" si="164">1/W37</f>
        <v>3.1446540880503143E-4</v>
      </c>
      <c r="Y37" s="37">
        <v>3240</v>
      </c>
      <c r="Z37" s="99">
        <f t="shared" ref="Z37" si="165">1/Y37</f>
        <v>3.0864197530864197E-4</v>
      </c>
      <c r="AA37" s="37">
        <v>2580</v>
      </c>
      <c r="AB37" s="99">
        <f t="shared" ref="AB37" si="166">1/AA37</f>
        <v>3.875968992248062E-4</v>
      </c>
      <c r="AC37" s="74">
        <v>3260</v>
      </c>
      <c r="AD37" s="99">
        <f t="shared" si="7"/>
        <v>3.0674846625766873E-4</v>
      </c>
      <c r="AE37" s="74">
        <v>2530</v>
      </c>
      <c r="AF37" s="99">
        <f t="shared" si="8"/>
        <v>3.9525691699604743E-4</v>
      </c>
      <c r="AG37" s="93">
        <v>1180</v>
      </c>
      <c r="AH37" s="97">
        <f t="shared" si="9"/>
        <v>8.4745762711864404E-4</v>
      </c>
      <c r="AI37" s="93">
        <v>1170</v>
      </c>
      <c r="AJ37" s="97">
        <f t="shared" si="10"/>
        <v>8.547008547008547E-4</v>
      </c>
      <c r="AK37" s="93">
        <v>1160</v>
      </c>
      <c r="AL37" s="97">
        <f t="shared" si="11"/>
        <v>8.6206896551724137E-4</v>
      </c>
      <c r="AM37" s="93">
        <v>1150</v>
      </c>
      <c r="AN37" s="97">
        <f t="shared" si="12"/>
        <v>8.6956521739130438E-4</v>
      </c>
      <c r="AO37" s="93">
        <v>1140</v>
      </c>
      <c r="AP37" s="97">
        <f t="shared" si="13"/>
        <v>8.7719298245614037E-4</v>
      </c>
      <c r="AQ37" s="93">
        <v>1130</v>
      </c>
      <c r="AR37" s="97">
        <f t="shared" si="14"/>
        <v>8.8495575221238937E-4</v>
      </c>
      <c r="AS37" s="116">
        <v>2246</v>
      </c>
      <c r="AT37" s="116">
        <v>283</v>
      </c>
      <c r="AU37" s="117">
        <v>2639</v>
      </c>
      <c r="AV37" s="116">
        <v>3846</v>
      </c>
      <c r="AW37" s="116">
        <v>3212</v>
      </c>
      <c r="AX37" s="118">
        <v>4669</v>
      </c>
      <c r="AY37" s="119">
        <v>424</v>
      </c>
      <c r="AZ37" s="120">
        <v>461</v>
      </c>
      <c r="BA37" s="121">
        <v>466</v>
      </c>
      <c r="BB37" s="120">
        <v>55</v>
      </c>
      <c r="BC37" s="120">
        <v>505</v>
      </c>
      <c r="BD37" s="120">
        <v>623</v>
      </c>
      <c r="BE37" s="115">
        <v>32</v>
      </c>
    </row>
    <row r="38" spans="2:57" ht="18.75" x14ac:dyDescent="0.3">
      <c r="B38" s="85">
        <v>1.0532407407407407E-3</v>
      </c>
      <c r="C38" s="85">
        <v>1.0416666666666667E-3</v>
      </c>
      <c r="D38" s="85">
        <v>1.0300925925925926E-3</v>
      </c>
      <c r="E38" s="85">
        <v>1.0185185185185184E-3</v>
      </c>
      <c r="F38" s="85">
        <v>1.0069444444444444E-3</v>
      </c>
      <c r="G38" s="85">
        <v>9.9537037037037042E-4</v>
      </c>
      <c r="H38" s="78">
        <v>18</v>
      </c>
      <c r="I38" s="55">
        <v>750</v>
      </c>
      <c r="J38" s="103">
        <f t="shared" ref="J38" si="167">1/I38</f>
        <v>1.3333333333333333E-3</v>
      </c>
      <c r="K38" s="37">
        <v>710</v>
      </c>
      <c r="L38" s="103">
        <f t="shared" ref="L38" si="168">1/K38</f>
        <v>1.4084507042253522E-3</v>
      </c>
      <c r="M38" s="64">
        <v>1060</v>
      </c>
      <c r="N38" s="103">
        <f t="shared" si="102"/>
        <v>9.4339622641509435E-4</v>
      </c>
      <c r="O38" s="37">
        <v>0</v>
      </c>
      <c r="P38" s="103" t="e">
        <f t="shared" si="103"/>
        <v>#DIV/0!</v>
      </c>
      <c r="Q38" s="74">
        <v>1290</v>
      </c>
      <c r="R38" s="103">
        <f t="shared" si="92"/>
        <v>7.7519379844961239E-4</v>
      </c>
      <c r="S38" s="74"/>
      <c r="T38" s="103" t="e">
        <f t="shared" si="93"/>
        <v>#DIV/0!</v>
      </c>
      <c r="U38" s="37">
        <v>3330</v>
      </c>
      <c r="V38" s="99">
        <f t="shared" si="3"/>
        <v>3.0030030030030029E-4</v>
      </c>
      <c r="W38" s="37">
        <v>3160</v>
      </c>
      <c r="X38" s="99">
        <f t="shared" ref="X38" si="169">1/W38</f>
        <v>3.1645569620253165E-4</v>
      </c>
      <c r="Y38" s="37">
        <v>3220</v>
      </c>
      <c r="Z38" s="99">
        <f t="shared" ref="Z38" si="170">1/Y38</f>
        <v>3.1055900621118014E-4</v>
      </c>
      <c r="AA38" s="37">
        <v>2570</v>
      </c>
      <c r="AB38" s="99">
        <f t="shared" ref="AB38" si="171">1/AA38</f>
        <v>3.8910505836575878E-4</v>
      </c>
      <c r="AC38" s="74">
        <v>3240</v>
      </c>
      <c r="AD38" s="99">
        <f t="shared" si="7"/>
        <v>3.0864197530864197E-4</v>
      </c>
      <c r="AE38" s="74">
        <v>2520</v>
      </c>
      <c r="AF38" s="99">
        <f t="shared" si="8"/>
        <v>3.9682539682539683E-4</v>
      </c>
      <c r="AG38" s="93">
        <v>1170</v>
      </c>
      <c r="AH38" s="97">
        <f t="shared" si="9"/>
        <v>8.547008547008547E-4</v>
      </c>
      <c r="AI38" s="93">
        <v>1160</v>
      </c>
      <c r="AJ38" s="97">
        <f t="shared" si="10"/>
        <v>8.6206896551724137E-4</v>
      </c>
      <c r="AK38" s="93">
        <v>1150</v>
      </c>
      <c r="AL38" s="97">
        <f t="shared" si="11"/>
        <v>8.6956521739130438E-4</v>
      </c>
      <c r="AM38" s="93">
        <v>1140</v>
      </c>
      <c r="AN38" s="97">
        <f t="shared" si="12"/>
        <v>8.7719298245614037E-4</v>
      </c>
      <c r="AO38" s="93">
        <v>1130</v>
      </c>
      <c r="AP38" s="97">
        <f t="shared" si="13"/>
        <v>8.8495575221238937E-4</v>
      </c>
      <c r="AQ38" s="93">
        <v>1120</v>
      </c>
      <c r="AR38" s="97">
        <f t="shared" si="14"/>
        <v>8.9285714285714283E-4</v>
      </c>
      <c r="AS38" s="116">
        <v>2334</v>
      </c>
      <c r="AT38" s="116">
        <v>293</v>
      </c>
      <c r="AU38" s="117">
        <v>2731</v>
      </c>
      <c r="AV38" s="116">
        <v>3974</v>
      </c>
      <c r="AW38" s="116">
        <v>3296</v>
      </c>
      <c r="AX38" s="118">
        <v>4797</v>
      </c>
      <c r="AY38" s="119">
        <v>43</v>
      </c>
      <c r="AZ38" s="120">
        <v>47</v>
      </c>
      <c r="BA38" s="121">
        <v>474</v>
      </c>
      <c r="BB38" s="120">
        <v>559</v>
      </c>
      <c r="BC38" s="120">
        <v>511</v>
      </c>
      <c r="BD38" s="120">
        <v>63</v>
      </c>
      <c r="BE38" s="115">
        <v>33</v>
      </c>
    </row>
    <row r="39" spans="2:57" ht="18.75" x14ac:dyDescent="0.3">
      <c r="B39" s="85">
        <v>1.0648148148148149E-3</v>
      </c>
      <c r="C39" s="85">
        <v>1.0532407407407407E-3</v>
      </c>
      <c r="D39" s="85">
        <v>1.0416666666666667E-3</v>
      </c>
      <c r="E39" s="85">
        <v>1.0300925925925926E-3</v>
      </c>
      <c r="F39" s="85">
        <v>1.0185185185185184E-3</v>
      </c>
      <c r="G39" s="85">
        <v>1.0069444444444444E-3</v>
      </c>
      <c r="H39" s="78">
        <v>17</v>
      </c>
      <c r="I39" s="55">
        <v>740</v>
      </c>
      <c r="J39" s="103">
        <f t="shared" ref="J39" si="172">1/I39</f>
        <v>1.3513513513513514E-3</v>
      </c>
      <c r="K39" s="37">
        <v>710</v>
      </c>
      <c r="L39" s="103">
        <f t="shared" ref="L39" si="173">1/K39</f>
        <v>1.4084507042253522E-3</v>
      </c>
      <c r="M39" s="64"/>
      <c r="N39" s="103" t="e">
        <f t="shared" si="102"/>
        <v>#DIV/0!</v>
      </c>
      <c r="O39" s="37">
        <v>960</v>
      </c>
      <c r="P39" s="103">
        <f t="shared" si="103"/>
        <v>1.0416666666666667E-3</v>
      </c>
      <c r="Q39" s="74">
        <v>1280</v>
      </c>
      <c r="R39" s="103">
        <f t="shared" si="92"/>
        <v>7.8125000000000004E-4</v>
      </c>
      <c r="S39" s="74">
        <v>1130</v>
      </c>
      <c r="T39" s="103">
        <f t="shared" si="93"/>
        <v>8.8495575221238937E-4</v>
      </c>
      <c r="U39" s="37">
        <v>3310</v>
      </c>
      <c r="V39" s="99">
        <f t="shared" si="3"/>
        <v>3.0211480362537764E-4</v>
      </c>
      <c r="W39" s="37">
        <v>3140</v>
      </c>
      <c r="X39" s="99">
        <f t="shared" ref="X39" si="174">1/W39</f>
        <v>3.1847133757961782E-4</v>
      </c>
      <c r="Y39" s="37">
        <v>3200</v>
      </c>
      <c r="Z39" s="99">
        <f t="shared" ref="Z39" si="175">1/Y39</f>
        <v>3.1250000000000001E-4</v>
      </c>
      <c r="AA39" s="37">
        <v>2550</v>
      </c>
      <c r="AB39" s="99">
        <f t="shared" ref="AB39" si="176">1/AA39</f>
        <v>3.9215686274509802E-4</v>
      </c>
      <c r="AC39" s="74">
        <v>3220</v>
      </c>
      <c r="AD39" s="99">
        <f t="shared" si="7"/>
        <v>3.1055900621118014E-4</v>
      </c>
      <c r="AE39" s="74">
        <v>2500</v>
      </c>
      <c r="AF39" s="99">
        <f t="shared" si="8"/>
        <v>4.0000000000000002E-4</v>
      </c>
      <c r="AG39" s="93">
        <v>1160</v>
      </c>
      <c r="AH39" s="97">
        <f t="shared" si="9"/>
        <v>8.6206896551724137E-4</v>
      </c>
      <c r="AI39" s="93">
        <v>1150</v>
      </c>
      <c r="AJ39" s="97">
        <f t="shared" si="10"/>
        <v>8.6956521739130438E-4</v>
      </c>
      <c r="AK39" s="93">
        <v>1140</v>
      </c>
      <c r="AL39" s="97">
        <f t="shared" si="11"/>
        <v>8.7719298245614037E-4</v>
      </c>
      <c r="AM39" s="93">
        <v>1130</v>
      </c>
      <c r="AN39" s="97">
        <f t="shared" si="12"/>
        <v>8.8495575221238937E-4</v>
      </c>
      <c r="AO39" s="93">
        <v>1120</v>
      </c>
      <c r="AP39" s="97">
        <f t="shared" si="13"/>
        <v>8.9285714285714283E-4</v>
      </c>
      <c r="AQ39" s="93">
        <v>1110</v>
      </c>
      <c r="AR39" s="97">
        <f t="shared" si="14"/>
        <v>9.0090090090090091E-4</v>
      </c>
      <c r="AS39" s="116">
        <v>2421</v>
      </c>
      <c r="AT39" s="116">
        <v>3029</v>
      </c>
      <c r="AU39" s="117">
        <v>2824</v>
      </c>
      <c r="AV39" s="116">
        <v>4101</v>
      </c>
      <c r="AW39" s="116">
        <v>338</v>
      </c>
      <c r="AX39" s="118">
        <v>4925</v>
      </c>
      <c r="AY39" s="119">
        <v>437</v>
      </c>
      <c r="AZ39" s="120">
        <v>478</v>
      </c>
      <c r="BA39" s="121">
        <v>481</v>
      </c>
      <c r="BB39" s="120">
        <v>568</v>
      </c>
      <c r="BC39" s="120">
        <v>518</v>
      </c>
      <c r="BD39" s="120">
        <v>638</v>
      </c>
      <c r="BE39" s="115">
        <v>34</v>
      </c>
    </row>
    <row r="40" spans="2:57" ht="18.75" x14ac:dyDescent="0.3">
      <c r="B40" s="85">
        <v>1.0763888888888889E-3</v>
      </c>
      <c r="C40" s="85">
        <v>1.0648148148148149E-3</v>
      </c>
      <c r="D40" s="85">
        <v>1.0532407407407407E-3</v>
      </c>
      <c r="E40" s="85">
        <v>1.0416666666666667E-3</v>
      </c>
      <c r="F40" s="85">
        <v>1.0300925925925926E-3</v>
      </c>
      <c r="G40" s="85">
        <v>1.0185185185185184E-3</v>
      </c>
      <c r="H40" s="78">
        <v>16</v>
      </c>
      <c r="I40" s="55"/>
      <c r="J40" s="103" t="e">
        <f t="shared" ref="J40" si="177">1/I40</f>
        <v>#DIV/0!</v>
      </c>
      <c r="K40" s="37">
        <v>700</v>
      </c>
      <c r="L40" s="103">
        <f t="shared" ref="L40" si="178">1/K40</f>
        <v>1.4285714285714286E-3</v>
      </c>
      <c r="M40" s="64">
        <v>1050</v>
      </c>
      <c r="N40" s="103">
        <f t="shared" si="102"/>
        <v>9.5238095238095238E-4</v>
      </c>
      <c r="O40" s="37">
        <v>950</v>
      </c>
      <c r="P40" s="103">
        <f t="shared" si="103"/>
        <v>1.0526315789473684E-3</v>
      </c>
      <c r="Q40" s="74">
        <v>1270</v>
      </c>
      <c r="R40" s="103">
        <f t="shared" si="92"/>
        <v>7.874015748031496E-4</v>
      </c>
      <c r="S40" s="74">
        <v>1120</v>
      </c>
      <c r="T40" s="103">
        <f t="shared" si="93"/>
        <v>8.9285714285714283E-4</v>
      </c>
      <c r="U40" s="37">
        <v>3290</v>
      </c>
      <c r="V40" s="99">
        <f t="shared" si="3"/>
        <v>3.0395136778115504E-4</v>
      </c>
      <c r="W40" s="37">
        <v>3120</v>
      </c>
      <c r="X40" s="99">
        <f t="shared" ref="X40" si="179">1/W40</f>
        <v>3.2051282051282051E-4</v>
      </c>
      <c r="Y40" s="37">
        <v>3180</v>
      </c>
      <c r="Z40" s="99">
        <f t="shared" ref="Z40" si="180">1/Y40</f>
        <v>3.1446540880503143E-4</v>
      </c>
      <c r="AA40" s="37">
        <v>2530</v>
      </c>
      <c r="AB40" s="99">
        <f t="shared" ref="AB40" si="181">1/AA40</f>
        <v>3.9525691699604743E-4</v>
      </c>
      <c r="AC40" s="74">
        <v>3200</v>
      </c>
      <c r="AD40" s="99">
        <f t="shared" si="7"/>
        <v>3.1250000000000001E-4</v>
      </c>
      <c r="AE40" s="74">
        <v>2480</v>
      </c>
      <c r="AF40" s="99">
        <f t="shared" si="8"/>
        <v>4.032258064516129E-4</v>
      </c>
      <c r="AG40" s="93">
        <v>1150</v>
      </c>
      <c r="AH40" s="97">
        <f t="shared" si="9"/>
        <v>8.6956521739130438E-4</v>
      </c>
      <c r="AI40" s="93">
        <v>1140</v>
      </c>
      <c r="AJ40" s="97">
        <f t="shared" si="10"/>
        <v>8.7719298245614037E-4</v>
      </c>
      <c r="AK40" s="93">
        <v>1130</v>
      </c>
      <c r="AL40" s="97">
        <f t="shared" si="11"/>
        <v>8.8495575221238937E-4</v>
      </c>
      <c r="AM40" s="93">
        <v>1120</v>
      </c>
      <c r="AN40" s="97">
        <f t="shared" si="12"/>
        <v>8.9285714285714283E-4</v>
      </c>
      <c r="AO40" s="93">
        <v>1110</v>
      </c>
      <c r="AP40" s="97">
        <f t="shared" si="13"/>
        <v>9.0090090090090091E-4</v>
      </c>
      <c r="AQ40" s="93">
        <v>1100</v>
      </c>
      <c r="AR40" s="97">
        <f t="shared" si="14"/>
        <v>9.0909090909090909E-4</v>
      </c>
      <c r="AS40" s="116">
        <v>2508</v>
      </c>
      <c r="AT40" s="116">
        <v>3128</v>
      </c>
      <c r="AU40" s="117">
        <v>2916</v>
      </c>
      <c r="AV40" s="116">
        <v>4228</v>
      </c>
      <c r="AW40" s="116">
        <v>3464</v>
      </c>
      <c r="AX40" s="118">
        <v>5053</v>
      </c>
      <c r="AY40" s="119">
        <v>444</v>
      </c>
      <c r="AZ40" s="120">
        <v>487</v>
      </c>
      <c r="BA40" s="121">
        <v>488</v>
      </c>
      <c r="BB40" s="120">
        <v>577</v>
      </c>
      <c r="BC40" s="120">
        <v>524</v>
      </c>
      <c r="BD40" s="120">
        <v>646</v>
      </c>
      <c r="BE40" s="115">
        <v>35</v>
      </c>
    </row>
    <row r="41" spans="2:57" ht="18.75" x14ac:dyDescent="0.3">
      <c r="B41" s="85">
        <v>1.0879629629629629E-3</v>
      </c>
      <c r="C41" s="85">
        <v>1.0763888888888889E-3</v>
      </c>
      <c r="D41" s="85">
        <v>1.0648148148148149E-3</v>
      </c>
      <c r="E41" s="85">
        <v>1.0532407407407407E-3</v>
      </c>
      <c r="F41" s="85">
        <v>1.0416666666666667E-3</v>
      </c>
      <c r="G41" s="85">
        <v>1.0300925925925926E-3</v>
      </c>
      <c r="H41" s="78">
        <v>15</v>
      </c>
      <c r="I41" s="55">
        <v>730</v>
      </c>
      <c r="J41" s="103">
        <f t="shared" ref="J41" si="182">1/I41</f>
        <v>1.3698630136986301E-3</v>
      </c>
      <c r="K41" s="37">
        <v>690</v>
      </c>
      <c r="L41" s="103">
        <f t="shared" ref="L41" si="183">1/K41</f>
        <v>1.4492753623188406E-3</v>
      </c>
      <c r="M41" s="64">
        <v>1040</v>
      </c>
      <c r="N41" s="103">
        <f t="shared" si="102"/>
        <v>9.6153846153846159E-4</v>
      </c>
      <c r="O41" s="37">
        <v>0</v>
      </c>
      <c r="P41" s="103" t="e">
        <f t="shared" si="103"/>
        <v>#DIV/0!</v>
      </c>
      <c r="Q41" s="74">
        <v>1260</v>
      </c>
      <c r="R41" s="103">
        <f t="shared" si="92"/>
        <v>7.9365079365079365E-4</v>
      </c>
      <c r="S41" s="74"/>
      <c r="T41" s="103" t="e">
        <f t="shared" si="93"/>
        <v>#DIV/0!</v>
      </c>
      <c r="U41" s="37">
        <v>3270</v>
      </c>
      <c r="V41" s="99">
        <f t="shared" si="3"/>
        <v>3.058103975535168E-4</v>
      </c>
      <c r="W41" s="37">
        <v>3100</v>
      </c>
      <c r="X41" s="99">
        <f t="shared" ref="X41" si="184">1/W41</f>
        <v>3.2258064516129032E-4</v>
      </c>
      <c r="Y41" s="37">
        <v>3160</v>
      </c>
      <c r="Z41" s="99">
        <f t="shared" ref="Z41" si="185">1/Y41</f>
        <v>3.1645569620253165E-4</v>
      </c>
      <c r="AA41" s="37">
        <v>2520</v>
      </c>
      <c r="AB41" s="99">
        <f t="shared" ref="AB41" si="186">1/AA41</f>
        <v>3.9682539682539683E-4</v>
      </c>
      <c r="AC41" s="74">
        <v>3180</v>
      </c>
      <c r="AD41" s="99">
        <f t="shared" si="7"/>
        <v>3.1446540880503143E-4</v>
      </c>
      <c r="AE41" s="74">
        <v>2470</v>
      </c>
      <c r="AF41" s="99">
        <f t="shared" si="8"/>
        <v>4.0485829959514168E-4</v>
      </c>
      <c r="AG41" s="93">
        <v>1140</v>
      </c>
      <c r="AH41" s="97">
        <f t="shared" si="9"/>
        <v>8.7719298245614037E-4</v>
      </c>
      <c r="AI41" s="93">
        <v>1130</v>
      </c>
      <c r="AJ41" s="97">
        <f t="shared" si="10"/>
        <v>8.8495575221238937E-4</v>
      </c>
      <c r="AK41" s="93">
        <v>1120</v>
      </c>
      <c r="AL41" s="97">
        <f t="shared" si="11"/>
        <v>8.9285714285714283E-4</v>
      </c>
      <c r="AM41" s="93">
        <v>1110</v>
      </c>
      <c r="AN41" s="97">
        <f t="shared" si="12"/>
        <v>9.0090090090090091E-4</v>
      </c>
      <c r="AO41" s="93">
        <v>1100</v>
      </c>
      <c r="AP41" s="97">
        <f t="shared" si="13"/>
        <v>9.0909090909090909E-4</v>
      </c>
      <c r="AQ41" s="93">
        <v>1090</v>
      </c>
      <c r="AR41" s="97">
        <f t="shared" si="14"/>
        <v>9.1743119266055051E-4</v>
      </c>
      <c r="AS41" s="116">
        <v>2595</v>
      </c>
      <c r="AT41" s="116">
        <v>3227</v>
      </c>
      <c r="AU41" s="117">
        <v>3008</v>
      </c>
      <c r="AV41" s="116">
        <v>4355</v>
      </c>
      <c r="AW41" s="116">
        <v>3548</v>
      </c>
      <c r="AX41" s="118">
        <v>5182</v>
      </c>
      <c r="AY41" s="119">
        <v>451</v>
      </c>
      <c r="AZ41" s="120">
        <v>495</v>
      </c>
      <c r="BA41" s="121">
        <v>495</v>
      </c>
      <c r="BB41" s="120">
        <v>586</v>
      </c>
      <c r="BC41" s="120">
        <v>531</v>
      </c>
      <c r="BD41" s="120">
        <v>654</v>
      </c>
      <c r="BE41" s="115">
        <v>36</v>
      </c>
    </row>
    <row r="42" spans="2:57" ht="18.75" x14ac:dyDescent="0.3">
      <c r="B42" s="85">
        <v>1.0995370370370371E-3</v>
      </c>
      <c r="C42" s="85">
        <v>1.0879629629629629E-3</v>
      </c>
      <c r="D42" s="85">
        <v>1.0763888888888889E-3</v>
      </c>
      <c r="E42" s="85">
        <v>1.0648148148148149E-3</v>
      </c>
      <c r="F42" s="85">
        <v>1.0532407407407407E-3</v>
      </c>
      <c r="G42" s="85">
        <v>1.0416666666666667E-3</v>
      </c>
      <c r="H42" s="78">
        <v>14</v>
      </c>
      <c r="I42" s="55"/>
      <c r="J42" s="103" t="e">
        <f t="shared" ref="J42" si="187">1/I42</f>
        <v>#DIV/0!</v>
      </c>
      <c r="K42" s="37">
        <v>690</v>
      </c>
      <c r="L42" s="103">
        <f t="shared" ref="L42" si="188">1/K42</f>
        <v>1.4492753623188406E-3</v>
      </c>
      <c r="M42" s="64">
        <v>1030</v>
      </c>
      <c r="N42" s="103">
        <f t="shared" si="102"/>
        <v>9.7087378640776695E-4</v>
      </c>
      <c r="O42" s="37">
        <v>940</v>
      </c>
      <c r="P42" s="103">
        <f t="shared" si="103"/>
        <v>1.0638297872340426E-3</v>
      </c>
      <c r="Q42" s="74">
        <v>1250</v>
      </c>
      <c r="R42" s="103">
        <f t="shared" si="92"/>
        <v>8.0000000000000004E-4</v>
      </c>
      <c r="S42" s="74">
        <v>1110</v>
      </c>
      <c r="T42" s="103">
        <f t="shared" si="93"/>
        <v>9.0090090090090091E-4</v>
      </c>
      <c r="U42" s="37">
        <v>3250</v>
      </c>
      <c r="V42" s="99">
        <f t="shared" si="3"/>
        <v>3.076923076923077E-4</v>
      </c>
      <c r="W42" s="37">
        <v>3080</v>
      </c>
      <c r="X42" s="99">
        <f t="shared" ref="X42" si="189">1/W42</f>
        <v>3.2467532467532468E-4</v>
      </c>
      <c r="Y42" s="37">
        <v>3140</v>
      </c>
      <c r="Z42" s="99">
        <f t="shared" ref="Z42" si="190">1/Y42</f>
        <v>3.1847133757961782E-4</v>
      </c>
      <c r="AA42" s="37">
        <v>2500</v>
      </c>
      <c r="AB42" s="99">
        <f t="shared" ref="AB42" si="191">1/AA42</f>
        <v>4.0000000000000002E-4</v>
      </c>
      <c r="AC42" s="74">
        <v>3160</v>
      </c>
      <c r="AD42" s="99">
        <f t="shared" si="7"/>
        <v>3.1645569620253165E-4</v>
      </c>
      <c r="AE42" s="74">
        <v>2450</v>
      </c>
      <c r="AF42" s="99">
        <f t="shared" si="8"/>
        <v>4.0816326530612246E-4</v>
      </c>
      <c r="AG42" s="93">
        <v>1130</v>
      </c>
      <c r="AH42" s="97">
        <f t="shared" si="9"/>
        <v>8.8495575221238937E-4</v>
      </c>
      <c r="AI42" s="93">
        <v>1120</v>
      </c>
      <c r="AJ42" s="97">
        <f t="shared" si="10"/>
        <v>8.9285714285714283E-4</v>
      </c>
      <c r="AK42" s="93">
        <v>1110</v>
      </c>
      <c r="AL42" s="97">
        <f t="shared" si="11"/>
        <v>9.0090090090090091E-4</v>
      </c>
      <c r="AM42" s="93">
        <v>1100</v>
      </c>
      <c r="AN42" s="97">
        <f t="shared" si="12"/>
        <v>9.0909090909090909E-4</v>
      </c>
      <c r="AO42" s="93">
        <v>1090</v>
      </c>
      <c r="AP42" s="97">
        <f t="shared" si="13"/>
        <v>9.1743119266055051E-4</v>
      </c>
      <c r="AQ42" s="93">
        <v>1080</v>
      </c>
      <c r="AR42" s="97">
        <f t="shared" si="14"/>
        <v>9.2592592592592596E-4</v>
      </c>
      <c r="AS42" s="116">
        <v>2682</v>
      </c>
      <c r="AT42" s="116">
        <v>3326</v>
      </c>
      <c r="AU42" s="117">
        <v>3101</v>
      </c>
      <c r="AV42" s="116">
        <v>4482</v>
      </c>
      <c r="AW42" s="116">
        <v>3632</v>
      </c>
      <c r="AX42" s="118">
        <v>531</v>
      </c>
      <c r="AY42" s="119">
        <v>458</v>
      </c>
      <c r="AZ42" s="120">
        <v>503</v>
      </c>
      <c r="BA42" s="121">
        <v>502</v>
      </c>
      <c r="BB42" s="120">
        <v>595</v>
      </c>
      <c r="BC42" s="120">
        <v>538</v>
      </c>
      <c r="BD42" s="120">
        <v>662</v>
      </c>
      <c r="BE42" s="115">
        <v>37</v>
      </c>
    </row>
    <row r="43" spans="2:57" ht="18.75" x14ac:dyDescent="0.3">
      <c r="B43" s="85">
        <v>1.1111111111111111E-3</v>
      </c>
      <c r="C43" s="85">
        <v>1.0995370370370371E-3</v>
      </c>
      <c r="D43" s="85">
        <v>1.0879629629629629E-3</v>
      </c>
      <c r="E43" s="85">
        <v>1.0763888888888889E-3</v>
      </c>
      <c r="F43" s="85">
        <v>1.0648148148148149E-3</v>
      </c>
      <c r="G43" s="85">
        <v>1.0532407407407407E-3</v>
      </c>
      <c r="H43" s="78">
        <v>13</v>
      </c>
      <c r="I43" s="55">
        <v>720</v>
      </c>
      <c r="J43" s="103">
        <f t="shared" ref="J43" si="192">1/I43</f>
        <v>1.3888888888888889E-3</v>
      </c>
      <c r="K43" s="37">
        <v>680</v>
      </c>
      <c r="L43" s="103">
        <f t="shared" ref="L43" si="193">1/K43</f>
        <v>1.4705882352941176E-3</v>
      </c>
      <c r="M43" s="64"/>
      <c r="N43" s="103" t="e">
        <f t="shared" si="102"/>
        <v>#DIV/0!</v>
      </c>
      <c r="O43" s="37">
        <v>930.00000000000011</v>
      </c>
      <c r="P43" s="103">
        <f t="shared" si="103"/>
        <v>1.0752688172043009E-3</v>
      </c>
      <c r="Q43" s="74">
        <v>1240</v>
      </c>
      <c r="R43" s="103">
        <f t="shared" si="92"/>
        <v>8.0645161290322581E-4</v>
      </c>
      <c r="S43" s="74">
        <v>1100</v>
      </c>
      <c r="T43" s="103">
        <f t="shared" si="93"/>
        <v>9.0909090909090909E-4</v>
      </c>
      <c r="U43" s="37">
        <v>3230</v>
      </c>
      <c r="V43" s="99">
        <f t="shared" si="3"/>
        <v>3.0959752321981426E-4</v>
      </c>
      <c r="W43" s="37">
        <v>3060</v>
      </c>
      <c r="X43" s="99">
        <f t="shared" ref="X43" si="194">1/W43</f>
        <v>3.2679738562091501E-4</v>
      </c>
      <c r="Y43" s="37">
        <v>3120</v>
      </c>
      <c r="Z43" s="99">
        <f t="shared" ref="Z43" si="195">1/Y43</f>
        <v>3.2051282051282051E-4</v>
      </c>
      <c r="AA43" s="37">
        <v>2480</v>
      </c>
      <c r="AB43" s="99">
        <f t="shared" ref="AB43" si="196">1/AA43</f>
        <v>4.032258064516129E-4</v>
      </c>
      <c r="AC43" s="74">
        <v>3140</v>
      </c>
      <c r="AD43" s="99">
        <f t="shared" si="7"/>
        <v>3.1847133757961782E-4</v>
      </c>
      <c r="AE43" s="74">
        <v>2440</v>
      </c>
      <c r="AF43" s="99">
        <f t="shared" si="8"/>
        <v>4.0983606557377049E-4</v>
      </c>
      <c r="AG43" s="93">
        <v>1120</v>
      </c>
      <c r="AH43" s="97">
        <f t="shared" si="9"/>
        <v>8.9285714285714283E-4</v>
      </c>
      <c r="AI43" s="93">
        <v>1110</v>
      </c>
      <c r="AJ43" s="97">
        <f t="shared" si="10"/>
        <v>9.0090090090090091E-4</v>
      </c>
      <c r="AK43" s="93">
        <v>1100</v>
      </c>
      <c r="AL43" s="97">
        <f t="shared" si="11"/>
        <v>9.0909090909090909E-4</v>
      </c>
      <c r="AM43" s="93">
        <v>1090</v>
      </c>
      <c r="AN43" s="97">
        <f t="shared" si="12"/>
        <v>9.1743119266055051E-4</v>
      </c>
      <c r="AO43" s="93">
        <v>1080</v>
      </c>
      <c r="AP43" s="97">
        <f t="shared" si="13"/>
        <v>9.2592592592592596E-4</v>
      </c>
      <c r="AQ43" s="93">
        <v>1070</v>
      </c>
      <c r="AR43" s="97">
        <f t="shared" si="14"/>
        <v>9.3457943925233649E-4</v>
      </c>
      <c r="AS43" s="116">
        <v>2770</v>
      </c>
      <c r="AT43" s="116">
        <v>3426</v>
      </c>
      <c r="AU43" s="117">
        <v>3193</v>
      </c>
      <c r="AV43" s="116">
        <v>461</v>
      </c>
      <c r="AW43" s="116">
        <v>3716</v>
      </c>
      <c r="AX43" s="118">
        <v>5438</v>
      </c>
      <c r="AY43" s="119">
        <v>465</v>
      </c>
      <c r="AZ43" s="120">
        <v>512</v>
      </c>
      <c r="BA43" s="121">
        <v>51</v>
      </c>
      <c r="BB43" s="120">
        <v>604</v>
      </c>
      <c r="BC43" s="120">
        <v>544</v>
      </c>
      <c r="BD43" s="120">
        <v>67</v>
      </c>
      <c r="BE43" s="115">
        <v>38</v>
      </c>
    </row>
    <row r="44" spans="2:57" ht="18.75" x14ac:dyDescent="0.3">
      <c r="B44" s="85">
        <v>1.1226851851851851E-3</v>
      </c>
      <c r="C44" s="85">
        <v>1.1111111111111111E-3</v>
      </c>
      <c r="D44" s="85">
        <v>1.0995370370370371E-3</v>
      </c>
      <c r="E44" s="85">
        <v>1.0879629629629629E-3</v>
      </c>
      <c r="F44" s="85">
        <v>1.0763888888888889E-3</v>
      </c>
      <c r="G44" s="85">
        <v>1.0648148148148149E-3</v>
      </c>
      <c r="H44" s="78">
        <v>12</v>
      </c>
      <c r="I44" s="55"/>
      <c r="J44" s="103" t="e">
        <f t="shared" ref="J44" si="197">1/I44</f>
        <v>#DIV/0!</v>
      </c>
      <c r="K44" s="37">
        <v>670</v>
      </c>
      <c r="L44" s="103">
        <f t="shared" ref="L44" si="198">1/K44</f>
        <v>1.4925373134328358E-3</v>
      </c>
      <c r="M44" s="64">
        <v>1019.9999999999999</v>
      </c>
      <c r="N44" s="103">
        <f t="shared" si="102"/>
        <v>9.803921568627453E-4</v>
      </c>
      <c r="O44" s="37">
        <v>0</v>
      </c>
      <c r="P44" s="103" t="e">
        <f t="shared" si="103"/>
        <v>#DIV/0!</v>
      </c>
      <c r="Q44" s="74">
        <v>1230</v>
      </c>
      <c r="R44" s="103">
        <f t="shared" si="92"/>
        <v>8.1300813008130081E-4</v>
      </c>
      <c r="S44" s="74"/>
      <c r="T44" s="103" t="e">
        <f t="shared" si="93"/>
        <v>#DIV/0!</v>
      </c>
      <c r="U44" s="37">
        <v>3210</v>
      </c>
      <c r="V44" s="99">
        <f t="shared" si="3"/>
        <v>3.1152647975077883E-4</v>
      </c>
      <c r="W44" s="37">
        <v>3030</v>
      </c>
      <c r="X44" s="99">
        <f t="shared" ref="X44" si="199">1/W44</f>
        <v>3.3003300330033004E-4</v>
      </c>
      <c r="Y44" s="37">
        <v>3110</v>
      </c>
      <c r="Z44" s="99">
        <f t="shared" ref="Z44" si="200">1/Y44</f>
        <v>3.2154340836012862E-4</v>
      </c>
      <c r="AA44" s="37">
        <v>2470</v>
      </c>
      <c r="AB44" s="99">
        <f t="shared" ref="AB44" si="201">1/AA44</f>
        <v>4.0485829959514168E-4</v>
      </c>
      <c r="AC44" s="74">
        <v>3120</v>
      </c>
      <c r="AD44" s="99">
        <f t="shared" si="7"/>
        <v>3.2051282051282051E-4</v>
      </c>
      <c r="AE44" s="74">
        <v>2420</v>
      </c>
      <c r="AF44" s="99">
        <f t="shared" si="8"/>
        <v>4.1322314049586776E-4</v>
      </c>
      <c r="AG44" s="93">
        <v>1110</v>
      </c>
      <c r="AH44" s="97">
        <f t="shared" si="9"/>
        <v>9.0090090090090091E-4</v>
      </c>
      <c r="AI44" s="93">
        <v>1100</v>
      </c>
      <c r="AJ44" s="97">
        <f t="shared" si="10"/>
        <v>9.0909090909090909E-4</v>
      </c>
      <c r="AK44" s="93">
        <v>1090</v>
      </c>
      <c r="AL44" s="97">
        <f t="shared" si="11"/>
        <v>9.1743119266055051E-4</v>
      </c>
      <c r="AM44" s="93">
        <v>1080</v>
      </c>
      <c r="AN44" s="97">
        <f t="shared" si="12"/>
        <v>9.2592592592592596E-4</v>
      </c>
      <c r="AO44" s="93">
        <v>1070</v>
      </c>
      <c r="AP44" s="97">
        <f t="shared" si="13"/>
        <v>9.3457943925233649E-4</v>
      </c>
      <c r="AQ44" s="93">
        <v>1060</v>
      </c>
      <c r="AR44" s="97">
        <f t="shared" si="14"/>
        <v>9.4339622641509435E-4</v>
      </c>
      <c r="AS44" s="116">
        <v>2857</v>
      </c>
      <c r="AT44" s="116">
        <v>3525</v>
      </c>
      <c r="AU44" s="117">
        <v>3286</v>
      </c>
      <c r="AV44" s="116">
        <v>4737</v>
      </c>
      <c r="AW44" s="116">
        <v>3801</v>
      </c>
      <c r="AX44" s="118">
        <v>5566</v>
      </c>
      <c r="AY44" s="119">
        <v>472</v>
      </c>
      <c r="AZ44" s="120">
        <v>52</v>
      </c>
      <c r="BA44" s="121">
        <v>517</v>
      </c>
      <c r="BB44" s="120">
        <v>614</v>
      </c>
      <c r="BC44" s="120">
        <v>551</v>
      </c>
      <c r="BD44" s="120">
        <v>678</v>
      </c>
      <c r="BE44" s="115">
        <v>39</v>
      </c>
    </row>
    <row r="45" spans="2:57" ht="18.75" x14ac:dyDescent="0.3">
      <c r="B45" s="85">
        <v>1.1342592592592593E-3</v>
      </c>
      <c r="C45" s="85">
        <v>1.1226851851851851E-3</v>
      </c>
      <c r="D45" s="85">
        <v>1.1111111111111111E-3</v>
      </c>
      <c r="E45" s="85">
        <v>1.0995370370370371E-3</v>
      </c>
      <c r="F45" s="85">
        <v>1.0879629629629629E-3</v>
      </c>
      <c r="G45" s="85">
        <v>1.0763888888888889E-3</v>
      </c>
      <c r="H45" s="78">
        <v>11</v>
      </c>
      <c r="I45" s="55">
        <v>710</v>
      </c>
      <c r="J45" s="103">
        <f t="shared" ref="J45" si="202">1/I45</f>
        <v>1.4084507042253522E-3</v>
      </c>
      <c r="K45" s="37">
        <v>660</v>
      </c>
      <c r="L45" s="103">
        <f t="shared" ref="L45" si="203">1/K45</f>
        <v>1.5151515151515152E-3</v>
      </c>
      <c r="M45" s="64">
        <v>1010</v>
      </c>
      <c r="N45" s="103">
        <f t="shared" si="102"/>
        <v>9.9009900990099011E-4</v>
      </c>
      <c r="O45" s="37">
        <v>919.99999999999989</v>
      </c>
      <c r="P45" s="103">
        <f t="shared" si="103"/>
        <v>1.0869565217391307E-3</v>
      </c>
      <c r="Q45" s="74"/>
      <c r="R45" s="103" t="e">
        <f t="shared" si="92"/>
        <v>#DIV/0!</v>
      </c>
      <c r="S45" s="74">
        <v>1090</v>
      </c>
      <c r="T45" s="103">
        <f t="shared" si="93"/>
        <v>9.1743119266055051E-4</v>
      </c>
      <c r="U45" s="37">
        <v>3190</v>
      </c>
      <c r="V45" s="99">
        <f t="shared" si="3"/>
        <v>3.1347962382445143E-4</v>
      </c>
      <c r="W45" s="37">
        <v>3010</v>
      </c>
      <c r="X45" s="99">
        <f t="shared" ref="X45" si="204">1/W45</f>
        <v>3.3222591362126248E-4</v>
      </c>
      <c r="Y45" s="37">
        <v>3090</v>
      </c>
      <c r="Z45" s="99">
        <f t="shared" ref="Z45" si="205">1/Y45</f>
        <v>3.2362459546925567E-4</v>
      </c>
      <c r="AA45" s="37">
        <v>2450</v>
      </c>
      <c r="AB45" s="99">
        <f t="shared" ref="AB45" si="206">1/AA45</f>
        <v>4.0816326530612246E-4</v>
      </c>
      <c r="AC45" s="74">
        <v>3110</v>
      </c>
      <c r="AD45" s="99">
        <f t="shared" si="7"/>
        <v>3.2154340836012862E-4</v>
      </c>
      <c r="AE45" s="74">
        <v>2400</v>
      </c>
      <c r="AF45" s="99">
        <f t="shared" si="8"/>
        <v>4.1666666666666669E-4</v>
      </c>
      <c r="AG45" s="93">
        <v>1100</v>
      </c>
      <c r="AH45" s="97">
        <f t="shared" si="9"/>
        <v>9.0909090909090909E-4</v>
      </c>
      <c r="AI45" s="93">
        <v>1090</v>
      </c>
      <c r="AJ45" s="97">
        <f t="shared" si="10"/>
        <v>9.1743119266055051E-4</v>
      </c>
      <c r="AK45" s="93">
        <v>1080</v>
      </c>
      <c r="AL45" s="97">
        <f t="shared" si="11"/>
        <v>9.2592592592592596E-4</v>
      </c>
      <c r="AM45" s="93">
        <v>1070</v>
      </c>
      <c r="AN45" s="97">
        <f t="shared" si="12"/>
        <v>9.3457943925233649E-4</v>
      </c>
      <c r="AO45" s="93">
        <v>1060</v>
      </c>
      <c r="AP45" s="97">
        <f t="shared" si="13"/>
        <v>9.4339622641509435E-4</v>
      </c>
      <c r="AQ45" s="93">
        <v>1050</v>
      </c>
      <c r="AR45" s="97">
        <f t="shared" si="14"/>
        <v>9.5238095238095238E-4</v>
      </c>
      <c r="AS45" s="116">
        <v>2944</v>
      </c>
      <c r="AT45" s="116">
        <v>3624</v>
      </c>
      <c r="AU45" s="117">
        <v>3378</v>
      </c>
      <c r="AV45" s="116">
        <v>4864</v>
      </c>
      <c r="AW45" s="116">
        <v>3885</v>
      </c>
      <c r="AX45" s="118">
        <v>5694</v>
      </c>
      <c r="AY45" s="119">
        <v>479</v>
      </c>
      <c r="AZ45" s="120">
        <v>529</v>
      </c>
      <c r="BA45" s="121">
        <v>524</v>
      </c>
      <c r="BB45" s="120">
        <v>623</v>
      </c>
      <c r="BC45" s="120">
        <v>557</v>
      </c>
      <c r="BD45" s="120">
        <v>686</v>
      </c>
      <c r="BE45" s="115">
        <v>40</v>
      </c>
    </row>
    <row r="46" spans="2:57" ht="18.75" x14ac:dyDescent="0.3">
      <c r="B46" s="85">
        <v>1.1458333333333333E-3</v>
      </c>
      <c r="C46" s="85">
        <v>1.1342592592592593E-3</v>
      </c>
      <c r="D46" s="85">
        <v>1.1226851851851851E-3</v>
      </c>
      <c r="E46" s="85">
        <v>1.1111111111111111E-3</v>
      </c>
      <c r="F46" s="85">
        <v>1.0995370370370371E-3</v>
      </c>
      <c r="G46" s="85">
        <v>1.0879629629629629E-3</v>
      </c>
      <c r="H46" s="78">
        <v>10</v>
      </c>
      <c r="I46" s="55">
        <v>700</v>
      </c>
      <c r="J46" s="103">
        <f t="shared" ref="J46" si="207">1/I46</f>
        <v>1.4285714285714286E-3</v>
      </c>
      <c r="K46" s="37">
        <v>660</v>
      </c>
      <c r="L46" s="103">
        <f t="shared" ref="L46" si="208">1/K46</f>
        <v>1.5151515151515152E-3</v>
      </c>
      <c r="M46" s="64"/>
      <c r="N46" s="103" t="e">
        <f t="shared" si="102"/>
        <v>#DIV/0!</v>
      </c>
      <c r="O46" s="37">
        <v>910</v>
      </c>
      <c r="P46" s="103">
        <f t="shared" si="103"/>
        <v>1.0989010989010989E-3</v>
      </c>
      <c r="Q46" s="74">
        <v>1220</v>
      </c>
      <c r="R46" s="103">
        <f t="shared" si="92"/>
        <v>8.1967213114754098E-4</v>
      </c>
      <c r="S46" s="74">
        <v>1080</v>
      </c>
      <c r="T46" s="103">
        <f t="shared" si="93"/>
        <v>9.2592592592592596E-4</v>
      </c>
      <c r="U46" s="37">
        <v>3170</v>
      </c>
      <c r="V46" s="99">
        <f t="shared" si="3"/>
        <v>3.1545741324921138E-4</v>
      </c>
      <c r="W46" s="37">
        <v>2590</v>
      </c>
      <c r="X46" s="99">
        <f t="shared" ref="X46" si="209">1/W46</f>
        <v>3.861003861003861E-4</v>
      </c>
      <c r="Y46" s="37">
        <v>3070</v>
      </c>
      <c r="Z46" s="99">
        <f t="shared" ref="Z46" si="210">1/Y46</f>
        <v>3.2573289902280132E-4</v>
      </c>
      <c r="AA46" s="37">
        <v>2440</v>
      </c>
      <c r="AB46" s="99">
        <f t="shared" ref="AB46" si="211">1/AA46</f>
        <v>4.0983606557377049E-4</v>
      </c>
      <c r="AC46" s="74">
        <v>3090</v>
      </c>
      <c r="AD46" s="99">
        <f t="shared" si="7"/>
        <v>3.2362459546925567E-4</v>
      </c>
      <c r="AE46" s="74">
        <v>2390</v>
      </c>
      <c r="AF46" s="99">
        <f t="shared" si="8"/>
        <v>4.1841004184100416E-4</v>
      </c>
      <c r="AG46" s="93">
        <v>1090</v>
      </c>
      <c r="AH46" s="97">
        <f t="shared" si="9"/>
        <v>9.1743119266055051E-4</v>
      </c>
      <c r="AI46" s="93">
        <v>1080</v>
      </c>
      <c r="AJ46" s="97">
        <f t="shared" si="10"/>
        <v>9.2592592592592596E-4</v>
      </c>
      <c r="AK46" s="93">
        <v>1070</v>
      </c>
      <c r="AL46" s="97">
        <f t="shared" si="11"/>
        <v>9.3457943925233649E-4</v>
      </c>
      <c r="AM46" s="93">
        <v>1060</v>
      </c>
      <c r="AN46" s="97">
        <f t="shared" si="12"/>
        <v>9.4339622641509435E-4</v>
      </c>
      <c r="AO46" s="93">
        <v>1050</v>
      </c>
      <c r="AP46" s="97">
        <f t="shared" si="13"/>
        <v>9.5238095238095238E-4</v>
      </c>
      <c r="AQ46" s="93">
        <v>1040</v>
      </c>
      <c r="AR46" s="97">
        <f t="shared" si="14"/>
        <v>9.6153846153846159E-4</v>
      </c>
      <c r="AS46" s="116">
        <v>3031</v>
      </c>
      <c r="AT46" s="116">
        <v>3723</v>
      </c>
      <c r="AU46" s="117">
        <v>347</v>
      </c>
      <c r="AV46" s="116">
        <v>4991</v>
      </c>
      <c r="AW46" s="116">
        <v>3969</v>
      </c>
      <c r="AX46" s="118">
        <v>5822</v>
      </c>
      <c r="AY46" s="119">
        <v>486</v>
      </c>
      <c r="AZ46" s="120">
        <v>537</v>
      </c>
      <c r="BA46" s="121">
        <v>531</v>
      </c>
      <c r="BB46" s="120">
        <v>632</v>
      </c>
      <c r="BC46" s="120">
        <v>564</v>
      </c>
      <c r="BD46" s="120">
        <v>693</v>
      </c>
      <c r="BE46" s="115">
        <v>41</v>
      </c>
    </row>
    <row r="47" spans="2:57" ht="18.75" x14ac:dyDescent="0.3">
      <c r="B47" s="85">
        <v>1.1574074074074073E-3</v>
      </c>
      <c r="C47" s="85">
        <v>1.1458333333333333E-3</v>
      </c>
      <c r="D47" s="85">
        <v>1.1342592592592593E-3</v>
      </c>
      <c r="E47" s="85">
        <v>1.1226851851851851E-3</v>
      </c>
      <c r="F47" s="85">
        <v>1.1111111111111111E-3</v>
      </c>
      <c r="G47" s="85">
        <v>1.0995370370370371E-3</v>
      </c>
      <c r="H47" s="78">
        <v>9</v>
      </c>
      <c r="I47" s="55"/>
      <c r="J47" s="103" t="e">
        <f t="shared" ref="J47" si="212">1/I47</f>
        <v>#DIV/0!</v>
      </c>
      <c r="K47" s="37">
        <v>660</v>
      </c>
      <c r="L47" s="103">
        <f t="shared" ref="L47" si="213">1/K47</f>
        <v>1.5151515151515152E-3</v>
      </c>
      <c r="M47" s="64">
        <v>1000</v>
      </c>
      <c r="N47" s="103">
        <f t="shared" si="102"/>
        <v>1E-3</v>
      </c>
      <c r="O47" s="37">
        <v>0</v>
      </c>
      <c r="P47" s="103" t="e">
        <f t="shared" si="103"/>
        <v>#DIV/0!</v>
      </c>
      <c r="Q47" s="74">
        <v>1210</v>
      </c>
      <c r="R47" s="103">
        <f t="shared" si="92"/>
        <v>8.2644628099173552E-4</v>
      </c>
      <c r="S47" s="74">
        <v>1070</v>
      </c>
      <c r="T47" s="103">
        <f t="shared" si="93"/>
        <v>9.3457943925233649E-4</v>
      </c>
      <c r="U47" s="37">
        <v>3150</v>
      </c>
      <c r="V47" s="99">
        <f t="shared" si="3"/>
        <v>3.1746031746031746E-4</v>
      </c>
      <c r="W47" s="37">
        <v>2570</v>
      </c>
      <c r="X47" s="99">
        <f t="shared" ref="X47" si="214">1/W47</f>
        <v>3.8910505836575878E-4</v>
      </c>
      <c r="Y47" s="37">
        <v>3050</v>
      </c>
      <c r="Z47" s="99">
        <f t="shared" ref="Z47" si="215">1/Y47</f>
        <v>3.2786885245901639E-4</v>
      </c>
      <c r="AA47" s="37">
        <v>2420</v>
      </c>
      <c r="AB47" s="99">
        <f t="shared" ref="AB47" si="216">1/AA47</f>
        <v>4.1322314049586776E-4</v>
      </c>
      <c r="AC47" s="74">
        <v>3070</v>
      </c>
      <c r="AD47" s="99">
        <f t="shared" si="7"/>
        <v>3.2573289902280132E-4</v>
      </c>
      <c r="AE47" s="74">
        <v>2370</v>
      </c>
      <c r="AF47" s="99">
        <f t="shared" si="8"/>
        <v>4.219409282700422E-4</v>
      </c>
      <c r="AG47" s="93">
        <v>1080</v>
      </c>
      <c r="AH47" s="97">
        <f t="shared" si="9"/>
        <v>9.2592592592592596E-4</v>
      </c>
      <c r="AI47" s="93">
        <v>1070</v>
      </c>
      <c r="AJ47" s="97">
        <f t="shared" si="10"/>
        <v>9.3457943925233649E-4</v>
      </c>
      <c r="AK47" s="93">
        <v>1060</v>
      </c>
      <c r="AL47" s="97">
        <f t="shared" si="11"/>
        <v>9.4339622641509435E-4</v>
      </c>
      <c r="AM47" s="93">
        <v>1050</v>
      </c>
      <c r="AN47" s="97">
        <f t="shared" si="12"/>
        <v>9.5238095238095238E-4</v>
      </c>
      <c r="AO47" s="93">
        <v>1040</v>
      </c>
      <c r="AP47" s="97">
        <f t="shared" si="13"/>
        <v>9.6153846153846159E-4</v>
      </c>
      <c r="AQ47" s="93">
        <v>1030</v>
      </c>
      <c r="AR47" s="97">
        <f t="shared" si="14"/>
        <v>9.7087378640776695E-4</v>
      </c>
      <c r="AS47" s="116">
        <v>3118</v>
      </c>
      <c r="AT47" s="116">
        <v>3822</v>
      </c>
      <c r="AU47" s="117">
        <v>3563</v>
      </c>
      <c r="AV47" s="116">
        <v>5118</v>
      </c>
      <c r="AW47" s="116">
        <v>4053</v>
      </c>
      <c r="AX47" s="118">
        <v>5951</v>
      </c>
      <c r="AY47" s="119">
        <v>493</v>
      </c>
      <c r="AZ47" s="120">
        <v>546</v>
      </c>
      <c r="BA47" s="121">
        <v>538</v>
      </c>
      <c r="BB47" s="120">
        <v>641</v>
      </c>
      <c r="BC47" s="120">
        <v>57</v>
      </c>
      <c r="BD47" s="120">
        <v>701</v>
      </c>
      <c r="BE47" s="115">
        <v>42</v>
      </c>
    </row>
    <row r="48" spans="2:57" ht="18.75" x14ac:dyDescent="0.3">
      <c r="B48" s="85">
        <v>1.1689814814814816E-3</v>
      </c>
      <c r="C48" s="85">
        <v>1.1574074074074073E-3</v>
      </c>
      <c r="D48" s="85">
        <v>1.1458333333333333E-3</v>
      </c>
      <c r="E48" s="85">
        <v>1.1342592592592593E-3</v>
      </c>
      <c r="F48" s="85">
        <v>1.1226851851851851E-3</v>
      </c>
      <c r="G48" s="85">
        <v>1.1111111111111111E-3</v>
      </c>
      <c r="H48" s="78">
        <v>8</v>
      </c>
      <c r="I48" s="55">
        <v>690</v>
      </c>
      <c r="J48" s="103">
        <f t="shared" ref="J48" si="217">1/I48</f>
        <v>1.4492753623188406E-3</v>
      </c>
      <c r="K48" s="37">
        <v>650</v>
      </c>
      <c r="L48" s="103">
        <f t="shared" ref="L48" si="218">1/K48</f>
        <v>1.5384615384615385E-3</v>
      </c>
      <c r="M48" s="64">
        <v>990</v>
      </c>
      <c r="N48" s="103">
        <f t="shared" si="102"/>
        <v>1.0101010101010101E-3</v>
      </c>
      <c r="O48" s="37">
        <v>900</v>
      </c>
      <c r="P48" s="103">
        <f t="shared" si="103"/>
        <v>1.1111111111111111E-3</v>
      </c>
      <c r="Q48" s="74">
        <v>1200</v>
      </c>
      <c r="R48" s="103">
        <f t="shared" si="92"/>
        <v>8.3333333333333339E-4</v>
      </c>
      <c r="S48" s="74"/>
      <c r="T48" s="103" t="e">
        <f t="shared" si="93"/>
        <v>#DIV/0!</v>
      </c>
      <c r="U48" s="37">
        <v>3130</v>
      </c>
      <c r="V48" s="99">
        <f t="shared" si="3"/>
        <v>3.1948881789137381E-4</v>
      </c>
      <c r="W48" s="37">
        <v>2550</v>
      </c>
      <c r="X48" s="99">
        <f t="shared" ref="X48" si="219">1/W48</f>
        <v>3.9215686274509802E-4</v>
      </c>
      <c r="Y48" s="37">
        <v>3030</v>
      </c>
      <c r="Z48" s="99">
        <f t="shared" ref="Z48" si="220">1/Y48</f>
        <v>3.3003300330033004E-4</v>
      </c>
      <c r="AA48" s="37">
        <v>2400</v>
      </c>
      <c r="AB48" s="99">
        <f t="shared" ref="AB48" si="221">1/AA48</f>
        <v>4.1666666666666669E-4</v>
      </c>
      <c r="AC48" s="74">
        <v>3050</v>
      </c>
      <c r="AD48" s="99">
        <f t="shared" si="7"/>
        <v>3.2786885245901639E-4</v>
      </c>
      <c r="AE48" s="74">
        <v>2350</v>
      </c>
      <c r="AF48" s="99">
        <f t="shared" si="8"/>
        <v>4.2553191489361702E-4</v>
      </c>
      <c r="AG48" s="93">
        <v>1070</v>
      </c>
      <c r="AH48" s="97">
        <f t="shared" si="9"/>
        <v>9.3457943925233649E-4</v>
      </c>
      <c r="AI48" s="93">
        <v>1060</v>
      </c>
      <c r="AJ48" s="97">
        <f t="shared" si="10"/>
        <v>9.4339622641509435E-4</v>
      </c>
      <c r="AK48" s="93">
        <v>1050</v>
      </c>
      <c r="AL48" s="97">
        <f t="shared" si="11"/>
        <v>9.5238095238095238E-4</v>
      </c>
      <c r="AM48" s="93">
        <v>1040</v>
      </c>
      <c r="AN48" s="97">
        <f t="shared" si="12"/>
        <v>9.6153846153846159E-4</v>
      </c>
      <c r="AO48" s="93">
        <v>1030</v>
      </c>
      <c r="AP48" s="97">
        <f t="shared" si="13"/>
        <v>9.7087378640776695E-4</v>
      </c>
      <c r="AQ48" s="93">
        <v>1020</v>
      </c>
      <c r="AR48" s="97">
        <f t="shared" si="14"/>
        <v>9.8039215686274508E-4</v>
      </c>
      <c r="AS48" s="116">
        <v>3206</v>
      </c>
      <c r="AT48" s="116">
        <v>3922</v>
      </c>
      <c r="AU48" s="117">
        <v>3655</v>
      </c>
      <c r="AV48" s="116">
        <v>5246</v>
      </c>
      <c r="AW48" s="116">
        <v>4137</v>
      </c>
      <c r="AX48" s="118">
        <v>6079</v>
      </c>
      <c r="AY48" s="119">
        <v>5</v>
      </c>
      <c r="AZ48" s="120">
        <v>554</v>
      </c>
      <c r="BA48" s="121">
        <v>546</v>
      </c>
      <c r="BB48" s="120">
        <v>65</v>
      </c>
      <c r="BC48" s="120">
        <v>577</v>
      </c>
      <c r="BD48" s="120">
        <v>709</v>
      </c>
      <c r="BE48" s="115">
        <v>43</v>
      </c>
    </row>
    <row r="49" spans="2:57" ht="18.75" x14ac:dyDescent="0.3">
      <c r="B49" s="85">
        <v>1.1805555555555556E-3</v>
      </c>
      <c r="C49" s="85">
        <v>1.1689814814814816E-3</v>
      </c>
      <c r="D49" s="85">
        <v>1.1574074074074073E-3</v>
      </c>
      <c r="E49" s="85">
        <v>1.1458333333333333E-3</v>
      </c>
      <c r="F49" s="85">
        <v>1.1342592592592593E-3</v>
      </c>
      <c r="G49" s="85">
        <v>1.1226851851851851E-3</v>
      </c>
      <c r="H49" s="78">
        <v>7</v>
      </c>
      <c r="I49" s="55"/>
      <c r="J49" s="103" t="e">
        <f t="shared" ref="J49" si="222">1/I49</f>
        <v>#DIV/0!</v>
      </c>
      <c r="K49" s="37">
        <v>650</v>
      </c>
      <c r="L49" s="103">
        <f t="shared" ref="L49" si="223">1/K49</f>
        <v>1.5384615384615385E-3</v>
      </c>
      <c r="M49" s="64"/>
      <c r="N49" s="103" t="e">
        <f t="shared" si="102"/>
        <v>#DIV/0!</v>
      </c>
      <c r="O49" s="37">
        <v>890</v>
      </c>
      <c r="P49" s="103">
        <f t="shared" si="103"/>
        <v>1.1235955056179776E-3</v>
      </c>
      <c r="Q49" s="74">
        <v>1190</v>
      </c>
      <c r="R49" s="103">
        <f t="shared" si="92"/>
        <v>8.4033613445378156E-4</v>
      </c>
      <c r="S49" s="74">
        <v>1060</v>
      </c>
      <c r="T49" s="103">
        <f t="shared" si="93"/>
        <v>9.4339622641509435E-4</v>
      </c>
      <c r="U49" s="37">
        <v>3110</v>
      </c>
      <c r="V49" s="99">
        <f t="shared" si="3"/>
        <v>3.2154340836012862E-4</v>
      </c>
      <c r="W49" s="37">
        <v>2530</v>
      </c>
      <c r="X49" s="99">
        <f t="shared" ref="X49" si="224">1/W49</f>
        <v>3.9525691699604743E-4</v>
      </c>
      <c r="Y49" s="37">
        <v>3010</v>
      </c>
      <c r="Z49" s="99">
        <f t="shared" ref="Z49" si="225">1/Y49</f>
        <v>3.3222591362126248E-4</v>
      </c>
      <c r="AA49" s="37">
        <v>2390</v>
      </c>
      <c r="AB49" s="99">
        <f t="shared" ref="AB49" si="226">1/AA49</f>
        <v>4.1841004184100416E-4</v>
      </c>
      <c r="AC49" s="74">
        <v>3030</v>
      </c>
      <c r="AD49" s="99">
        <f t="shared" si="7"/>
        <v>3.3003300330033004E-4</v>
      </c>
      <c r="AE49" s="74"/>
      <c r="AF49" s="99" t="e">
        <f t="shared" si="8"/>
        <v>#DIV/0!</v>
      </c>
      <c r="AG49" s="93">
        <v>1060</v>
      </c>
      <c r="AH49" s="97">
        <f t="shared" si="9"/>
        <v>9.4339622641509435E-4</v>
      </c>
      <c r="AI49" s="93">
        <v>1050</v>
      </c>
      <c r="AJ49" s="97">
        <f t="shared" si="10"/>
        <v>9.5238095238095238E-4</v>
      </c>
      <c r="AK49" s="93">
        <v>1040</v>
      </c>
      <c r="AL49" s="97">
        <f t="shared" si="11"/>
        <v>9.6153846153846159E-4</v>
      </c>
      <c r="AM49" s="93">
        <v>1030</v>
      </c>
      <c r="AN49" s="97">
        <f t="shared" si="12"/>
        <v>9.7087378640776695E-4</v>
      </c>
      <c r="AO49" s="93">
        <v>1020</v>
      </c>
      <c r="AP49" s="97">
        <f t="shared" si="13"/>
        <v>9.8039215686274508E-4</v>
      </c>
      <c r="AQ49" s="93">
        <v>1010</v>
      </c>
      <c r="AR49" s="97">
        <f t="shared" si="14"/>
        <v>9.9009900990099011E-4</v>
      </c>
      <c r="AS49" s="116">
        <v>3293</v>
      </c>
      <c r="AT49" s="116">
        <v>4021</v>
      </c>
      <c r="AU49" s="117">
        <v>3748</v>
      </c>
      <c r="AV49" s="116">
        <v>5373</v>
      </c>
      <c r="AW49" s="116">
        <v>4221</v>
      </c>
      <c r="AX49" s="118">
        <v>6207</v>
      </c>
      <c r="AY49" s="119">
        <v>507</v>
      </c>
      <c r="AZ49" s="120">
        <v>563</v>
      </c>
      <c r="BA49" s="121">
        <v>553</v>
      </c>
      <c r="BB49" s="120">
        <v>659</v>
      </c>
      <c r="BC49" s="120">
        <v>583</v>
      </c>
      <c r="BD49" s="120">
        <v>717</v>
      </c>
      <c r="BE49" s="115">
        <v>44</v>
      </c>
    </row>
    <row r="50" spans="2:57" ht="18.75" x14ac:dyDescent="0.3">
      <c r="B50" s="85">
        <v>1.1921296296296296E-3</v>
      </c>
      <c r="C50" s="85">
        <v>1.1805555555555556E-3</v>
      </c>
      <c r="D50" s="85">
        <v>1.1689814814814816E-3</v>
      </c>
      <c r="E50" s="85">
        <v>1.1574074074074073E-3</v>
      </c>
      <c r="F50" s="85">
        <v>1.1458333333333333E-3</v>
      </c>
      <c r="G50" s="85">
        <v>1.1342592592592593E-3</v>
      </c>
      <c r="H50" s="78">
        <v>6</v>
      </c>
      <c r="I50" s="55">
        <v>680</v>
      </c>
      <c r="J50" s="103">
        <f t="shared" ref="J50" si="227">1/I50</f>
        <v>1.4705882352941176E-3</v>
      </c>
      <c r="K50" s="37">
        <v>640</v>
      </c>
      <c r="L50" s="103">
        <f t="shared" ref="L50" si="228">1/K50</f>
        <v>1.5625000000000001E-3</v>
      </c>
      <c r="M50" s="64">
        <v>980.00000000000011</v>
      </c>
      <c r="N50" s="103">
        <f t="shared" si="102"/>
        <v>1.020408163265306E-3</v>
      </c>
      <c r="O50" s="37">
        <v>0</v>
      </c>
      <c r="P50" s="103" t="e">
        <f t="shared" si="103"/>
        <v>#DIV/0!</v>
      </c>
      <c r="Q50" s="74">
        <v>1190</v>
      </c>
      <c r="R50" s="103">
        <f t="shared" si="92"/>
        <v>8.4033613445378156E-4</v>
      </c>
      <c r="S50" s="74"/>
      <c r="T50" s="103" t="e">
        <f t="shared" si="93"/>
        <v>#DIV/0!</v>
      </c>
      <c r="U50" s="37">
        <v>3090</v>
      </c>
      <c r="V50" s="99">
        <f t="shared" si="3"/>
        <v>3.2362459546925567E-4</v>
      </c>
      <c r="W50" s="37">
        <v>2510</v>
      </c>
      <c r="X50" s="99">
        <f t="shared" ref="X50" si="229">1/W50</f>
        <v>3.9840637450199205E-4</v>
      </c>
      <c r="Y50" s="37">
        <v>2590</v>
      </c>
      <c r="Z50" s="99">
        <f t="shared" ref="Z50" si="230">1/Y50</f>
        <v>3.861003861003861E-4</v>
      </c>
      <c r="AA50" s="37">
        <v>2370</v>
      </c>
      <c r="AB50" s="99">
        <f t="shared" ref="AB50" si="231">1/AA50</f>
        <v>4.219409282700422E-4</v>
      </c>
      <c r="AC50" s="74">
        <v>3010</v>
      </c>
      <c r="AD50" s="99">
        <f t="shared" si="7"/>
        <v>3.3222591362126248E-4</v>
      </c>
      <c r="AE50" s="74"/>
      <c r="AF50" s="99" t="e">
        <f t="shared" si="8"/>
        <v>#DIV/0!</v>
      </c>
      <c r="AG50" s="93">
        <v>1050</v>
      </c>
      <c r="AH50" s="97">
        <f t="shared" si="9"/>
        <v>9.5238095238095238E-4</v>
      </c>
      <c r="AI50" s="93">
        <v>1040</v>
      </c>
      <c r="AJ50" s="97">
        <f t="shared" si="10"/>
        <v>9.6153846153846159E-4</v>
      </c>
      <c r="AK50" s="93">
        <v>1030</v>
      </c>
      <c r="AL50" s="97">
        <f t="shared" si="11"/>
        <v>9.7087378640776695E-4</v>
      </c>
      <c r="AM50" s="93">
        <v>1020</v>
      </c>
      <c r="AN50" s="97">
        <f t="shared" si="12"/>
        <v>9.8039215686274508E-4</v>
      </c>
      <c r="AO50" s="93">
        <v>1010</v>
      </c>
      <c r="AP50" s="97">
        <f t="shared" si="13"/>
        <v>9.9009900990099011E-4</v>
      </c>
      <c r="AQ50" s="93">
        <v>1000</v>
      </c>
      <c r="AR50" s="97">
        <f t="shared" si="14"/>
        <v>1E-3</v>
      </c>
      <c r="AS50" s="116">
        <v>3380</v>
      </c>
      <c r="AT50" s="116">
        <v>412</v>
      </c>
      <c r="AU50" s="117">
        <v>384</v>
      </c>
      <c r="AV50" s="116">
        <v>55</v>
      </c>
      <c r="AW50" s="116">
        <v>4305</v>
      </c>
      <c r="AX50" s="118">
        <v>6335</v>
      </c>
      <c r="AY50" s="119">
        <v>514</v>
      </c>
      <c r="AZ50" s="120">
        <v>571</v>
      </c>
      <c r="BA50" s="121">
        <v>56</v>
      </c>
      <c r="BB50" s="120">
        <v>668</v>
      </c>
      <c r="BC50" s="120">
        <v>59</v>
      </c>
      <c r="BD50" s="120">
        <v>725</v>
      </c>
      <c r="BE50" s="115">
        <v>45</v>
      </c>
    </row>
    <row r="51" spans="2:57" ht="18.75" x14ac:dyDescent="0.3">
      <c r="B51" s="85">
        <v>1.2037037037037038E-3</v>
      </c>
      <c r="C51" s="85">
        <v>1.1921296296296296E-3</v>
      </c>
      <c r="D51" s="85">
        <v>1.1805555555555556E-3</v>
      </c>
      <c r="E51" s="85">
        <v>1.1689814814814816E-3</v>
      </c>
      <c r="F51" s="85">
        <v>1.1574074074074073E-3</v>
      </c>
      <c r="G51" s="85">
        <v>1.1458333333333333E-3</v>
      </c>
      <c r="H51" s="78">
        <v>5</v>
      </c>
      <c r="I51" s="55">
        <v>670</v>
      </c>
      <c r="J51" s="103">
        <f t="shared" ref="J51" si="232">1/I51</f>
        <v>1.4925373134328358E-3</v>
      </c>
      <c r="K51" s="37">
        <v>630</v>
      </c>
      <c r="L51" s="103">
        <f t="shared" ref="L51" si="233">1/K51</f>
        <v>1.5873015873015873E-3</v>
      </c>
      <c r="M51" s="64"/>
      <c r="N51" s="103" t="e">
        <f t="shared" si="102"/>
        <v>#DIV/0!</v>
      </c>
      <c r="O51" s="37">
        <v>0</v>
      </c>
      <c r="P51" s="103" t="e">
        <f t="shared" si="103"/>
        <v>#DIV/0!</v>
      </c>
      <c r="Q51" s="74">
        <v>1170</v>
      </c>
      <c r="R51" s="103">
        <f t="shared" si="92"/>
        <v>8.547008547008547E-4</v>
      </c>
      <c r="S51" s="74">
        <v>1050</v>
      </c>
      <c r="T51" s="103">
        <f t="shared" si="93"/>
        <v>9.5238095238095238E-4</v>
      </c>
      <c r="U51" s="37">
        <v>3070</v>
      </c>
      <c r="V51" s="99">
        <f t="shared" si="3"/>
        <v>3.2573289902280132E-4</v>
      </c>
      <c r="W51" s="37">
        <v>2500</v>
      </c>
      <c r="X51" s="99">
        <f t="shared" ref="X51" si="234">1/W51</f>
        <v>4.0000000000000002E-4</v>
      </c>
      <c r="Y51" s="37">
        <v>2570</v>
      </c>
      <c r="Z51" s="99">
        <f t="shared" ref="Z51" si="235">1/Y51</f>
        <v>3.8910505836575878E-4</v>
      </c>
      <c r="AA51" s="37">
        <v>2360</v>
      </c>
      <c r="AB51" s="99">
        <f t="shared" ref="AB51" si="236">1/AA51</f>
        <v>4.2372881355932202E-4</v>
      </c>
      <c r="AC51" s="74"/>
      <c r="AD51" s="99" t="e">
        <f t="shared" si="7"/>
        <v>#DIV/0!</v>
      </c>
      <c r="AE51" s="74"/>
      <c r="AF51" s="99" t="e">
        <f t="shared" si="8"/>
        <v>#DIV/0!</v>
      </c>
      <c r="AG51" s="93">
        <v>1040</v>
      </c>
      <c r="AH51" s="97">
        <f t="shared" si="9"/>
        <v>9.6153846153846159E-4</v>
      </c>
      <c r="AI51" s="93">
        <v>1030</v>
      </c>
      <c r="AJ51" s="97">
        <f t="shared" si="10"/>
        <v>9.7087378640776695E-4</v>
      </c>
      <c r="AK51" s="93">
        <v>1020</v>
      </c>
      <c r="AL51" s="97">
        <f t="shared" si="11"/>
        <v>9.8039215686274508E-4</v>
      </c>
      <c r="AM51" s="93">
        <v>1010</v>
      </c>
      <c r="AN51" s="97">
        <f t="shared" si="12"/>
        <v>9.9009900990099011E-4</v>
      </c>
      <c r="AO51" s="93">
        <v>1000</v>
      </c>
      <c r="AP51" s="97">
        <f t="shared" si="13"/>
        <v>1E-3</v>
      </c>
      <c r="AQ51" s="93">
        <v>990</v>
      </c>
      <c r="AR51" s="97">
        <f t="shared" si="14"/>
        <v>1.0101010101010101E-3</v>
      </c>
      <c r="AS51" s="116">
        <v>3638</v>
      </c>
      <c r="AT51" s="116">
        <v>4408</v>
      </c>
      <c r="AU51" s="117">
        <v>4227</v>
      </c>
      <c r="AV51" s="116">
        <v>5717</v>
      </c>
      <c r="AW51" s="116">
        <v>4625</v>
      </c>
      <c r="AX51" s="118">
        <v>6661</v>
      </c>
      <c r="AY51" s="119">
        <v>525</v>
      </c>
      <c r="AZ51" s="120">
        <v>587</v>
      </c>
      <c r="BA51" s="121">
        <v>579</v>
      </c>
      <c r="BB51" s="120">
        <v>677</v>
      </c>
      <c r="BC51" s="120">
        <v>603</v>
      </c>
      <c r="BD51" s="120">
        <v>737</v>
      </c>
      <c r="BE51" s="115">
        <v>46</v>
      </c>
    </row>
    <row r="52" spans="2:57" ht="18.75" x14ac:dyDescent="0.3">
      <c r="B52" s="85">
        <v>1.2152777777777778E-3</v>
      </c>
      <c r="C52" s="85">
        <v>1.2037037037037038E-3</v>
      </c>
      <c r="D52" s="85">
        <v>1.1921296296296296E-3</v>
      </c>
      <c r="E52" s="85">
        <v>1.1805555555555556E-3</v>
      </c>
      <c r="F52" s="85">
        <v>1.1689814814814816E-3</v>
      </c>
      <c r="G52" s="85">
        <v>1.1574074074074073E-3</v>
      </c>
      <c r="H52" s="78">
        <v>4</v>
      </c>
      <c r="I52" s="55">
        <v>660</v>
      </c>
      <c r="J52" s="103">
        <f t="shared" ref="J52" si="237">1/I52</f>
        <v>1.5151515151515152E-3</v>
      </c>
      <c r="K52" s="37">
        <v>630</v>
      </c>
      <c r="L52" s="103">
        <f t="shared" ref="L52" si="238">1/K52</f>
        <v>1.5873015873015873E-3</v>
      </c>
      <c r="M52" s="64">
        <v>969.99999999999989</v>
      </c>
      <c r="N52" s="103">
        <f t="shared" si="102"/>
        <v>1.0309278350515464E-3</v>
      </c>
      <c r="O52" s="37">
        <v>880.00000000000011</v>
      </c>
      <c r="P52" s="103">
        <f t="shared" si="103"/>
        <v>1.1363636363636363E-3</v>
      </c>
      <c r="Q52" s="74">
        <v>1150</v>
      </c>
      <c r="R52" s="103">
        <f t="shared" si="92"/>
        <v>8.6956521739130438E-4</v>
      </c>
      <c r="S52" s="74">
        <v>1040</v>
      </c>
      <c r="T52" s="103">
        <f t="shared" si="93"/>
        <v>9.6153846153846159E-4</v>
      </c>
      <c r="U52" s="37">
        <v>3050</v>
      </c>
      <c r="V52" s="99">
        <f t="shared" si="3"/>
        <v>3.2786885245901639E-4</v>
      </c>
      <c r="W52" s="37">
        <v>2490</v>
      </c>
      <c r="X52" s="99">
        <f t="shared" ref="X52" si="239">1/W52</f>
        <v>4.0160642570281126E-4</v>
      </c>
      <c r="Y52" s="37">
        <v>2560</v>
      </c>
      <c r="Z52" s="99">
        <f t="shared" ref="Z52" si="240">1/Y52</f>
        <v>3.9062500000000002E-4</v>
      </c>
      <c r="AA52" s="37">
        <v>2340</v>
      </c>
      <c r="AB52" s="99">
        <f t="shared" ref="AB52" si="241">1/AA52</f>
        <v>4.2735042735042735E-4</v>
      </c>
      <c r="AC52" s="74"/>
      <c r="AD52" s="99" t="e">
        <f t="shared" si="7"/>
        <v>#DIV/0!</v>
      </c>
      <c r="AE52" s="74"/>
      <c r="AF52" s="99" t="e">
        <f t="shared" si="8"/>
        <v>#DIV/0!</v>
      </c>
      <c r="AG52" s="93">
        <v>1030</v>
      </c>
      <c r="AH52" s="97">
        <f t="shared" si="9"/>
        <v>9.7087378640776695E-4</v>
      </c>
      <c r="AI52" s="93">
        <v>1020</v>
      </c>
      <c r="AJ52" s="97">
        <f t="shared" si="10"/>
        <v>9.8039215686274508E-4</v>
      </c>
      <c r="AK52" s="93">
        <v>1010</v>
      </c>
      <c r="AL52" s="97">
        <f t="shared" si="11"/>
        <v>9.9009900990099011E-4</v>
      </c>
      <c r="AM52" s="93">
        <v>1000</v>
      </c>
      <c r="AN52" s="97">
        <f t="shared" si="12"/>
        <v>1E-3</v>
      </c>
      <c r="AO52" s="93">
        <v>990</v>
      </c>
      <c r="AP52" s="97">
        <f t="shared" si="13"/>
        <v>1.0101010101010101E-3</v>
      </c>
      <c r="AQ52" s="93">
        <v>980</v>
      </c>
      <c r="AR52" s="97">
        <f t="shared" si="14"/>
        <v>1.0204081632653062E-3</v>
      </c>
      <c r="AS52" s="116">
        <v>3895</v>
      </c>
      <c r="AT52" s="116">
        <v>4695</v>
      </c>
      <c r="AU52" s="117">
        <v>4615</v>
      </c>
      <c r="AV52" s="116">
        <v>5934</v>
      </c>
      <c r="AW52" s="116">
        <v>4946</v>
      </c>
      <c r="AX52" s="118">
        <v>6987</v>
      </c>
      <c r="AY52" s="119">
        <v>535</v>
      </c>
      <c r="AZ52" s="120">
        <v>604</v>
      </c>
      <c r="BA52" s="121">
        <v>599</v>
      </c>
      <c r="BB52" s="120">
        <v>686</v>
      </c>
      <c r="BC52" s="120">
        <v>617</v>
      </c>
      <c r="BD52" s="120">
        <v>748</v>
      </c>
      <c r="BE52" s="115">
        <v>47</v>
      </c>
    </row>
    <row r="53" spans="2:57" ht="18.75" x14ac:dyDescent="0.3">
      <c r="B53" s="85">
        <v>1.2268518518518518E-3</v>
      </c>
      <c r="C53" s="85">
        <v>1.2152777777777778E-3</v>
      </c>
      <c r="D53" s="85">
        <v>1.2037037037037038E-3</v>
      </c>
      <c r="E53" s="85">
        <v>1.1921296296296296E-3</v>
      </c>
      <c r="F53" s="85">
        <v>1.1805555555555556E-3</v>
      </c>
      <c r="G53" s="85">
        <v>1.1689814814814816E-3</v>
      </c>
      <c r="H53" s="78">
        <v>3</v>
      </c>
      <c r="I53" s="55">
        <v>650</v>
      </c>
      <c r="J53" s="103">
        <f t="shared" ref="J53" si="242">1/I53</f>
        <v>1.5384615384615385E-3</v>
      </c>
      <c r="K53" s="37">
        <v>620</v>
      </c>
      <c r="L53" s="103">
        <f t="shared" ref="L53" si="243">1/K53</f>
        <v>1.6129032258064516E-3</v>
      </c>
      <c r="M53" s="64"/>
      <c r="N53" s="103" t="e">
        <f t="shared" si="102"/>
        <v>#DIV/0!</v>
      </c>
      <c r="O53" s="37">
        <v>0</v>
      </c>
      <c r="P53" s="103" t="e">
        <f t="shared" si="103"/>
        <v>#DIV/0!</v>
      </c>
      <c r="Q53" s="74">
        <v>1140</v>
      </c>
      <c r="R53" s="103">
        <f t="shared" si="92"/>
        <v>8.7719298245614037E-4</v>
      </c>
      <c r="S53" s="74"/>
      <c r="T53" s="103" t="e">
        <f t="shared" si="93"/>
        <v>#DIV/0!</v>
      </c>
      <c r="U53" s="37">
        <v>3020</v>
      </c>
      <c r="V53" s="99">
        <f t="shared" si="3"/>
        <v>3.3112582781456954E-4</v>
      </c>
      <c r="W53" s="37">
        <v>2470</v>
      </c>
      <c r="X53" s="99">
        <f t="shared" ref="X53" si="244">1/W53</f>
        <v>4.0485829959514168E-4</v>
      </c>
      <c r="Y53" s="37">
        <v>2540</v>
      </c>
      <c r="Z53" s="99">
        <f t="shared" ref="Z53" si="245">1/Y53</f>
        <v>3.937007874015748E-4</v>
      </c>
      <c r="AA53" s="37">
        <v>2330</v>
      </c>
      <c r="AB53" s="99">
        <f t="shared" ref="AB53" si="246">1/AA53</f>
        <v>4.2918454935622315E-4</v>
      </c>
      <c r="AC53" s="74">
        <v>3030</v>
      </c>
      <c r="AD53" s="99">
        <f t="shared" si="7"/>
        <v>3.3003300330033004E-4</v>
      </c>
      <c r="AE53" s="74"/>
      <c r="AF53" s="99" t="e">
        <f t="shared" si="8"/>
        <v>#DIV/0!</v>
      </c>
      <c r="AG53" s="93">
        <v>1020</v>
      </c>
      <c r="AH53" s="97">
        <f t="shared" si="9"/>
        <v>9.8039215686274508E-4</v>
      </c>
      <c r="AI53" s="93">
        <v>1010</v>
      </c>
      <c r="AJ53" s="97">
        <f t="shared" si="10"/>
        <v>9.9009900990099011E-4</v>
      </c>
      <c r="AK53" s="93">
        <v>1000</v>
      </c>
      <c r="AL53" s="97">
        <f t="shared" si="11"/>
        <v>1E-3</v>
      </c>
      <c r="AM53" s="93">
        <v>990</v>
      </c>
      <c r="AN53" s="97">
        <f t="shared" si="12"/>
        <v>1.0101010101010101E-3</v>
      </c>
      <c r="AO53" s="93">
        <v>980</v>
      </c>
      <c r="AP53" s="97">
        <f t="shared" si="13"/>
        <v>1.0204081632653062E-3</v>
      </c>
      <c r="AQ53" s="93">
        <v>970</v>
      </c>
      <c r="AR53" s="97">
        <f t="shared" si="14"/>
        <v>1.0309278350515464E-3</v>
      </c>
      <c r="AS53" s="116">
        <v>4153</v>
      </c>
      <c r="AT53" s="116">
        <v>4983</v>
      </c>
      <c r="AU53" s="117">
        <v>5002</v>
      </c>
      <c r="AV53" s="116">
        <v>615</v>
      </c>
      <c r="AW53" s="116">
        <v>5266</v>
      </c>
      <c r="AX53" s="118">
        <v>7313</v>
      </c>
      <c r="AY53" s="119">
        <v>546</v>
      </c>
      <c r="AZ53" s="120">
        <v>62</v>
      </c>
      <c r="BA53" s="121">
        <v>618</v>
      </c>
      <c r="BB53" s="120">
        <v>694</v>
      </c>
      <c r="BC53" s="120">
        <v>63</v>
      </c>
      <c r="BD53" s="120">
        <v>76</v>
      </c>
      <c r="BE53" s="115">
        <v>48</v>
      </c>
    </row>
    <row r="54" spans="2:57" ht="18.75" x14ac:dyDescent="0.3">
      <c r="B54" s="85">
        <v>1.238425925925926E-3</v>
      </c>
      <c r="C54" s="85">
        <v>1.2268518518518518E-3</v>
      </c>
      <c r="D54" s="85">
        <v>1.2152777777777778E-3</v>
      </c>
      <c r="E54" s="85">
        <v>1.2037037037037038E-3</v>
      </c>
      <c r="F54" s="85">
        <v>1.1921296296296296E-3</v>
      </c>
      <c r="G54" s="85">
        <v>1.1805555555555556E-3</v>
      </c>
      <c r="H54" s="78">
        <v>2</v>
      </c>
      <c r="I54" s="55">
        <v>640</v>
      </c>
      <c r="J54" s="103">
        <f t="shared" ref="J54" si="247">1/I54</f>
        <v>1.5625000000000001E-3</v>
      </c>
      <c r="K54" s="37">
        <v>620</v>
      </c>
      <c r="L54" s="103">
        <f t="shared" ref="L54" si="248">1/K54</f>
        <v>1.6129032258064516E-3</v>
      </c>
      <c r="M54" s="64"/>
      <c r="N54" s="103" t="e">
        <f t="shared" si="102"/>
        <v>#DIV/0!</v>
      </c>
      <c r="O54" s="37">
        <v>0</v>
      </c>
      <c r="P54" s="103" t="e">
        <f t="shared" si="103"/>
        <v>#DIV/0!</v>
      </c>
      <c r="Q54" s="74">
        <v>1130</v>
      </c>
      <c r="R54" s="103">
        <f t="shared" si="92"/>
        <v>8.8495575221238937E-4</v>
      </c>
      <c r="S54" s="74">
        <v>1030</v>
      </c>
      <c r="T54" s="103">
        <f t="shared" si="93"/>
        <v>9.7087378640776695E-4</v>
      </c>
      <c r="U54" s="37">
        <v>3000</v>
      </c>
      <c r="V54" s="99">
        <f t="shared" si="3"/>
        <v>3.3333333333333332E-4</v>
      </c>
      <c r="W54" s="37">
        <v>2460</v>
      </c>
      <c r="X54" s="99">
        <f t="shared" ref="X54" si="249">1/W54</f>
        <v>4.0650406504065041E-4</v>
      </c>
      <c r="Y54" s="37">
        <v>2520</v>
      </c>
      <c r="Z54" s="99">
        <f t="shared" ref="Z54" si="250">1/Y54</f>
        <v>3.9682539682539683E-4</v>
      </c>
      <c r="AA54" s="37">
        <v>2320</v>
      </c>
      <c r="AB54" s="99">
        <f t="shared" ref="AB54" si="251">1/AA54</f>
        <v>4.3103448275862068E-4</v>
      </c>
      <c r="AC54" s="74">
        <v>3010</v>
      </c>
      <c r="AD54" s="99">
        <f t="shared" si="7"/>
        <v>3.3222591362126248E-4</v>
      </c>
      <c r="AE54" s="74">
        <v>2330</v>
      </c>
      <c r="AF54" s="99">
        <f t="shared" si="8"/>
        <v>4.2918454935622315E-4</v>
      </c>
      <c r="AG54" s="93">
        <v>1010</v>
      </c>
      <c r="AH54" s="97">
        <f t="shared" si="9"/>
        <v>9.9009900990099011E-4</v>
      </c>
      <c r="AI54" s="93">
        <v>1000</v>
      </c>
      <c r="AJ54" s="97">
        <f t="shared" si="10"/>
        <v>1E-3</v>
      </c>
      <c r="AK54" s="93">
        <v>590</v>
      </c>
      <c r="AL54" s="97">
        <f t="shared" si="11"/>
        <v>1.6949152542372881E-3</v>
      </c>
      <c r="AM54" s="93">
        <v>980</v>
      </c>
      <c r="AN54" s="97">
        <f t="shared" si="12"/>
        <v>1.0204081632653062E-3</v>
      </c>
      <c r="AO54" s="93">
        <v>970</v>
      </c>
      <c r="AP54" s="97">
        <f t="shared" si="13"/>
        <v>1.0309278350515464E-3</v>
      </c>
      <c r="AQ54" s="93">
        <v>960</v>
      </c>
      <c r="AR54" s="97">
        <f t="shared" si="14"/>
        <v>1.0416666666666667E-3</v>
      </c>
      <c r="AS54" s="116">
        <v>4410</v>
      </c>
      <c r="AT54" s="116">
        <v>527</v>
      </c>
      <c r="AU54" s="117">
        <v>539</v>
      </c>
      <c r="AV54" s="116">
        <v>6367</v>
      </c>
      <c r="AW54" s="116">
        <v>5587</v>
      </c>
      <c r="AX54" s="118">
        <v>7639</v>
      </c>
      <c r="AY54" s="119">
        <v>556</v>
      </c>
      <c r="AZ54" s="120">
        <v>637</v>
      </c>
      <c r="BA54" s="121">
        <v>638</v>
      </c>
      <c r="BB54" s="120">
        <v>703</v>
      </c>
      <c r="BC54" s="120">
        <v>644</v>
      </c>
      <c r="BD54" s="120">
        <v>771</v>
      </c>
      <c r="BE54" s="115">
        <v>49</v>
      </c>
    </row>
    <row r="55" spans="2:57" ht="18.75" x14ac:dyDescent="0.3">
      <c r="B55" s="85">
        <v>1.25E-3</v>
      </c>
      <c r="C55" s="85">
        <v>1.238425925925926E-3</v>
      </c>
      <c r="D55" s="85">
        <v>1.2268518518518518E-3</v>
      </c>
      <c r="E55" s="85">
        <v>1.2152777777777778E-3</v>
      </c>
      <c r="F55" s="85">
        <v>1.2037037037037038E-3</v>
      </c>
      <c r="G55" s="85">
        <v>1.1921296296296296E-3</v>
      </c>
      <c r="H55" s="78">
        <v>1</v>
      </c>
      <c r="I55" s="56">
        <v>620</v>
      </c>
      <c r="J55" s="103">
        <f t="shared" ref="J55" si="252">1/I55</f>
        <v>1.6129032258064516E-3</v>
      </c>
      <c r="K55" s="37">
        <v>610</v>
      </c>
      <c r="L55" s="103">
        <f t="shared" ref="L55" si="253">1/K55</f>
        <v>1.639344262295082E-3</v>
      </c>
      <c r="M55" s="64">
        <v>960</v>
      </c>
      <c r="N55" s="103">
        <f t="shared" si="102"/>
        <v>1.0416666666666667E-3</v>
      </c>
      <c r="O55" s="37">
        <v>870</v>
      </c>
      <c r="P55" s="103">
        <f t="shared" si="103"/>
        <v>1.1494252873563218E-3</v>
      </c>
      <c r="Q55" s="74">
        <v>1120</v>
      </c>
      <c r="R55" s="103">
        <f t="shared" si="92"/>
        <v>8.9285714285714283E-4</v>
      </c>
      <c r="S55" s="74">
        <v>1020</v>
      </c>
      <c r="T55" s="103">
        <f t="shared" si="93"/>
        <v>9.8039215686274508E-4</v>
      </c>
      <c r="U55" s="37">
        <v>2580</v>
      </c>
      <c r="V55" s="99">
        <f t="shared" si="3"/>
        <v>3.875968992248062E-4</v>
      </c>
      <c r="W55" s="37">
        <v>2450</v>
      </c>
      <c r="X55" s="99">
        <f t="shared" ref="X55" si="254">1/W55</f>
        <v>4.0816326530612246E-4</v>
      </c>
      <c r="Y55" s="37">
        <v>2510</v>
      </c>
      <c r="Z55" s="99">
        <f t="shared" ref="Z55" si="255">1/Y55</f>
        <v>3.9840637450199205E-4</v>
      </c>
      <c r="AA55" s="37">
        <v>2300</v>
      </c>
      <c r="AB55" s="99">
        <f t="shared" ref="AB55" si="256">1/AA55</f>
        <v>4.3478260869565219E-4</v>
      </c>
      <c r="AC55" s="74">
        <v>2200</v>
      </c>
      <c r="AD55" s="99">
        <f t="shared" si="7"/>
        <v>4.5454545454545455E-4</v>
      </c>
      <c r="AE55" s="74">
        <v>2310</v>
      </c>
      <c r="AF55" s="99">
        <f t="shared" si="8"/>
        <v>4.329004329004329E-4</v>
      </c>
      <c r="AG55" s="93">
        <v>1000</v>
      </c>
      <c r="AH55" s="97">
        <f t="shared" si="9"/>
        <v>1E-3</v>
      </c>
      <c r="AI55" s="93">
        <v>590</v>
      </c>
      <c r="AJ55" s="97">
        <f t="shared" si="10"/>
        <v>1.6949152542372881E-3</v>
      </c>
      <c r="AK55" s="93">
        <v>580</v>
      </c>
      <c r="AL55" s="97">
        <f t="shared" si="11"/>
        <v>1.7241379310344827E-3</v>
      </c>
      <c r="AM55" s="93">
        <v>970</v>
      </c>
      <c r="AN55" s="97">
        <f t="shared" si="12"/>
        <v>1.0309278350515464E-3</v>
      </c>
      <c r="AO55" s="93">
        <v>960</v>
      </c>
      <c r="AP55" s="97">
        <f t="shared" si="13"/>
        <v>1.0416666666666667E-3</v>
      </c>
      <c r="AQ55" s="93">
        <v>950</v>
      </c>
      <c r="AR55" s="97">
        <f t="shared" si="14"/>
        <v>1.0526315789473684E-3</v>
      </c>
      <c r="AS55" s="116">
        <v>4668</v>
      </c>
      <c r="AT55" s="116">
        <v>5558</v>
      </c>
      <c r="AU55" s="117">
        <v>5777</v>
      </c>
      <c r="AV55" s="116">
        <v>6584</v>
      </c>
      <c r="AW55" s="116">
        <v>5907</v>
      </c>
      <c r="AX55" s="118">
        <v>7965</v>
      </c>
      <c r="AY55" s="119">
        <v>567</v>
      </c>
      <c r="AZ55" s="120">
        <v>653</v>
      </c>
      <c r="BA55" s="121">
        <v>657</v>
      </c>
      <c r="BB55" s="120">
        <v>712</v>
      </c>
      <c r="BC55" s="120">
        <v>657</v>
      </c>
      <c r="BD55" s="120">
        <v>783</v>
      </c>
      <c r="BE55" s="115">
        <v>50</v>
      </c>
    </row>
    <row r="56" spans="2:57" ht="18.75" x14ac:dyDescent="0.3">
      <c r="B56" s="85">
        <v>1.261574074074074E-3</v>
      </c>
      <c r="C56" s="85">
        <v>1.25E-3</v>
      </c>
      <c r="D56" s="85">
        <v>1.238425925925926E-3</v>
      </c>
      <c r="E56" s="85">
        <v>1.2268518518518518E-3</v>
      </c>
      <c r="F56" s="85">
        <v>1.2152777777777778E-3</v>
      </c>
      <c r="G56" s="85">
        <v>1.2037037037037038E-3</v>
      </c>
      <c r="H56" s="78">
        <v>0</v>
      </c>
      <c r="I56" s="66">
        <v>700</v>
      </c>
      <c r="J56" s="103">
        <f t="shared" ref="J56" si="257">1/I56</f>
        <v>1.4285714285714286E-3</v>
      </c>
      <c r="K56" s="67">
        <v>600</v>
      </c>
      <c r="L56" s="103">
        <f t="shared" ref="L56" si="258">1/K56</f>
        <v>1.6666666666666668E-3</v>
      </c>
      <c r="M56" s="68">
        <v>900</v>
      </c>
      <c r="N56" s="103">
        <f t="shared" si="102"/>
        <v>1.1111111111111111E-3</v>
      </c>
      <c r="O56" s="67">
        <v>800</v>
      </c>
      <c r="P56" s="103">
        <f t="shared" si="103"/>
        <v>1.25E-3</v>
      </c>
      <c r="Q56" s="74">
        <v>1100</v>
      </c>
      <c r="R56" s="103">
        <f t="shared" si="92"/>
        <v>9.0909090909090909E-4</v>
      </c>
      <c r="S56" s="74">
        <v>1000</v>
      </c>
      <c r="T56" s="103">
        <f t="shared" si="93"/>
        <v>1E-3</v>
      </c>
      <c r="U56" s="37">
        <v>2580</v>
      </c>
      <c r="V56" s="99">
        <f t="shared" si="3"/>
        <v>3.875968992248062E-4</v>
      </c>
      <c r="W56" s="37">
        <v>3000</v>
      </c>
      <c r="X56" s="99">
        <f t="shared" ref="X56" si="259">1/W56</f>
        <v>3.3333333333333332E-4</v>
      </c>
      <c r="Y56" s="37">
        <v>2450</v>
      </c>
      <c r="Z56" s="99">
        <f t="shared" ref="Z56" si="260">1/Y56</f>
        <v>4.0816326530612246E-4</v>
      </c>
      <c r="AA56" s="37">
        <v>2200</v>
      </c>
      <c r="AB56" s="99">
        <f t="shared" ref="AB56" si="261">1/AA56</f>
        <v>4.5454545454545455E-4</v>
      </c>
      <c r="AC56" s="74"/>
      <c r="AD56" s="99" t="e">
        <f t="shared" si="7"/>
        <v>#DIV/0!</v>
      </c>
      <c r="AE56" s="74">
        <v>2200</v>
      </c>
      <c r="AF56" s="99">
        <f t="shared" si="8"/>
        <v>4.5454545454545455E-4</v>
      </c>
      <c r="AG56" s="93">
        <v>590</v>
      </c>
      <c r="AH56" s="97">
        <f t="shared" si="9"/>
        <v>1.6949152542372881E-3</v>
      </c>
      <c r="AI56" s="93">
        <v>580</v>
      </c>
      <c r="AJ56" s="97">
        <f t="shared" si="10"/>
        <v>1.7241379310344827E-3</v>
      </c>
      <c r="AK56" s="93">
        <v>570</v>
      </c>
      <c r="AL56" s="97">
        <f t="shared" si="11"/>
        <v>1.7543859649122807E-3</v>
      </c>
      <c r="AM56" s="93">
        <v>960</v>
      </c>
      <c r="AN56" s="97">
        <f t="shared" si="12"/>
        <v>1.0416666666666667E-3</v>
      </c>
      <c r="AO56" s="93">
        <v>950</v>
      </c>
      <c r="AP56" s="97">
        <f t="shared" si="13"/>
        <v>1.0526315789473684E-3</v>
      </c>
      <c r="AQ56" s="93">
        <v>940</v>
      </c>
      <c r="AR56" s="97">
        <f t="shared" si="14"/>
        <v>1.0638297872340426E-3</v>
      </c>
      <c r="AS56" s="37"/>
      <c r="AT56" s="37"/>
      <c r="AU56" s="37"/>
      <c r="AV56" s="113"/>
      <c r="AW56" s="113"/>
      <c r="AX56" s="113"/>
      <c r="AY56" s="37"/>
      <c r="AZ56" s="37">
        <v>1000</v>
      </c>
      <c r="BA56" s="109"/>
      <c r="BB56" s="112"/>
      <c r="BC56" s="114"/>
      <c r="BD56" s="113"/>
      <c r="BE56" s="62">
        <v>50</v>
      </c>
    </row>
    <row r="57" spans="2:57" x14ac:dyDescent="0.25">
      <c r="F57" s="91"/>
      <c r="G57" s="92">
        <v>1.2152777777777778E-3</v>
      </c>
      <c r="AD57" s="99" t="e">
        <f t="shared" si="7"/>
        <v>#DIV/0!</v>
      </c>
      <c r="AF57" s="99" t="e">
        <f t="shared" si="8"/>
        <v>#DIV/0!</v>
      </c>
      <c r="AM57" s="93">
        <v>950</v>
      </c>
      <c r="AO57" s="93">
        <v>940</v>
      </c>
      <c r="AS57" s="37">
        <v>56</v>
      </c>
      <c r="BB57" s="111"/>
    </row>
    <row r="58" spans="2:57" x14ac:dyDescent="0.25">
      <c r="F58" s="91"/>
      <c r="G58" s="92">
        <v>1.2268518518518518E-3</v>
      </c>
      <c r="AD58" s="99" t="e">
        <f t="shared" si="7"/>
        <v>#DIV/0!</v>
      </c>
      <c r="AF58" s="99" t="e">
        <f t="shared" si="8"/>
        <v>#DIV/0!</v>
      </c>
      <c r="AM58" s="93">
        <v>940</v>
      </c>
      <c r="AS58" s="37">
        <v>57</v>
      </c>
    </row>
    <row r="59" spans="2:57" x14ac:dyDescent="0.25">
      <c r="F59" s="91"/>
      <c r="G59" s="92">
        <v>1.238425925925926E-3</v>
      </c>
      <c r="AD59" s="99" t="e">
        <f t="shared" si="7"/>
        <v>#DIV/0!</v>
      </c>
      <c r="AF59" s="99" t="e">
        <f t="shared" si="8"/>
        <v>#DIV/0!</v>
      </c>
      <c r="AS59" s="37">
        <v>58</v>
      </c>
    </row>
    <row r="60" spans="2:57" x14ac:dyDescent="0.25">
      <c r="F60" s="91"/>
      <c r="G60" s="92">
        <v>1.25E-3</v>
      </c>
      <c r="AD60" s="99" t="e">
        <f t="shared" si="7"/>
        <v>#DIV/0!</v>
      </c>
      <c r="AF60" s="99" t="e">
        <f t="shared" si="8"/>
        <v>#DIV/0!</v>
      </c>
      <c r="AS60" s="37">
        <v>59</v>
      </c>
    </row>
    <row r="61" spans="2:57" x14ac:dyDescent="0.25">
      <c r="F61" s="91"/>
      <c r="G61" s="92">
        <v>1.261574074074074E-3</v>
      </c>
      <c r="AD61" s="99" t="e">
        <f t="shared" si="7"/>
        <v>#DIV/0!</v>
      </c>
      <c r="AF61" s="99" t="e">
        <f t="shared" si="8"/>
        <v>#DIV/0!</v>
      </c>
      <c r="AS61" s="37">
        <v>60</v>
      </c>
    </row>
    <row r="62" spans="2:57" x14ac:dyDescent="0.25">
      <c r="F62" s="91"/>
      <c r="G62" s="91"/>
    </row>
  </sheetData>
  <sheetProtection selectLockedCells="1" selectUnlockedCells="1"/>
  <sortState xmlns:xlrd2="http://schemas.microsoft.com/office/spreadsheetml/2017/richdata2" ref="AT6:BD55">
    <sortCondition ref="AT6:AT55"/>
  </sortState>
  <mergeCells count="11">
    <mergeCell ref="I2:T2"/>
    <mergeCell ref="AY3:BD3"/>
    <mergeCell ref="AS3:AX3"/>
    <mergeCell ref="I3:J3"/>
    <mergeCell ref="K3:L3"/>
    <mergeCell ref="M3:N3"/>
    <mergeCell ref="O3:P3"/>
    <mergeCell ref="Q3:R3"/>
    <mergeCell ref="S3:T3"/>
    <mergeCell ref="U3:AF3"/>
    <mergeCell ref="AG3:A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453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.42578125" style="18"/>
    <col min="2" max="2" width="18.5703125" style="184" customWidth="1"/>
    <col min="3" max="3" width="11.42578125" style="18"/>
    <col min="4" max="4" width="11.42578125" style="185"/>
    <col min="5" max="7" width="11.42578125" style="18"/>
    <col min="8" max="8" width="22.28515625" style="184" customWidth="1"/>
    <col min="9" max="9" width="11.42578125" style="185"/>
    <col min="10" max="10" width="48.140625" style="18" customWidth="1"/>
    <col min="11" max="16384" width="11.42578125" style="27"/>
  </cols>
  <sheetData>
    <row r="1" spans="1:10" x14ac:dyDescent="0.25">
      <c r="A1" s="183" t="s">
        <v>130</v>
      </c>
      <c r="B1" s="183" t="s">
        <v>131</v>
      </c>
      <c r="C1" s="183" t="s">
        <v>132</v>
      </c>
      <c r="D1" s="183" t="s">
        <v>62</v>
      </c>
      <c r="E1" s="183" t="s">
        <v>133</v>
      </c>
      <c r="F1" s="183" t="s">
        <v>134</v>
      </c>
      <c r="G1" s="183" t="s">
        <v>135</v>
      </c>
      <c r="H1" s="183" t="s">
        <v>136</v>
      </c>
      <c r="I1" s="183" t="s">
        <v>137</v>
      </c>
      <c r="J1" s="183" t="s">
        <v>138</v>
      </c>
    </row>
    <row r="2" spans="1:10" x14ac:dyDescent="0.25">
      <c r="A2" s="18">
        <v>24248241</v>
      </c>
      <c r="B2" s="184" t="s">
        <v>139</v>
      </c>
      <c r="C2" s="18" t="s">
        <v>140</v>
      </c>
      <c r="D2" s="185" t="s">
        <v>79</v>
      </c>
      <c r="E2" s="18" t="s">
        <v>141</v>
      </c>
      <c r="F2" s="18">
        <v>12</v>
      </c>
      <c r="G2" s="18" t="s">
        <v>142</v>
      </c>
      <c r="H2" s="184" t="s">
        <v>143</v>
      </c>
      <c r="I2" s="185" t="s">
        <v>142</v>
      </c>
      <c r="J2" s="18" t="s">
        <v>144</v>
      </c>
    </row>
    <row r="3" spans="1:10" x14ac:dyDescent="0.25">
      <c r="A3" s="18">
        <v>24248239</v>
      </c>
      <c r="B3" s="184" t="s">
        <v>145</v>
      </c>
      <c r="C3" s="18" t="s">
        <v>146</v>
      </c>
      <c r="D3" s="185" t="s">
        <v>78</v>
      </c>
      <c r="E3" s="18" t="s">
        <v>147</v>
      </c>
      <c r="F3" s="18">
        <v>11</v>
      </c>
      <c r="G3" s="18" t="s">
        <v>142</v>
      </c>
      <c r="H3" s="184" t="s">
        <v>143</v>
      </c>
      <c r="I3" s="185" t="s">
        <v>142</v>
      </c>
      <c r="J3" s="18" t="s">
        <v>148</v>
      </c>
    </row>
    <row r="4" spans="1:10" x14ac:dyDescent="0.25">
      <c r="A4" s="18">
        <v>24248637</v>
      </c>
      <c r="B4" s="184" t="s">
        <v>149</v>
      </c>
      <c r="C4" s="18" t="s">
        <v>150</v>
      </c>
      <c r="D4" s="185" t="s">
        <v>79</v>
      </c>
      <c r="E4" s="18" t="s">
        <v>151</v>
      </c>
      <c r="F4" s="18">
        <v>12</v>
      </c>
      <c r="G4" s="18" t="s">
        <v>142</v>
      </c>
      <c r="H4" s="184" t="s">
        <v>143</v>
      </c>
      <c r="I4" s="185" t="s">
        <v>142</v>
      </c>
      <c r="J4" s="18" t="s">
        <v>152</v>
      </c>
    </row>
    <row r="5" spans="1:10" x14ac:dyDescent="0.25">
      <c r="A5" s="18">
        <v>24248189</v>
      </c>
      <c r="B5" s="184" t="s">
        <v>153</v>
      </c>
      <c r="C5" s="18" t="s">
        <v>154</v>
      </c>
      <c r="D5" s="185" t="s">
        <v>79</v>
      </c>
      <c r="E5" s="18" t="s">
        <v>155</v>
      </c>
      <c r="F5" s="18">
        <v>11</v>
      </c>
      <c r="G5" s="18" t="s">
        <v>142</v>
      </c>
      <c r="H5" s="184" t="s">
        <v>143</v>
      </c>
      <c r="I5" s="185" t="s">
        <v>142</v>
      </c>
      <c r="J5" s="18" t="s">
        <v>156</v>
      </c>
    </row>
    <row r="6" spans="1:10" x14ac:dyDescent="0.25">
      <c r="A6" s="18">
        <v>24248208</v>
      </c>
      <c r="B6" s="184" t="s">
        <v>157</v>
      </c>
      <c r="C6" s="18" t="s">
        <v>158</v>
      </c>
      <c r="D6" s="185" t="s">
        <v>78</v>
      </c>
      <c r="E6" s="18" t="s">
        <v>159</v>
      </c>
      <c r="F6" s="18">
        <v>11</v>
      </c>
      <c r="G6" s="18" t="s">
        <v>142</v>
      </c>
      <c r="H6" s="184" t="s">
        <v>143</v>
      </c>
      <c r="I6" s="185" t="s">
        <v>142</v>
      </c>
      <c r="J6" s="18" t="s">
        <v>148</v>
      </c>
    </row>
    <row r="7" spans="1:10" x14ac:dyDescent="0.25">
      <c r="A7" s="18">
        <v>24211102</v>
      </c>
      <c r="B7" s="184" t="s">
        <v>160</v>
      </c>
      <c r="C7" s="18" t="s">
        <v>161</v>
      </c>
      <c r="D7" s="185" t="s">
        <v>94</v>
      </c>
      <c r="E7" s="18" t="s">
        <v>162</v>
      </c>
      <c r="F7" s="18">
        <v>15</v>
      </c>
      <c r="G7" s="18" t="s">
        <v>142</v>
      </c>
      <c r="H7" s="184" t="s">
        <v>143</v>
      </c>
      <c r="I7" s="185" t="s">
        <v>142</v>
      </c>
      <c r="J7" s="18" t="s">
        <v>148</v>
      </c>
    </row>
    <row r="8" spans="1:10" x14ac:dyDescent="0.25">
      <c r="A8" s="18">
        <v>24248225</v>
      </c>
      <c r="B8" s="184" t="s">
        <v>163</v>
      </c>
      <c r="C8" s="18" t="s">
        <v>164</v>
      </c>
      <c r="D8" s="185" t="s">
        <v>79</v>
      </c>
      <c r="E8" s="18" t="s">
        <v>165</v>
      </c>
      <c r="F8" s="18">
        <v>12</v>
      </c>
      <c r="G8" s="18" t="s">
        <v>142</v>
      </c>
      <c r="H8" s="184" t="s">
        <v>143</v>
      </c>
      <c r="I8" s="185" t="s">
        <v>142</v>
      </c>
      <c r="J8" s="18" t="s">
        <v>166</v>
      </c>
    </row>
    <row r="9" spans="1:10" x14ac:dyDescent="0.25">
      <c r="A9" s="18">
        <v>24248194</v>
      </c>
      <c r="B9" s="184" t="s">
        <v>167</v>
      </c>
      <c r="C9" s="18" t="s">
        <v>168</v>
      </c>
      <c r="D9" s="185" t="s">
        <v>79</v>
      </c>
      <c r="E9" s="18" t="s">
        <v>169</v>
      </c>
      <c r="F9" s="18">
        <v>11</v>
      </c>
      <c r="G9" s="18" t="s">
        <v>142</v>
      </c>
      <c r="H9" s="184" t="s">
        <v>143</v>
      </c>
      <c r="I9" s="185" t="s">
        <v>142</v>
      </c>
      <c r="J9" s="18" t="s">
        <v>170</v>
      </c>
    </row>
    <row r="10" spans="1:10" x14ac:dyDescent="0.25">
      <c r="A10" s="18">
        <v>24222675</v>
      </c>
      <c r="B10" s="184" t="s">
        <v>171</v>
      </c>
      <c r="C10" s="18" t="s">
        <v>172</v>
      </c>
      <c r="D10" s="185" t="s">
        <v>95</v>
      </c>
      <c r="E10" s="18" t="s">
        <v>173</v>
      </c>
      <c r="F10" s="18">
        <v>14</v>
      </c>
      <c r="G10" s="18" t="s">
        <v>142</v>
      </c>
      <c r="H10" s="184" t="s">
        <v>143</v>
      </c>
      <c r="I10" s="185" t="s">
        <v>142</v>
      </c>
      <c r="J10" s="18" t="s">
        <v>174</v>
      </c>
    </row>
    <row r="11" spans="1:10" x14ac:dyDescent="0.25">
      <c r="A11" s="18">
        <v>24233794</v>
      </c>
      <c r="B11" s="184" t="s">
        <v>175</v>
      </c>
      <c r="C11" s="18" t="s">
        <v>176</v>
      </c>
      <c r="D11" s="185" t="s">
        <v>79</v>
      </c>
      <c r="E11" s="18" t="s">
        <v>177</v>
      </c>
      <c r="F11" s="18">
        <v>12</v>
      </c>
      <c r="G11" s="18" t="s">
        <v>142</v>
      </c>
      <c r="H11" s="184" t="s">
        <v>143</v>
      </c>
      <c r="I11" s="185" t="s">
        <v>142</v>
      </c>
      <c r="J11" s="18" t="s">
        <v>178</v>
      </c>
    </row>
    <row r="12" spans="1:10" x14ac:dyDescent="0.25">
      <c r="A12" s="18">
        <v>24248638</v>
      </c>
      <c r="B12" s="184" t="s">
        <v>179</v>
      </c>
      <c r="C12" s="18" t="s">
        <v>180</v>
      </c>
      <c r="D12" s="185" t="s">
        <v>78</v>
      </c>
      <c r="E12" s="18" t="s">
        <v>181</v>
      </c>
      <c r="F12" s="18">
        <v>12</v>
      </c>
      <c r="G12" s="18" t="s">
        <v>142</v>
      </c>
      <c r="H12" s="184" t="s">
        <v>143</v>
      </c>
      <c r="I12" s="185" t="s">
        <v>142</v>
      </c>
      <c r="J12" s="18" t="s">
        <v>182</v>
      </c>
    </row>
    <row r="13" spans="1:10" x14ac:dyDescent="0.25">
      <c r="A13" s="18">
        <v>24248195</v>
      </c>
      <c r="B13" s="184" t="s">
        <v>183</v>
      </c>
      <c r="C13" s="18" t="s">
        <v>184</v>
      </c>
      <c r="D13" s="185" t="s">
        <v>79</v>
      </c>
      <c r="E13" s="18" t="s">
        <v>185</v>
      </c>
      <c r="F13" s="18">
        <v>12</v>
      </c>
      <c r="G13" s="18" t="s">
        <v>142</v>
      </c>
      <c r="H13" s="184" t="s">
        <v>143</v>
      </c>
      <c r="I13" s="185" t="s">
        <v>142</v>
      </c>
      <c r="J13" s="18" t="s">
        <v>152</v>
      </c>
    </row>
    <row r="14" spans="1:10" x14ac:dyDescent="0.25">
      <c r="A14" s="18">
        <v>24248203</v>
      </c>
      <c r="B14" s="184" t="s">
        <v>186</v>
      </c>
      <c r="C14" s="18" t="s">
        <v>187</v>
      </c>
      <c r="D14" s="185" t="s">
        <v>78</v>
      </c>
      <c r="E14" s="18" t="s">
        <v>188</v>
      </c>
      <c r="F14" s="18">
        <v>11</v>
      </c>
      <c r="G14" s="18" t="s">
        <v>142</v>
      </c>
      <c r="H14" s="184" t="s">
        <v>143</v>
      </c>
      <c r="I14" s="185" t="s">
        <v>142</v>
      </c>
      <c r="J14" s="18" t="s">
        <v>144</v>
      </c>
    </row>
    <row r="15" spans="1:10" x14ac:dyDescent="0.25">
      <c r="A15" s="18">
        <v>24248240</v>
      </c>
      <c r="B15" s="184" t="s">
        <v>189</v>
      </c>
      <c r="C15" s="18" t="s">
        <v>190</v>
      </c>
      <c r="D15" s="185" t="s">
        <v>79</v>
      </c>
      <c r="E15" s="18" t="s">
        <v>191</v>
      </c>
      <c r="F15" s="18">
        <v>12</v>
      </c>
      <c r="G15" s="18" t="s">
        <v>142</v>
      </c>
      <c r="H15" s="184" t="s">
        <v>143</v>
      </c>
      <c r="I15" s="185" t="s">
        <v>142</v>
      </c>
      <c r="J15" s="18" t="s">
        <v>156</v>
      </c>
    </row>
    <row r="16" spans="1:10" x14ac:dyDescent="0.25">
      <c r="A16" s="18">
        <v>24233796</v>
      </c>
      <c r="B16" s="184" t="s">
        <v>192</v>
      </c>
      <c r="C16" s="18" t="s">
        <v>193</v>
      </c>
      <c r="D16" s="185" t="s">
        <v>78</v>
      </c>
      <c r="E16" s="18" t="s">
        <v>141</v>
      </c>
      <c r="F16" s="18">
        <v>12</v>
      </c>
      <c r="G16" s="18" t="s">
        <v>142</v>
      </c>
      <c r="H16" s="184" t="s">
        <v>143</v>
      </c>
      <c r="I16" s="185" t="s">
        <v>142</v>
      </c>
      <c r="J16" s="18" t="s">
        <v>182</v>
      </c>
    </row>
    <row r="17" spans="1:10" x14ac:dyDescent="0.25">
      <c r="A17" s="18">
        <v>24249146</v>
      </c>
      <c r="B17" s="184" t="s">
        <v>194</v>
      </c>
      <c r="C17" s="18" t="s">
        <v>195</v>
      </c>
      <c r="D17" s="185" t="s">
        <v>78</v>
      </c>
      <c r="E17" s="18" t="s">
        <v>196</v>
      </c>
      <c r="F17" s="18">
        <v>12</v>
      </c>
      <c r="G17" s="18" t="s">
        <v>142</v>
      </c>
      <c r="H17" s="184" t="s">
        <v>143</v>
      </c>
      <c r="I17" s="185" t="s">
        <v>142</v>
      </c>
      <c r="J17" s="18" t="s">
        <v>152</v>
      </c>
    </row>
    <row r="18" spans="1:10" x14ac:dyDescent="0.25">
      <c r="A18" s="18">
        <v>24248209</v>
      </c>
      <c r="B18" s="184" t="s">
        <v>197</v>
      </c>
      <c r="C18" s="18" t="s">
        <v>198</v>
      </c>
      <c r="D18" s="185" t="s">
        <v>79</v>
      </c>
      <c r="E18" s="18" t="s">
        <v>199</v>
      </c>
      <c r="F18" s="18">
        <v>12</v>
      </c>
      <c r="G18" s="18" t="s">
        <v>142</v>
      </c>
      <c r="H18" s="184" t="s">
        <v>143</v>
      </c>
      <c r="I18" s="185" t="s">
        <v>142</v>
      </c>
      <c r="J18" s="18" t="s">
        <v>148</v>
      </c>
    </row>
    <row r="19" spans="1:10" x14ac:dyDescent="0.25">
      <c r="A19" s="18">
        <v>24248653</v>
      </c>
      <c r="B19" s="184" t="s">
        <v>200</v>
      </c>
      <c r="C19" s="18" t="s">
        <v>201</v>
      </c>
      <c r="D19" s="185" t="s">
        <v>78</v>
      </c>
      <c r="E19" s="18" t="s">
        <v>202</v>
      </c>
      <c r="F19" s="18">
        <v>12</v>
      </c>
      <c r="G19" s="18" t="s">
        <v>142</v>
      </c>
      <c r="H19" s="184" t="s">
        <v>143</v>
      </c>
      <c r="I19" s="185" t="s">
        <v>142</v>
      </c>
      <c r="J19" s="18" t="s">
        <v>203</v>
      </c>
    </row>
    <row r="20" spans="1:10" x14ac:dyDescent="0.25">
      <c r="A20" s="18">
        <v>24248215</v>
      </c>
      <c r="B20" s="184" t="s">
        <v>204</v>
      </c>
      <c r="C20" s="18" t="s">
        <v>205</v>
      </c>
      <c r="D20" s="185" t="s">
        <v>79</v>
      </c>
      <c r="E20" s="18" t="s">
        <v>206</v>
      </c>
      <c r="F20" s="18">
        <v>11</v>
      </c>
      <c r="G20" s="18" t="s">
        <v>142</v>
      </c>
      <c r="H20" s="184" t="s">
        <v>143</v>
      </c>
      <c r="I20" s="185" t="s">
        <v>142</v>
      </c>
      <c r="J20" s="18" t="s">
        <v>148</v>
      </c>
    </row>
    <row r="21" spans="1:10" x14ac:dyDescent="0.25">
      <c r="A21" s="18">
        <v>24248226</v>
      </c>
      <c r="B21" s="184" t="s">
        <v>207</v>
      </c>
      <c r="C21" s="18" t="s">
        <v>208</v>
      </c>
      <c r="D21" s="185" t="s">
        <v>79</v>
      </c>
      <c r="E21" s="18" t="s">
        <v>209</v>
      </c>
      <c r="F21" s="18">
        <v>11</v>
      </c>
      <c r="G21" s="18" t="s">
        <v>142</v>
      </c>
      <c r="H21" s="184" t="s">
        <v>143</v>
      </c>
      <c r="I21" s="185" t="s">
        <v>142</v>
      </c>
      <c r="J21" s="18" t="s">
        <v>156</v>
      </c>
    </row>
    <row r="22" spans="1:10" x14ac:dyDescent="0.25">
      <c r="A22" s="18">
        <v>24248196</v>
      </c>
      <c r="B22" s="184" t="s">
        <v>210</v>
      </c>
      <c r="C22" s="18" t="s">
        <v>211</v>
      </c>
      <c r="D22" s="185" t="s">
        <v>79</v>
      </c>
      <c r="E22" s="18" t="s">
        <v>212</v>
      </c>
      <c r="F22" s="18">
        <v>13</v>
      </c>
      <c r="G22" s="18" t="s">
        <v>142</v>
      </c>
      <c r="H22" s="184" t="s">
        <v>143</v>
      </c>
      <c r="I22" s="185" t="s">
        <v>142</v>
      </c>
      <c r="J22" s="18" t="s">
        <v>152</v>
      </c>
    </row>
    <row r="23" spans="1:10" x14ac:dyDescent="0.25">
      <c r="A23" s="18">
        <v>24239159</v>
      </c>
      <c r="B23" s="184" t="s">
        <v>213</v>
      </c>
      <c r="C23" s="18" t="s">
        <v>214</v>
      </c>
      <c r="D23" s="185" t="s">
        <v>78</v>
      </c>
      <c r="E23" s="18" t="s">
        <v>215</v>
      </c>
      <c r="F23" s="18">
        <v>12</v>
      </c>
      <c r="G23" s="18" t="s">
        <v>142</v>
      </c>
      <c r="H23" s="184" t="s">
        <v>143</v>
      </c>
      <c r="I23" s="185" t="s">
        <v>142</v>
      </c>
      <c r="J23" s="18" t="s">
        <v>216</v>
      </c>
    </row>
    <row r="24" spans="1:10" x14ac:dyDescent="0.25">
      <c r="A24" s="18">
        <v>24248204</v>
      </c>
      <c r="B24" s="184" t="s">
        <v>217</v>
      </c>
      <c r="C24" s="18" t="s">
        <v>218</v>
      </c>
      <c r="D24" s="185" t="s">
        <v>78</v>
      </c>
      <c r="E24" s="18" t="s">
        <v>219</v>
      </c>
      <c r="F24" s="18">
        <v>12</v>
      </c>
      <c r="G24" s="18" t="s">
        <v>142</v>
      </c>
      <c r="H24" s="184" t="s">
        <v>143</v>
      </c>
      <c r="I24" s="185" t="s">
        <v>142</v>
      </c>
      <c r="J24" s="18" t="s">
        <v>220</v>
      </c>
    </row>
    <row r="25" spans="1:10" x14ac:dyDescent="0.25">
      <c r="A25" s="18">
        <v>24236378</v>
      </c>
      <c r="B25" s="184" t="s">
        <v>217</v>
      </c>
      <c r="C25" s="18" t="s">
        <v>221</v>
      </c>
      <c r="D25" s="185" t="s">
        <v>79</v>
      </c>
      <c r="E25" s="18" t="s">
        <v>222</v>
      </c>
      <c r="F25" s="18">
        <v>12</v>
      </c>
      <c r="G25" s="18" t="s">
        <v>142</v>
      </c>
      <c r="H25" s="184" t="s">
        <v>143</v>
      </c>
      <c r="I25" s="185" t="s">
        <v>142</v>
      </c>
      <c r="J25" s="18" t="s">
        <v>223</v>
      </c>
    </row>
    <row r="26" spans="1:10" x14ac:dyDescent="0.25">
      <c r="A26" s="18">
        <v>24248200</v>
      </c>
      <c r="B26" s="184" t="s">
        <v>224</v>
      </c>
      <c r="C26" s="18" t="s">
        <v>225</v>
      </c>
      <c r="D26" s="185" t="s">
        <v>78</v>
      </c>
      <c r="E26" s="18" t="s">
        <v>226</v>
      </c>
      <c r="F26" s="18">
        <v>12</v>
      </c>
      <c r="G26" s="18" t="s">
        <v>142</v>
      </c>
      <c r="H26" s="184" t="s">
        <v>143</v>
      </c>
      <c r="I26" s="185" t="s">
        <v>142</v>
      </c>
      <c r="J26" s="18" t="s">
        <v>156</v>
      </c>
    </row>
    <row r="27" spans="1:10" x14ac:dyDescent="0.25">
      <c r="A27" s="18">
        <v>24248289</v>
      </c>
      <c r="B27" s="184" t="s">
        <v>227</v>
      </c>
      <c r="C27" s="18" t="s">
        <v>228</v>
      </c>
      <c r="D27" s="185" t="s">
        <v>78</v>
      </c>
      <c r="E27" s="18" t="s">
        <v>229</v>
      </c>
      <c r="F27" s="18">
        <v>12</v>
      </c>
      <c r="G27" s="18" t="s">
        <v>142</v>
      </c>
      <c r="H27" s="184" t="s">
        <v>143</v>
      </c>
      <c r="I27" s="185" t="s">
        <v>142</v>
      </c>
      <c r="J27" s="18" t="s">
        <v>156</v>
      </c>
    </row>
    <row r="28" spans="1:10" x14ac:dyDescent="0.25">
      <c r="A28" s="18">
        <v>24248222</v>
      </c>
      <c r="B28" s="184" t="s">
        <v>230</v>
      </c>
      <c r="C28" s="18" t="s">
        <v>231</v>
      </c>
      <c r="D28" s="185" t="s">
        <v>79</v>
      </c>
      <c r="E28" s="18" t="s">
        <v>229</v>
      </c>
      <c r="F28" s="18">
        <v>12</v>
      </c>
      <c r="G28" s="18" t="s">
        <v>142</v>
      </c>
      <c r="H28" s="184" t="s">
        <v>143</v>
      </c>
      <c r="I28" s="185" t="s">
        <v>142</v>
      </c>
      <c r="J28" s="18" t="s">
        <v>148</v>
      </c>
    </row>
    <row r="29" spans="1:10" x14ac:dyDescent="0.25">
      <c r="A29" s="18">
        <v>24248190</v>
      </c>
      <c r="B29" s="184" t="s">
        <v>232</v>
      </c>
      <c r="C29" s="18" t="s">
        <v>233</v>
      </c>
      <c r="D29" s="185" t="s">
        <v>78</v>
      </c>
      <c r="E29" s="18" t="s">
        <v>234</v>
      </c>
      <c r="F29" s="18">
        <v>11</v>
      </c>
      <c r="G29" s="18" t="s">
        <v>142</v>
      </c>
      <c r="H29" s="184" t="s">
        <v>143</v>
      </c>
      <c r="I29" s="185" t="s">
        <v>142</v>
      </c>
      <c r="J29" s="18" t="s">
        <v>148</v>
      </c>
    </row>
    <row r="30" spans="1:10" x14ac:dyDescent="0.25">
      <c r="A30" s="18">
        <v>24248202</v>
      </c>
      <c r="B30" s="184" t="s">
        <v>235</v>
      </c>
      <c r="C30" s="18" t="s">
        <v>236</v>
      </c>
      <c r="D30" s="185" t="s">
        <v>78</v>
      </c>
      <c r="E30" s="18" t="s">
        <v>237</v>
      </c>
      <c r="F30" s="18">
        <v>11</v>
      </c>
      <c r="G30" s="18" t="s">
        <v>142</v>
      </c>
      <c r="H30" s="184" t="s">
        <v>143</v>
      </c>
      <c r="I30" s="185" t="s">
        <v>142</v>
      </c>
      <c r="J30" s="18" t="s">
        <v>238</v>
      </c>
    </row>
    <row r="31" spans="1:10" x14ac:dyDescent="0.25">
      <c r="A31" s="18">
        <v>24248205</v>
      </c>
      <c r="B31" s="184" t="s">
        <v>239</v>
      </c>
      <c r="C31" s="18" t="s">
        <v>240</v>
      </c>
      <c r="D31" s="185" t="s">
        <v>78</v>
      </c>
      <c r="E31" s="18" t="s">
        <v>241</v>
      </c>
      <c r="F31" s="18">
        <v>11</v>
      </c>
      <c r="G31" s="18" t="s">
        <v>142</v>
      </c>
      <c r="H31" s="184" t="s">
        <v>143</v>
      </c>
      <c r="I31" s="185" t="s">
        <v>142</v>
      </c>
      <c r="J31" s="18" t="s">
        <v>203</v>
      </c>
    </row>
    <row r="32" spans="1:10" x14ac:dyDescent="0.25">
      <c r="A32" s="18">
        <v>24249386</v>
      </c>
      <c r="B32" s="184" t="s">
        <v>7893</v>
      </c>
      <c r="C32" s="18" t="s">
        <v>9171</v>
      </c>
      <c r="D32" s="185" t="s">
        <v>78</v>
      </c>
      <c r="E32" s="18" t="s">
        <v>9172</v>
      </c>
      <c r="F32" s="18">
        <v>11</v>
      </c>
      <c r="G32" s="18" t="s">
        <v>142</v>
      </c>
      <c r="H32" s="184" t="s">
        <v>143</v>
      </c>
      <c r="I32" s="185" t="s">
        <v>142</v>
      </c>
      <c r="J32" s="18" t="s">
        <v>255</v>
      </c>
    </row>
    <row r="33" spans="1:10" x14ac:dyDescent="0.25">
      <c r="A33" s="18">
        <v>24233706</v>
      </c>
      <c r="B33" s="184" t="s">
        <v>242</v>
      </c>
      <c r="C33" s="18" t="s">
        <v>243</v>
      </c>
      <c r="D33" s="185" t="s">
        <v>79</v>
      </c>
      <c r="E33" s="18" t="s">
        <v>244</v>
      </c>
      <c r="F33" s="18">
        <v>13</v>
      </c>
      <c r="G33" s="18" t="s">
        <v>142</v>
      </c>
      <c r="H33" s="184" t="s">
        <v>143</v>
      </c>
      <c r="I33" s="185" t="s">
        <v>142</v>
      </c>
      <c r="J33" s="18" t="s">
        <v>148</v>
      </c>
    </row>
    <row r="34" spans="1:10" x14ac:dyDescent="0.25">
      <c r="A34" s="18">
        <v>24248211</v>
      </c>
      <c r="B34" s="184" t="s">
        <v>245</v>
      </c>
      <c r="C34" s="18" t="s">
        <v>246</v>
      </c>
      <c r="D34" s="185" t="s">
        <v>78</v>
      </c>
      <c r="E34" s="18" t="s">
        <v>247</v>
      </c>
      <c r="F34" s="18">
        <v>11</v>
      </c>
      <c r="G34" s="18" t="s">
        <v>142</v>
      </c>
      <c r="H34" s="184" t="s">
        <v>143</v>
      </c>
      <c r="I34" s="185" t="s">
        <v>142</v>
      </c>
      <c r="J34" s="18" t="s">
        <v>248</v>
      </c>
    </row>
    <row r="35" spans="1:10" x14ac:dyDescent="0.25">
      <c r="A35" s="18">
        <v>24248188</v>
      </c>
      <c r="B35" s="184" t="s">
        <v>249</v>
      </c>
      <c r="C35" s="18" t="s">
        <v>250</v>
      </c>
      <c r="D35" s="185" t="s">
        <v>78</v>
      </c>
      <c r="E35" s="18" t="s">
        <v>251</v>
      </c>
      <c r="F35" s="18">
        <v>12</v>
      </c>
      <c r="G35" s="18" t="s">
        <v>142</v>
      </c>
      <c r="H35" s="184" t="s">
        <v>143</v>
      </c>
      <c r="I35" s="185" t="s">
        <v>142</v>
      </c>
      <c r="J35" s="18" t="s">
        <v>156</v>
      </c>
    </row>
    <row r="36" spans="1:10" x14ac:dyDescent="0.25">
      <c r="A36" s="18">
        <v>24248218</v>
      </c>
      <c r="B36" s="184" t="s">
        <v>252</v>
      </c>
      <c r="C36" s="18" t="s">
        <v>253</v>
      </c>
      <c r="D36" s="185" t="s">
        <v>78</v>
      </c>
      <c r="E36" s="18" t="s">
        <v>254</v>
      </c>
      <c r="F36" s="18">
        <v>12</v>
      </c>
      <c r="G36" s="18" t="s">
        <v>142</v>
      </c>
      <c r="H36" s="184" t="s">
        <v>143</v>
      </c>
      <c r="I36" s="185" t="s">
        <v>142</v>
      </c>
      <c r="J36" s="18" t="s">
        <v>255</v>
      </c>
    </row>
    <row r="37" spans="1:10" x14ac:dyDescent="0.25">
      <c r="A37" s="18">
        <v>24248654</v>
      </c>
      <c r="B37" s="184" t="s">
        <v>256</v>
      </c>
      <c r="C37" s="18" t="s">
        <v>257</v>
      </c>
      <c r="D37" s="185" t="s">
        <v>79</v>
      </c>
      <c r="E37" s="18" t="s">
        <v>258</v>
      </c>
      <c r="F37" s="18">
        <v>12</v>
      </c>
      <c r="G37" s="18" t="s">
        <v>142</v>
      </c>
      <c r="H37" s="184" t="s">
        <v>143</v>
      </c>
      <c r="I37" s="185" t="s">
        <v>142</v>
      </c>
      <c r="J37" s="18" t="s">
        <v>156</v>
      </c>
    </row>
    <row r="38" spans="1:10" x14ac:dyDescent="0.25">
      <c r="A38" s="18">
        <v>24248231</v>
      </c>
      <c r="B38" s="184" t="s">
        <v>259</v>
      </c>
      <c r="C38" s="18" t="s">
        <v>260</v>
      </c>
      <c r="D38" s="185" t="s">
        <v>78</v>
      </c>
      <c r="E38" s="18" t="s">
        <v>261</v>
      </c>
      <c r="F38" s="18">
        <v>12</v>
      </c>
      <c r="G38" s="18" t="s">
        <v>142</v>
      </c>
      <c r="H38" s="184" t="s">
        <v>143</v>
      </c>
      <c r="I38" s="185" t="s">
        <v>142</v>
      </c>
      <c r="J38" s="18" t="s">
        <v>156</v>
      </c>
    </row>
    <row r="39" spans="1:10" x14ac:dyDescent="0.25">
      <c r="A39" s="18">
        <v>24248193</v>
      </c>
      <c r="B39" s="184" t="s">
        <v>262</v>
      </c>
      <c r="C39" s="18" t="s">
        <v>263</v>
      </c>
      <c r="D39" s="185" t="s">
        <v>78</v>
      </c>
      <c r="E39" s="18" t="s">
        <v>264</v>
      </c>
      <c r="F39" s="18">
        <v>11</v>
      </c>
      <c r="G39" s="18" t="s">
        <v>142</v>
      </c>
      <c r="H39" s="184" t="s">
        <v>143</v>
      </c>
      <c r="I39" s="185" t="s">
        <v>142</v>
      </c>
    </row>
    <row r="40" spans="1:10" x14ac:dyDescent="0.25">
      <c r="A40" s="18">
        <v>24248229</v>
      </c>
      <c r="B40" s="184" t="s">
        <v>265</v>
      </c>
      <c r="C40" s="18" t="s">
        <v>266</v>
      </c>
      <c r="D40" s="185" t="s">
        <v>79</v>
      </c>
      <c r="E40" s="18" t="s">
        <v>267</v>
      </c>
      <c r="F40" s="18">
        <v>11</v>
      </c>
      <c r="G40" s="18" t="s">
        <v>142</v>
      </c>
      <c r="H40" s="184" t="s">
        <v>143</v>
      </c>
      <c r="I40" s="185" t="s">
        <v>142</v>
      </c>
      <c r="J40" s="18" t="s">
        <v>152</v>
      </c>
    </row>
    <row r="41" spans="1:10" x14ac:dyDescent="0.25">
      <c r="A41" s="18">
        <v>24248643</v>
      </c>
      <c r="B41" s="184" t="s">
        <v>268</v>
      </c>
      <c r="C41" s="18" t="s">
        <v>269</v>
      </c>
      <c r="D41" s="185" t="s">
        <v>79</v>
      </c>
      <c r="E41" s="18" t="s">
        <v>270</v>
      </c>
      <c r="F41" s="18">
        <v>12</v>
      </c>
      <c r="G41" s="18" t="s">
        <v>142</v>
      </c>
      <c r="H41" s="184" t="s">
        <v>143</v>
      </c>
      <c r="I41" s="185" t="s">
        <v>142</v>
      </c>
      <c r="J41" s="18" t="s">
        <v>156</v>
      </c>
    </row>
    <row r="42" spans="1:10" x14ac:dyDescent="0.25">
      <c r="A42" s="18">
        <v>24248641</v>
      </c>
      <c r="B42" s="184" t="s">
        <v>271</v>
      </c>
      <c r="C42" s="18" t="s">
        <v>272</v>
      </c>
      <c r="D42" s="185" t="s">
        <v>78</v>
      </c>
      <c r="E42" s="18" t="s">
        <v>273</v>
      </c>
      <c r="F42" s="18">
        <v>13</v>
      </c>
      <c r="G42" s="18" t="s">
        <v>142</v>
      </c>
      <c r="H42" s="184" t="s">
        <v>143</v>
      </c>
      <c r="I42" s="185" t="s">
        <v>142</v>
      </c>
      <c r="J42" s="18" t="s">
        <v>274</v>
      </c>
    </row>
    <row r="43" spans="1:10" x14ac:dyDescent="0.25">
      <c r="A43" s="18">
        <v>24248642</v>
      </c>
      <c r="B43" s="184" t="s">
        <v>275</v>
      </c>
      <c r="C43" s="18" t="s">
        <v>276</v>
      </c>
      <c r="D43" s="185" t="s">
        <v>79</v>
      </c>
      <c r="E43" s="18" t="s">
        <v>277</v>
      </c>
      <c r="F43" s="18">
        <v>11</v>
      </c>
      <c r="G43" s="18" t="s">
        <v>142</v>
      </c>
      <c r="H43" s="184" t="s">
        <v>143</v>
      </c>
      <c r="I43" s="185" t="s">
        <v>142</v>
      </c>
      <c r="J43" s="18" t="s">
        <v>148</v>
      </c>
    </row>
    <row r="44" spans="1:10" x14ac:dyDescent="0.25">
      <c r="A44" s="18">
        <v>24248656</v>
      </c>
      <c r="B44" s="184" t="s">
        <v>278</v>
      </c>
      <c r="C44" s="18" t="s">
        <v>279</v>
      </c>
      <c r="D44" s="185" t="s">
        <v>79</v>
      </c>
      <c r="E44" s="18" t="s">
        <v>280</v>
      </c>
      <c r="F44" s="18">
        <v>12</v>
      </c>
      <c r="G44" s="18" t="s">
        <v>142</v>
      </c>
      <c r="H44" s="184" t="s">
        <v>143</v>
      </c>
      <c r="I44" s="185" t="s">
        <v>142</v>
      </c>
      <c r="J44" s="18" t="s">
        <v>281</v>
      </c>
    </row>
    <row r="45" spans="1:10" x14ac:dyDescent="0.25">
      <c r="A45" s="18">
        <v>24248644</v>
      </c>
      <c r="B45" s="184" t="s">
        <v>282</v>
      </c>
      <c r="C45" s="18" t="s">
        <v>283</v>
      </c>
      <c r="D45" s="185" t="s">
        <v>79</v>
      </c>
      <c r="E45" s="18" t="s">
        <v>284</v>
      </c>
      <c r="F45" s="18">
        <v>11</v>
      </c>
      <c r="G45" s="18" t="s">
        <v>142</v>
      </c>
      <c r="H45" s="184" t="s">
        <v>143</v>
      </c>
      <c r="I45" s="185" t="s">
        <v>142</v>
      </c>
      <c r="J45" s="18" t="s">
        <v>156</v>
      </c>
    </row>
    <row r="46" spans="1:10" x14ac:dyDescent="0.25">
      <c r="A46" s="18">
        <v>24248192</v>
      </c>
      <c r="B46" s="184" t="s">
        <v>285</v>
      </c>
      <c r="C46" s="18" t="s">
        <v>286</v>
      </c>
      <c r="D46" s="185" t="s">
        <v>78</v>
      </c>
      <c r="E46" s="18" t="s">
        <v>287</v>
      </c>
      <c r="F46" s="18">
        <v>11</v>
      </c>
      <c r="G46" s="18" t="s">
        <v>142</v>
      </c>
      <c r="H46" s="184" t="s">
        <v>143</v>
      </c>
      <c r="I46" s="185" t="s">
        <v>142</v>
      </c>
      <c r="J46" s="18" t="s">
        <v>156</v>
      </c>
    </row>
    <row r="47" spans="1:10" x14ac:dyDescent="0.25">
      <c r="A47" s="18">
        <v>24248199</v>
      </c>
      <c r="B47" s="184" t="s">
        <v>288</v>
      </c>
      <c r="C47" s="18" t="s">
        <v>289</v>
      </c>
      <c r="D47" s="185" t="s">
        <v>78</v>
      </c>
      <c r="E47" s="18" t="s">
        <v>290</v>
      </c>
      <c r="F47" s="18">
        <v>11</v>
      </c>
      <c r="G47" s="18" t="s">
        <v>142</v>
      </c>
      <c r="H47" s="184" t="s">
        <v>143</v>
      </c>
      <c r="I47" s="185" t="s">
        <v>142</v>
      </c>
      <c r="J47" s="18" t="s">
        <v>156</v>
      </c>
    </row>
    <row r="48" spans="1:10" x14ac:dyDescent="0.25">
      <c r="A48" s="18">
        <v>24248216</v>
      </c>
      <c r="B48" s="184" t="s">
        <v>291</v>
      </c>
      <c r="C48" s="18" t="s">
        <v>292</v>
      </c>
      <c r="D48" s="185" t="s">
        <v>78</v>
      </c>
      <c r="E48" s="18" t="s">
        <v>293</v>
      </c>
      <c r="F48" s="18">
        <v>13</v>
      </c>
      <c r="G48" s="18" t="s">
        <v>142</v>
      </c>
      <c r="H48" s="184" t="s">
        <v>143</v>
      </c>
      <c r="I48" s="185" t="s">
        <v>142</v>
      </c>
      <c r="J48" s="18" t="s">
        <v>144</v>
      </c>
    </row>
    <row r="49" spans="1:10" x14ac:dyDescent="0.25">
      <c r="A49" s="18">
        <v>24233896</v>
      </c>
      <c r="B49" s="184" t="s">
        <v>294</v>
      </c>
      <c r="C49" s="18" t="s">
        <v>295</v>
      </c>
      <c r="D49" s="185" t="s">
        <v>78</v>
      </c>
      <c r="E49" s="18" t="s">
        <v>296</v>
      </c>
      <c r="F49" s="18">
        <v>13</v>
      </c>
      <c r="G49" s="18" t="s">
        <v>142</v>
      </c>
      <c r="H49" s="184" t="s">
        <v>143</v>
      </c>
      <c r="I49" s="185" t="s">
        <v>142</v>
      </c>
      <c r="J49" s="18" t="s">
        <v>152</v>
      </c>
    </row>
    <row r="50" spans="1:10" x14ac:dyDescent="0.25">
      <c r="A50" s="18">
        <v>24222133</v>
      </c>
      <c r="B50" s="184" t="s">
        <v>294</v>
      </c>
      <c r="C50" s="18" t="s">
        <v>297</v>
      </c>
      <c r="D50" s="185" t="s">
        <v>95</v>
      </c>
      <c r="E50" s="18" t="s">
        <v>298</v>
      </c>
      <c r="F50" s="18">
        <v>14</v>
      </c>
      <c r="G50" s="18" t="s">
        <v>142</v>
      </c>
      <c r="H50" s="184" t="s">
        <v>143</v>
      </c>
      <c r="I50" s="185" t="s">
        <v>142</v>
      </c>
      <c r="J50" s="18" t="s">
        <v>156</v>
      </c>
    </row>
    <row r="51" spans="1:10" x14ac:dyDescent="0.25">
      <c r="A51" s="18">
        <v>24212838</v>
      </c>
      <c r="B51" s="184" t="s">
        <v>299</v>
      </c>
      <c r="C51" s="18" t="s">
        <v>300</v>
      </c>
      <c r="D51" s="185" t="s">
        <v>95</v>
      </c>
      <c r="E51" s="18" t="s">
        <v>301</v>
      </c>
      <c r="F51" s="18">
        <v>15</v>
      </c>
      <c r="G51" s="18" t="s">
        <v>142</v>
      </c>
      <c r="H51" s="184" t="s">
        <v>143</v>
      </c>
      <c r="I51" s="185" t="s">
        <v>142</v>
      </c>
      <c r="J51" s="18" t="s">
        <v>156</v>
      </c>
    </row>
    <row r="52" spans="1:10" x14ac:dyDescent="0.25">
      <c r="A52" s="18">
        <v>24248657</v>
      </c>
      <c r="B52" s="184" t="s">
        <v>299</v>
      </c>
      <c r="C52" s="18" t="s">
        <v>302</v>
      </c>
      <c r="D52" s="185" t="s">
        <v>78</v>
      </c>
      <c r="E52" s="18" t="s">
        <v>303</v>
      </c>
      <c r="F52" s="18">
        <v>12</v>
      </c>
      <c r="G52" s="18" t="s">
        <v>142</v>
      </c>
      <c r="H52" s="184" t="s">
        <v>143</v>
      </c>
      <c r="I52" s="185" t="s">
        <v>142</v>
      </c>
      <c r="J52" s="18" t="s">
        <v>152</v>
      </c>
    </row>
    <row r="53" spans="1:10" x14ac:dyDescent="0.25">
      <c r="A53" s="18">
        <v>24211016</v>
      </c>
      <c r="B53" s="184" t="s">
        <v>304</v>
      </c>
      <c r="C53" s="18" t="s">
        <v>305</v>
      </c>
      <c r="D53" s="185" t="s">
        <v>95</v>
      </c>
      <c r="E53" s="18" t="s">
        <v>306</v>
      </c>
      <c r="F53" s="18">
        <v>14</v>
      </c>
      <c r="G53" s="18" t="s">
        <v>142</v>
      </c>
      <c r="H53" s="184" t="s">
        <v>143</v>
      </c>
      <c r="I53" s="185" t="s">
        <v>142</v>
      </c>
      <c r="J53" s="18" t="s">
        <v>307</v>
      </c>
    </row>
    <row r="54" spans="1:10" x14ac:dyDescent="0.25">
      <c r="A54" s="18">
        <v>24236396</v>
      </c>
      <c r="B54" s="184" t="s">
        <v>308</v>
      </c>
      <c r="C54" s="18" t="s">
        <v>309</v>
      </c>
      <c r="D54" s="185" t="s">
        <v>79</v>
      </c>
      <c r="E54" s="18" t="s">
        <v>310</v>
      </c>
      <c r="F54" s="18">
        <v>12</v>
      </c>
      <c r="G54" s="18" t="s">
        <v>142</v>
      </c>
      <c r="H54" s="184" t="s">
        <v>143</v>
      </c>
      <c r="I54" s="185" t="s">
        <v>142</v>
      </c>
      <c r="J54" s="18" t="s">
        <v>311</v>
      </c>
    </row>
    <row r="55" spans="1:10" x14ac:dyDescent="0.25">
      <c r="A55" s="18">
        <v>24248283</v>
      </c>
      <c r="B55" s="184" t="s">
        <v>312</v>
      </c>
      <c r="C55" s="18" t="s">
        <v>313</v>
      </c>
      <c r="D55" s="185" t="s">
        <v>79</v>
      </c>
      <c r="E55" s="18" t="s">
        <v>314</v>
      </c>
      <c r="F55" s="18">
        <v>12</v>
      </c>
      <c r="G55" s="18" t="s">
        <v>142</v>
      </c>
      <c r="H55" s="184" t="s">
        <v>143</v>
      </c>
      <c r="I55" s="185" t="s">
        <v>142</v>
      </c>
      <c r="J55" s="18" t="s">
        <v>156</v>
      </c>
    </row>
    <row r="56" spans="1:10" x14ac:dyDescent="0.25">
      <c r="A56" s="18">
        <v>24248206</v>
      </c>
      <c r="B56" s="184" t="s">
        <v>315</v>
      </c>
      <c r="C56" s="18" t="s">
        <v>316</v>
      </c>
      <c r="D56" s="185" t="s">
        <v>78</v>
      </c>
      <c r="E56" s="18" t="s">
        <v>317</v>
      </c>
      <c r="F56" s="18">
        <v>12</v>
      </c>
      <c r="G56" s="18" t="s">
        <v>142</v>
      </c>
      <c r="H56" s="184" t="s">
        <v>143</v>
      </c>
      <c r="I56" s="185" t="s">
        <v>142</v>
      </c>
      <c r="J56" s="18" t="s">
        <v>238</v>
      </c>
    </row>
    <row r="57" spans="1:10" x14ac:dyDescent="0.25">
      <c r="A57" s="18">
        <v>24248197</v>
      </c>
      <c r="B57" s="184" t="s">
        <v>318</v>
      </c>
      <c r="C57" s="18" t="s">
        <v>184</v>
      </c>
      <c r="D57" s="185" t="s">
        <v>79</v>
      </c>
      <c r="E57" s="18" t="s">
        <v>319</v>
      </c>
      <c r="F57" s="18">
        <v>11</v>
      </c>
      <c r="G57" s="18" t="s">
        <v>142</v>
      </c>
      <c r="H57" s="184" t="s">
        <v>143</v>
      </c>
      <c r="I57" s="185" t="s">
        <v>142</v>
      </c>
      <c r="J57" s="18" t="s">
        <v>152</v>
      </c>
    </row>
    <row r="58" spans="1:10" x14ac:dyDescent="0.25">
      <c r="A58" s="18">
        <v>24222244</v>
      </c>
      <c r="B58" s="184" t="s">
        <v>320</v>
      </c>
      <c r="C58" s="18" t="s">
        <v>321</v>
      </c>
      <c r="D58" s="185" t="s">
        <v>94</v>
      </c>
      <c r="E58" s="18" t="s">
        <v>322</v>
      </c>
      <c r="F58" s="18">
        <v>14</v>
      </c>
      <c r="G58" s="18" t="s">
        <v>142</v>
      </c>
      <c r="H58" s="184" t="s">
        <v>143</v>
      </c>
      <c r="I58" s="185" t="s">
        <v>142</v>
      </c>
      <c r="J58" s="18" t="s">
        <v>152</v>
      </c>
    </row>
    <row r="59" spans="1:10" x14ac:dyDescent="0.25">
      <c r="A59" s="18">
        <v>24248645</v>
      </c>
      <c r="B59" s="184" t="s">
        <v>323</v>
      </c>
      <c r="C59" s="18" t="s">
        <v>324</v>
      </c>
      <c r="D59" s="185" t="s">
        <v>79</v>
      </c>
      <c r="E59" s="18" t="s">
        <v>325</v>
      </c>
      <c r="F59" s="18">
        <v>12</v>
      </c>
      <c r="G59" s="18" t="s">
        <v>142</v>
      </c>
      <c r="H59" s="184" t="s">
        <v>143</v>
      </c>
      <c r="I59" s="185" t="s">
        <v>142</v>
      </c>
      <c r="J59" s="18" t="s">
        <v>156</v>
      </c>
    </row>
    <row r="60" spans="1:10" x14ac:dyDescent="0.25">
      <c r="A60" s="18">
        <v>24248214</v>
      </c>
      <c r="B60" s="184" t="s">
        <v>326</v>
      </c>
      <c r="C60" s="18" t="s">
        <v>327</v>
      </c>
      <c r="D60" s="185" t="s">
        <v>78</v>
      </c>
      <c r="E60" s="18" t="s">
        <v>328</v>
      </c>
      <c r="F60" s="18">
        <v>12</v>
      </c>
      <c r="G60" s="18" t="s">
        <v>142</v>
      </c>
      <c r="H60" s="184" t="s">
        <v>143</v>
      </c>
      <c r="I60" s="185" t="s">
        <v>142</v>
      </c>
      <c r="J60" s="18" t="s">
        <v>148</v>
      </c>
    </row>
    <row r="61" spans="1:10" x14ac:dyDescent="0.25">
      <c r="A61" s="18">
        <v>24233639</v>
      </c>
      <c r="B61" s="184" t="s">
        <v>329</v>
      </c>
      <c r="C61" s="18" t="s">
        <v>330</v>
      </c>
      <c r="D61" s="185" t="s">
        <v>79</v>
      </c>
      <c r="E61" s="18" t="s">
        <v>331</v>
      </c>
      <c r="F61" s="18">
        <v>12</v>
      </c>
      <c r="G61" s="18" t="s">
        <v>142</v>
      </c>
      <c r="H61" s="184" t="s">
        <v>143</v>
      </c>
      <c r="I61" s="185" t="s">
        <v>142</v>
      </c>
      <c r="J61" s="18" t="s">
        <v>332</v>
      </c>
    </row>
    <row r="62" spans="1:10" x14ac:dyDescent="0.25">
      <c r="A62" s="18">
        <v>24248198</v>
      </c>
      <c r="B62" s="184" t="s">
        <v>333</v>
      </c>
      <c r="C62" s="18" t="s">
        <v>334</v>
      </c>
      <c r="D62" s="185" t="s">
        <v>79</v>
      </c>
      <c r="E62" s="18" t="s">
        <v>284</v>
      </c>
      <c r="F62" s="18">
        <v>11</v>
      </c>
      <c r="G62" s="18" t="s">
        <v>142</v>
      </c>
      <c r="H62" s="184" t="s">
        <v>143</v>
      </c>
      <c r="I62" s="185" t="s">
        <v>142</v>
      </c>
      <c r="J62" s="18" t="s">
        <v>170</v>
      </c>
    </row>
    <row r="63" spans="1:10" x14ac:dyDescent="0.25">
      <c r="A63" s="18">
        <v>24248207</v>
      </c>
      <c r="B63" s="184" t="s">
        <v>335</v>
      </c>
      <c r="C63" s="18" t="s">
        <v>336</v>
      </c>
      <c r="D63" s="185" t="s">
        <v>78</v>
      </c>
      <c r="E63" s="18" t="s">
        <v>337</v>
      </c>
      <c r="F63" s="18">
        <v>12</v>
      </c>
      <c r="G63" s="18" t="s">
        <v>142</v>
      </c>
      <c r="H63" s="184" t="s">
        <v>143</v>
      </c>
      <c r="I63" s="185" t="s">
        <v>142</v>
      </c>
      <c r="J63" s="18" t="s">
        <v>152</v>
      </c>
    </row>
    <row r="64" spans="1:10" x14ac:dyDescent="0.25">
      <c r="A64" s="18">
        <v>24248646</v>
      </c>
      <c r="B64" s="184" t="s">
        <v>338</v>
      </c>
      <c r="C64" s="18" t="s">
        <v>339</v>
      </c>
      <c r="D64" s="185" t="s">
        <v>78</v>
      </c>
      <c r="E64" s="18" t="s">
        <v>340</v>
      </c>
      <c r="F64" s="18">
        <v>12</v>
      </c>
      <c r="G64" s="18" t="s">
        <v>142</v>
      </c>
      <c r="H64" s="184" t="s">
        <v>143</v>
      </c>
      <c r="I64" s="185" t="s">
        <v>142</v>
      </c>
      <c r="J64" s="18" t="s">
        <v>144</v>
      </c>
    </row>
    <row r="65" spans="1:10" x14ac:dyDescent="0.25">
      <c r="A65" s="18">
        <v>24233682</v>
      </c>
      <c r="B65" s="184" t="s">
        <v>341</v>
      </c>
      <c r="C65" s="18" t="s">
        <v>342</v>
      </c>
      <c r="D65" s="185" t="s">
        <v>79</v>
      </c>
      <c r="E65" s="18" t="s">
        <v>343</v>
      </c>
      <c r="F65" s="18">
        <v>13</v>
      </c>
      <c r="G65" s="18" t="s">
        <v>142</v>
      </c>
      <c r="H65" s="184" t="s">
        <v>143</v>
      </c>
      <c r="I65" s="185" t="s">
        <v>142</v>
      </c>
      <c r="J65" s="18" t="s">
        <v>344</v>
      </c>
    </row>
    <row r="66" spans="1:10" x14ac:dyDescent="0.25">
      <c r="A66" s="18">
        <v>24248201</v>
      </c>
      <c r="B66" s="184" t="s">
        <v>345</v>
      </c>
      <c r="C66" s="18" t="s">
        <v>346</v>
      </c>
      <c r="D66" s="185" t="s">
        <v>78</v>
      </c>
      <c r="E66" s="18" t="s">
        <v>347</v>
      </c>
      <c r="F66" s="18">
        <v>11</v>
      </c>
      <c r="G66" s="18" t="s">
        <v>142</v>
      </c>
      <c r="H66" s="184" t="s">
        <v>143</v>
      </c>
      <c r="I66" s="185" t="s">
        <v>142</v>
      </c>
      <c r="J66" s="18" t="s">
        <v>156</v>
      </c>
    </row>
    <row r="67" spans="1:10" x14ac:dyDescent="0.25">
      <c r="A67" s="18">
        <v>24248636</v>
      </c>
      <c r="B67" s="184" t="s">
        <v>345</v>
      </c>
      <c r="C67" s="18" t="s">
        <v>348</v>
      </c>
      <c r="D67" s="185" t="s">
        <v>78</v>
      </c>
      <c r="E67" s="18" t="s">
        <v>347</v>
      </c>
      <c r="F67" s="18">
        <v>11</v>
      </c>
      <c r="G67" s="18" t="s">
        <v>142</v>
      </c>
      <c r="H67" s="184" t="s">
        <v>143</v>
      </c>
      <c r="I67" s="185" t="s">
        <v>142</v>
      </c>
      <c r="J67" s="18" t="s">
        <v>255</v>
      </c>
    </row>
    <row r="68" spans="1:10" x14ac:dyDescent="0.25">
      <c r="A68" s="18">
        <v>24222245</v>
      </c>
      <c r="B68" s="184" t="s">
        <v>349</v>
      </c>
      <c r="C68" s="18" t="s">
        <v>350</v>
      </c>
      <c r="D68" s="185" t="s">
        <v>95</v>
      </c>
      <c r="E68" s="18" t="s">
        <v>351</v>
      </c>
      <c r="F68" s="18">
        <v>14</v>
      </c>
      <c r="G68" s="18" t="s">
        <v>142</v>
      </c>
      <c r="H68" s="184" t="s">
        <v>143</v>
      </c>
      <c r="I68" s="185" t="s">
        <v>142</v>
      </c>
      <c r="J68" s="18" t="s">
        <v>174</v>
      </c>
    </row>
    <row r="69" spans="1:10" x14ac:dyDescent="0.25">
      <c r="A69" s="18">
        <v>24248647</v>
      </c>
      <c r="B69" s="184" t="s">
        <v>352</v>
      </c>
      <c r="C69" s="18" t="s">
        <v>353</v>
      </c>
      <c r="D69" s="185" t="s">
        <v>78</v>
      </c>
      <c r="E69" s="18" t="s">
        <v>354</v>
      </c>
      <c r="F69" s="18">
        <v>12</v>
      </c>
      <c r="G69" s="18" t="s">
        <v>142</v>
      </c>
      <c r="H69" s="184" t="s">
        <v>143</v>
      </c>
      <c r="I69" s="185" t="s">
        <v>142</v>
      </c>
      <c r="J69" s="18" t="s">
        <v>156</v>
      </c>
    </row>
    <row r="70" spans="1:10" x14ac:dyDescent="0.25">
      <c r="A70" s="18">
        <v>24222063</v>
      </c>
      <c r="B70" s="184" t="s">
        <v>355</v>
      </c>
      <c r="C70" s="18" t="s">
        <v>356</v>
      </c>
      <c r="D70" s="185" t="s">
        <v>79</v>
      </c>
      <c r="E70" s="18" t="s">
        <v>357</v>
      </c>
      <c r="F70" s="18">
        <v>12</v>
      </c>
      <c r="G70" s="18" t="s">
        <v>142</v>
      </c>
      <c r="H70" s="184" t="s">
        <v>358</v>
      </c>
      <c r="I70" s="185" t="s">
        <v>142</v>
      </c>
      <c r="J70" s="18" t="s">
        <v>359</v>
      </c>
    </row>
    <row r="71" spans="1:10" x14ac:dyDescent="0.25">
      <c r="A71" s="18">
        <v>24248658</v>
      </c>
      <c r="B71" s="184" t="s">
        <v>360</v>
      </c>
      <c r="C71" s="18" t="s">
        <v>361</v>
      </c>
      <c r="D71" s="185" t="s">
        <v>79</v>
      </c>
      <c r="E71" s="18" t="s">
        <v>362</v>
      </c>
      <c r="F71" s="18">
        <v>13</v>
      </c>
      <c r="G71" s="18" t="s">
        <v>142</v>
      </c>
      <c r="H71" s="184" t="s">
        <v>358</v>
      </c>
      <c r="I71" s="185" t="s">
        <v>142</v>
      </c>
      <c r="J71" s="18" t="s">
        <v>363</v>
      </c>
    </row>
    <row r="72" spans="1:10" x14ac:dyDescent="0.25">
      <c r="A72" s="18">
        <v>24222659</v>
      </c>
      <c r="B72" s="184" t="s">
        <v>360</v>
      </c>
      <c r="C72" s="18" t="s">
        <v>364</v>
      </c>
      <c r="D72" s="185" t="s">
        <v>79</v>
      </c>
      <c r="E72" s="18" t="s">
        <v>365</v>
      </c>
      <c r="F72" s="18">
        <v>13</v>
      </c>
      <c r="G72" s="18" t="s">
        <v>142</v>
      </c>
      <c r="H72" s="184" t="s">
        <v>358</v>
      </c>
      <c r="I72" s="185" t="s">
        <v>142</v>
      </c>
      <c r="J72" s="18" t="s">
        <v>366</v>
      </c>
    </row>
    <row r="73" spans="1:10" x14ac:dyDescent="0.25">
      <c r="A73" s="18">
        <v>24248659</v>
      </c>
      <c r="B73" s="184" t="s">
        <v>360</v>
      </c>
      <c r="C73" s="18" t="s">
        <v>367</v>
      </c>
      <c r="D73" s="185" t="s">
        <v>78</v>
      </c>
      <c r="E73" s="18" t="s">
        <v>368</v>
      </c>
      <c r="F73" s="18">
        <v>12</v>
      </c>
      <c r="G73" s="18" t="s">
        <v>142</v>
      </c>
      <c r="H73" s="184" t="s">
        <v>358</v>
      </c>
      <c r="I73" s="185" t="s">
        <v>142</v>
      </c>
      <c r="J73" s="18" t="s">
        <v>369</v>
      </c>
    </row>
    <row r="74" spans="1:10" x14ac:dyDescent="0.25">
      <c r="A74" s="18">
        <v>24248660</v>
      </c>
      <c r="B74" s="184" t="s">
        <v>370</v>
      </c>
      <c r="C74" s="18" t="s">
        <v>371</v>
      </c>
      <c r="D74" s="185" t="s">
        <v>79</v>
      </c>
      <c r="E74" s="18" t="s">
        <v>372</v>
      </c>
      <c r="F74" s="18">
        <v>12</v>
      </c>
      <c r="G74" s="18" t="s">
        <v>142</v>
      </c>
      <c r="H74" s="184" t="s">
        <v>358</v>
      </c>
      <c r="I74" s="185" t="s">
        <v>142</v>
      </c>
      <c r="J74" s="18" t="s">
        <v>373</v>
      </c>
    </row>
    <row r="75" spans="1:10" x14ac:dyDescent="0.25">
      <c r="A75" s="18">
        <v>24239141</v>
      </c>
      <c r="B75" s="184" t="s">
        <v>374</v>
      </c>
      <c r="C75" s="18" t="s">
        <v>375</v>
      </c>
      <c r="D75" s="185" t="s">
        <v>79</v>
      </c>
      <c r="E75" s="18" t="s">
        <v>376</v>
      </c>
      <c r="F75" s="18">
        <v>11</v>
      </c>
      <c r="G75" s="18" t="s">
        <v>142</v>
      </c>
      <c r="H75" s="184" t="s">
        <v>358</v>
      </c>
      <c r="I75" s="185" t="s">
        <v>142</v>
      </c>
      <c r="J75" s="18" t="s">
        <v>377</v>
      </c>
    </row>
    <row r="76" spans="1:10" x14ac:dyDescent="0.25">
      <c r="A76" s="18">
        <v>24249370</v>
      </c>
      <c r="B76" s="184" t="s">
        <v>9173</v>
      </c>
      <c r="C76" s="18" t="s">
        <v>9174</v>
      </c>
      <c r="D76" s="185" t="s">
        <v>79</v>
      </c>
      <c r="E76" s="18" t="s">
        <v>9175</v>
      </c>
      <c r="F76" s="18">
        <v>11</v>
      </c>
      <c r="G76" s="18" t="s">
        <v>142</v>
      </c>
      <c r="H76" s="184" t="s">
        <v>358</v>
      </c>
      <c r="I76" s="185" t="s">
        <v>142</v>
      </c>
      <c r="J76" s="18" t="s">
        <v>1712</v>
      </c>
    </row>
    <row r="77" spans="1:10" x14ac:dyDescent="0.25">
      <c r="A77" s="18">
        <v>24202827</v>
      </c>
      <c r="B77" s="184" t="s">
        <v>378</v>
      </c>
      <c r="C77" s="18" t="s">
        <v>379</v>
      </c>
      <c r="D77" s="185" t="s">
        <v>380</v>
      </c>
      <c r="E77" s="18" t="s">
        <v>381</v>
      </c>
      <c r="F77" s="18">
        <v>16</v>
      </c>
      <c r="G77" s="18" t="s">
        <v>142</v>
      </c>
      <c r="H77" s="184" t="s">
        <v>358</v>
      </c>
      <c r="I77" s="185" t="s">
        <v>142</v>
      </c>
      <c r="J77" s="18" t="s">
        <v>152</v>
      </c>
    </row>
    <row r="78" spans="1:10" x14ac:dyDescent="0.25">
      <c r="A78" s="18">
        <v>24233823</v>
      </c>
      <c r="B78" s="184" t="s">
        <v>382</v>
      </c>
      <c r="C78" s="18" t="s">
        <v>383</v>
      </c>
      <c r="D78" s="185" t="s">
        <v>78</v>
      </c>
      <c r="E78" s="18" t="s">
        <v>384</v>
      </c>
      <c r="F78" s="18">
        <v>13</v>
      </c>
      <c r="G78" s="18" t="s">
        <v>142</v>
      </c>
      <c r="H78" s="184" t="s">
        <v>358</v>
      </c>
      <c r="I78" s="185" t="s">
        <v>142</v>
      </c>
      <c r="J78" s="18" t="s">
        <v>385</v>
      </c>
    </row>
    <row r="79" spans="1:10" x14ac:dyDescent="0.25">
      <c r="A79" s="18">
        <v>24222703</v>
      </c>
      <c r="B79" s="184" t="s">
        <v>386</v>
      </c>
      <c r="C79" s="18" t="s">
        <v>387</v>
      </c>
      <c r="D79" s="185" t="s">
        <v>94</v>
      </c>
      <c r="E79" s="18" t="s">
        <v>173</v>
      </c>
      <c r="F79" s="18">
        <v>14</v>
      </c>
      <c r="G79" s="18" t="s">
        <v>142</v>
      </c>
      <c r="H79" s="184" t="s">
        <v>358</v>
      </c>
      <c r="I79" s="185" t="s">
        <v>142</v>
      </c>
      <c r="J79" s="18" t="s">
        <v>156</v>
      </c>
    </row>
    <row r="80" spans="1:10" x14ac:dyDescent="0.25">
      <c r="A80" s="18">
        <v>24248661</v>
      </c>
      <c r="B80" s="184" t="s">
        <v>386</v>
      </c>
      <c r="C80" s="18" t="s">
        <v>388</v>
      </c>
      <c r="D80" s="185" t="s">
        <v>79</v>
      </c>
      <c r="E80" s="18" t="s">
        <v>389</v>
      </c>
      <c r="F80" s="18">
        <v>11</v>
      </c>
      <c r="G80" s="18" t="s">
        <v>142</v>
      </c>
      <c r="H80" s="184" t="s">
        <v>358</v>
      </c>
      <c r="I80" s="185" t="s">
        <v>142</v>
      </c>
      <c r="J80" s="18" t="s">
        <v>390</v>
      </c>
    </row>
    <row r="81" spans="1:10" x14ac:dyDescent="0.25">
      <c r="A81" s="18">
        <v>24222059</v>
      </c>
      <c r="B81" s="184" t="s">
        <v>391</v>
      </c>
      <c r="C81" s="18" t="s">
        <v>392</v>
      </c>
      <c r="D81" s="185" t="s">
        <v>94</v>
      </c>
      <c r="E81" s="18" t="s">
        <v>393</v>
      </c>
      <c r="F81" s="18">
        <v>14</v>
      </c>
      <c r="G81" s="18" t="s">
        <v>142</v>
      </c>
      <c r="H81" s="184" t="s">
        <v>358</v>
      </c>
      <c r="I81" s="185" t="s">
        <v>142</v>
      </c>
      <c r="J81" s="18" t="s">
        <v>359</v>
      </c>
    </row>
    <row r="82" spans="1:10" x14ac:dyDescent="0.25">
      <c r="A82" s="18">
        <v>24233792</v>
      </c>
      <c r="B82" s="184" t="s">
        <v>394</v>
      </c>
      <c r="C82" s="18" t="s">
        <v>395</v>
      </c>
      <c r="D82" s="185" t="s">
        <v>78</v>
      </c>
      <c r="E82" s="18" t="s">
        <v>396</v>
      </c>
      <c r="F82" s="18">
        <v>12</v>
      </c>
      <c r="G82" s="18" t="s">
        <v>142</v>
      </c>
      <c r="H82" s="184" t="s">
        <v>358</v>
      </c>
      <c r="I82" s="185" t="s">
        <v>142</v>
      </c>
      <c r="J82" s="18" t="s">
        <v>397</v>
      </c>
    </row>
    <row r="83" spans="1:10" x14ac:dyDescent="0.25">
      <c r="A83" s="18">
        <v>24222009</v>
      </c>
      <c r="B83" s="184" t="s">
        <v>398</v>
      </c>
      <c r="C83" s="18" t="s">
        <v>399</v>
      </c>
      <c r="D83" s="185" t="s">
        <v>95</v>
      </c>
      <c r="E83" s="18" t="s">
        <v>400</v>
      </c>
      <c r="F83" s="18">
        <v>14</v>
      </c>
      <c r="G83" s="18" t="s">
        <v>142</v>
      </c>
      <c r="H83" s="184" t="s">
        <v>358</v>
      </c>
      <c r="I83" s="185" t="s">
        <v>142</v>
      </c>
      <c r="J83" s="18" t="s">
        <v>373</v>
      </c>
    </row>
    <row r="84" spans="1:10" x14ac:dyDescent="0.25">
      <c r="A84" s="18">
        <v>24248662</v>
      </c>
      <c r="B84" s="184" t="s">
        <v>401</v>
      </c>
      <c r="C84" s="18" t="s">
        <v>402</v>
      </c>
      <c r="D84" s="185" t="s">
        <v>78</v>
      </c>
      <c r="E84" s="18" t="s">
        <v>403</v>
      </c>
      <c r="F84" s="18">
        <v>11</v>
      </c>
      <c r="G84" s="18" t="s">
        <v>142</v>
      </c>
      <c r="H84" s="184" t="s">
        <v>358</v>
      </c>
      <c r="I84" s="185" t="s">
        <v>142</v>
      </c>
      <c r="J84" s="18" t="s">
        <v>373</v>
      </c>
    </row>
    <row r="85" spans="1:10" x14ac:dyDescent="0.25">
      <c r="A85" s="18">
        <v>24248663</v>
      </c>
      <c r="B85" s="184" t="s">
        <v>404</v>
      </c>
      <c r="C85" s="18" t="s">
        <v>405</v>
      </c>
      <c r="D85" s="185" t="s">
        <v>95</v>
      </c>
      <c r="E85" s="18" t="s">
        <v>406</v>
      </c>
      <c r="F85" s="18">
        <v>14</v>
      </c>
      <c r="G85" s="18" t="s">
        <v>142</v>
      </c>
      <c r="H85" s="184" t="s">
        <v>358</v>
      </c>
      <c r="I85" s="185" t="s">
        <v>142</v>
      </c>
      <c r="J85" s="18" t="s">
        <v>373</v>
      </c>
    </row>
    <row r="86" spans="1:10" x14ac:dyDescent="0.25">
      <c r="A86" s="18">
        <v>24248664</v>
      </c>
      <c r="B86" s="184" t="s">
        <v>407</v>
      </c>
      <c r="C86" s="18" t="s">
        <v>408</v>
      </c>
      <c r="D86" s="185" t="s">
        <v>79</v>
      </c>
      <c r="E86" s="18" t="s">
        <v>354</v>
      </c>
      <c r="F86" s="18">
        <v>12</v>
      </c>
      <c r="G86" s="18" t="s">
        <v>142</v>
      </c>
      <c r="H86" s="184" t="s">
        <v>358</v>
      </c>
      <c r="I86" s="185" t="s">
        <v>142</v>
      </c>
      <c r="J86" s="18" t="s">
        <v>363</v>
      </c>
    </row>
    <row r="87" spans="1:10" x14ac:dyDescent="0.25">
      <c r="A87" s="18">
        <v>24239142</v>
      </c>
      <c r="B87" s="184" t="s">
        <v>409</v>
      </c>
      <c r="C87" s="18" t="s">
        <v>410</v>
      </c>
      <c r="D87" s="185" t="s">
        <v>78</v>
      </c>
      <c r="E87" s="18" t="s">
        <v>411</v>
      </c>
      <c r="F87" s="18">
        <v>12</v>
      </c>
      <c r="G87" s="18" t="s">
        <v>142</v>
      </c>
      <c r="H87" s="184" t="s">
        <v>358</v>
      </c>
      <c r="I87" s="185" t="s">
        <v>142</v>
      </c>
      <c r="J87" s="18" t="s">
        <v>359</v>
      </c>
    </row>
    <row r="88" spans="1:10" x14ac:dyDescent="0.25">
      <c r="A88" s="18">
        <v>24239139</v>
      </c>
      <c r="B88" s="184" t="s">
        <v>412</v>
      </c>
      <c r="C88" s="18" t="s">
        <v>413</v>
      </c>
      <c r="D88" s="185" t="s">
        <v>79</v>
      </c>
      <c r="E88" s="18" t="s">
        <v>414</v>
      </c>
      <c r="F88" s="18">
        <v>13</v>
      </c>
      <c r="G88" s="18" t="s">
        <v>142</v>
      </c>
      <c r="H88" s="184" t="s">
        <v>358</v>
      </c>
      <c r="I88" s="185" t="s">
        <v>142</v>
      </c>
      <c r="J88" s="18" t="s">
        <v>415</v>
      </c>
    </row>
    <row r="89" spans="1:10" x14ac:dyDescent="0.25">
      <c r="A89" s="18">
        <v>24222671</v>
      </c>
      <c r="B89" s="184" t="s">
        <v>416</v>
      </c>
      <c r="C89" s="18" t="s">
        <v>417</v>
      </c>
      <c r="D89" s="185" t="s">
        <v>94</v>
      </c>
      <c r="E89" s="18" t="s">
        <v>418</v>
      </c>
      <c r="F89" s="18">
        <v>14</v>
      </c>
      <c r="G89" s="18" t="s">
        <v>142</v>
      </c>
      <c r="H89" s="184" t="s">
        <v>358</v>
      </c>
      <c r="I89" s="185" t="s">
        <v>142</v>
      </c>
      <c r="J89" s="18" t="s">
        <v>419</v>
      </c>
    </row>
    <row r="90" spans="1:10" x14ac:dyDescent="0.25">
      <c r="A90" s="18">
        <v>24211031</v>
      </c>
      <c r="B90" s="184" t="s">
        <v>420</v>
      </c>
      <c r="C90" s="18" t="s">
        <v>421</v>
      </c>
      <c r="D90" s="185" t="s">
        <v>95</v>
      </c>
      <c r="E90" s="18" t="s">
        <v>422</v>
      </c>
      <c r="F90" s="18">
        <v>14</v>
      </c>
      <c r="G90" s="18" t="s">
        <v>142</v>
      </c>
      <c r="H90" s="184" t="s">
        <v>358</v>
      </c>
      <c r="I90" s="185" t="s">
        <v>142</v>
      </c>
      <c r="J90" s="18" t="s">
        <v>423</v>
      </c>
    </row>
    <row r="91" spans="1:10" x14ac:dyDescent="0.25">
      <c r="A91" s="18">
        <v>24222660</v>
      </c>
      <c r="B91" s="184" t="s">
        <v>424</v>
      </c>
      <c r="C91" s="18" t="s">
        <v>425</v>
      </c>
      <c r="D91" s="185" t="s">
        <v>79</v>
      </c>
      <c r="E91" s="18" t="s">
        <v>426</v>
      </c>
      <c r="F91" s="18">
        <v>13</v>
      </c>
      <c r="G91" s="18" t="s">
        <v>142</v>
      </c>
      <c r="H91" s="184" t="s">
        <v>358</v>
      </c>
      <c r="I91" s="185" t="s">
        <v>142</v>
      </c>
      <c r="J91" s="18" t="s">
        <v>359</v>
      </c>
    </row>
    <row r="92" spans="1:10" x14ac:dyDescent="0.25">
      <c r="A92" s="18">
        <v>24239140</v>
      </c>
      <c r="B92" s="184" t="s">
        <v>427</v>
      </c>
      <c r="C92" s="18" t="s">
        <v>428</v>
      </c>
      <c r="D92" s="185" t="s">
        <v>79</v>
      </c>
      <c r="E92" s="18" t="s">
        <v>429</v>
      </c>
      <c r="F92" s="18">
        <v>13</v>
      </c>
      <c r="G92" s="18" t="s">
        <v>142</v>
      </c>
      <c r="H92" s="184" t="s">
        <v>358</v>
      </c>
      <c r="I92" s="185" t="s">
        <v>142</v>
      </c>
      <c r="J92" s="18" t="s">
        <v>359</v>
      </c>
    </row>
    <row r="93" spans="1:10" x14ac:dyDescent="0.25">
      <c r="A93" s="18">
        <v>24233797</v>
      </c>
      <c r="B93" s="184" t="s">
        <v>430</v>
      </c>
      <c r="C93" s="18" t="s">
        <v>154</v>
      </c>
      <c r="D93" s="185" t="s">
        <v>79</v>
      </c>
      <c r="E93" s="18" t="s">
        <v>431</v>
      </c>
      <c r="F93" s="18">
        <v>13</v>
      </c>
      <c r="G93" s="18" t="s">
        <v>142</v>
      </c>
      <c r="H93" s="184" t="s">
        <v>358</v>
      </c>
      <c r="I93" s="185" t="s">
        <v>142</v>
      </c>
      <c r="J93" s="18" t="s">
        <v>432</v>
      </c>
    </row>
    <row r="94" spans="1:10" x14ac:dyDescent="0.25">
      <c r="A94" s="18">
        <v>24249368</v>
      </c>
      <c r="B94" s="184" t="s">
        <v>430</v>
      </c>
      <c r="C94" s="18" t="s">
        <v>9176</v>
      </c>
      <c r="D94" s="185" t="s">
        <v>78</v>
      </c>
      <c r="E94" s="18" t="s">
        <v>3684</v>
      </c>
      <c r="F94" s="18">
        <v>11</v>
      </c>
      <c r="G94" s="18" t="s">
        <v>142</v>
      </c>
      <c r="H94" s="184" t="s">
        <v>358</v>
      </c>
      <c r="I94" s="185" t="s">
        <v>142</v>
      </c>
      <c r="J94" s="18" t="s">
        <v>1712</v>
      </c>
    </row>
    <row r="95" spans="1:10" x14ac:dyDescent="0.25">
      <c r="A95" s="18">
        <v>24239143</v>
      </c>
      <c r="B95" s="184" t="s">
        <v>430</v>
      </c>
      <c r="C95" s="18" t="s">
        <v>433</v>
      </c>
      <c r="D95" s="185" t="s">
        <v>95</v>
      </c>
      <c r="E95" s="18" t="s">
        <v>434</v>
      </c>
      <c r="F95" s="18">
        <v>14</v>
      </c>
      <c r="G95" s="18" t="s">
        <v>142</v>
      </c>
      <c r="H95" s="184" t="s">
        <v>358</v>
      </c>
      <c r="I95" s="185" t="s">
        <v>142</v>
      </c>
      <c r="J95" s="18" t="s">
        <v>432</v>
      </c>
    </row>
    <row r="96" spans="1:10" x14ac:dyDescent="0.25">
      <c r="A96" s="18">
        <v>24248498</v>
      </c>
      <c r="B96" s="184" t="s">
        <v>435</v>
      </c>
      <c r="C96" s="18" t="s">
        <v>436</v>
      </c>
      <c r="D96" s="185" t="s">
        <v>79</v>
      </c>
      <c r="E96" s="18" t="s">
        <v>437</v>
      </c>
      <c r="F96" s="18">
        <v>12</v>
      </c>
      <c r="G96" s="18" t="s">
        <v>142</v>
      </c>
      <c r="H96" s="184" t="s">
        <v>438</v>
      </c>
      <c r="I96" s="185" t="s">
        <v>142</v>
      </c>
      <c r="J96" s="18" t="s">
        <v>311</v>
      </c>
    </row>
    <row r="97" spans="1:10" x14ac:dyDescent="0.25">
      <c r="A97" s="18">
        <v>24247757</v>
      </c>
      <c r="B97" s="184" t="s">
        <v>439</v>
      </c>
      <c r="C97" s="18" t="s">
        <v>440</v>
      </c>
      <c r="D97" s="185" t="s">
        <v>79</v>
      </c>
      <c r="E97" s="18" t="s">
        <v>441</v>
      </c>
      <c r="F97" s="18">
        <v>13</v>
      </c>
      <c r="G97" s="18" t="s">
        <v>142</v>
      </c>
      <c r="H97" s="184" t="s">
        <v>438</v>
      </c>
      <c r="I97" s="185" t="s">
        <v>142</v>
      </c>
    </row>
    <row r="98" spans="1:10" x14ac:dyDescent="0.25">
      <c r="A98" s="18">
        <v>24248665</v>
      </c>
      <c r="B98" s="184" t="s">
        <v>442</v>
      </c>
      <c r="C98" s="18" t="s">
        <v>443</v>
      </c>
      <c r="D98" s="185" t="s">
        <v>79</v>
      </c>
      <c r="E98" s="18" t="s">
        <v>444</v>
      </c>
      <c r="F98" s="18">
        <v>12</v>
      </c>
      <c r="G98" s="18" t="s">
        <v>142</v>
      </c>
      <c r="H98" s="184" t="s">
        <v>438</v>
      </c>
      <c r="I98" s="185" t="s">
        <v>142</v>
      </c>
      <c r="J98" s="18" t="s">
        <v>445</v>
      </c>
    </row>
    <row r="99" spans="1:10" x14ac:dyDescent="0.25">
      <c r="A99" s="18">
        <v>24248666</v>
      </c>
      <c r="B99" s="184" t="s">
        <v>446</v>
      </c>
      <c r="C99" s="18" t="s">
        <v>447</v>
      </c>
      <c r="D99" s="185" t="s">
        <v>78</v>
      </c>
      <c r="E99" s="18" t="s">
        <v>448</v>
      </c>
      <c r="F99" s="18">
        <v>11</v>
      </c>
      <c r="G99" s="18" t="s">
        <v>142</v>
      </c>
      <c r="H99" s="184" t="s">
        <v>438</v>
      </c>
      <c r="I99" s="185" t="s">
        <v>142</v>
      </c>
      <c r="J99" s="18" t="s">
        <v>449</v>
      </c>
    </row>
    <row r="100" spans="1:10" x14ac:dyDescent="0.25">
      <c r="A100" s="18">
        <v>24237994</v>
      </c>
      <c r="B100" s="184" t="s">
        <v>450</v>
      </c>
      <c r="C100" s="18" t="s">
        <v>451</v>
      </c>
      <c r="D100" s="185" t="s">
        <v>79</v>
      </c>
      <c r="E100" s="18" t="s">
        <v>452</v>
      </c>
      <c r="F100" s="18">
        <v>12</v>
      </c>
      <c r="G100" s="18" t="s">
        <v>142</v>
      </c>
      <c r="H100" s="184" t="s">
        <v>438</v>
      </c>
      <c r="I100" s="185" t="s">
        <v>142</v>
      </c>
      <c r="J100" s="18" t="s">
        <v>453</v>
      </c>
    </row>
    <row r="101" spans="1:10" x14ac:dyDescent="0.25">
      <c r="A101" s="18">
        <v>24248667</v>
      </c>
      <c r="B101" s="184" t="s">
        <v>454</v>
      </c>
      <c r="C101" s="18" t="s">
        <v>455</v>
      </c>
      <c r="D101" s="185" t="s">
        <v>95</v>
      </c>
      <c r="E101" s="18" t="s">
        <v>456</v>
      </c>
      <c r="F101" s="18">
        <v>14</v>
      </c>
      <c r="G101" s="18" t="s">
        <v>142</v>
      </c>
      <c r="H101" s="184" t="s">
        <v>438</v>
      </c>
      <c r="I101" s="185" t="s">
        <v>142</v>
      </c>
      <c r="J101" s="18" t="s">
        <v>457</v>
      </c>
    </row>
    <row r="102" spans="1:10" x14ac:dyDescent="0.25">
      <c r="A102" s="18">
        <v>24247981</v>
      </c>
      <c r="B102" s="184" t="s">
        <v>454</v>
      </c>
      <c r="C102" s="18" t="s">
        <v>458</v>
      </c>
      <c r="D102" s="185" t="s">
        <v>79</v>
      </c>
      <c r="E102" s="18" t="s">
        <v>459</v>
      </c>
      <c r="F102" s="18">
        <v>12</v>
      </c>
      <c r="G102" s="18" t="s">
        <v>142</v>
      </c>
      <c r="H102" s="184" t="s">
        <v>438</v>
      </c>
      <c r="I102" s="185" t="s">
        <v>142</v>
      </c>
      <c r="J102" s="18" t="s">
        <v>457</v>
      </c>
    </row>
    <row r="103" spans="1:10" x14ac:dyDescent="0.25">
      <c r="A103" s="18">
        <v>24233882</v>
      </c>
      <c r="B103" s="184" t="s">
        <v>460</v>
      </c>
      <c r="C103" s="18" t="s">
        <v>461</v>
      </c>
      <c r="D103" s="185" t="s">
        <v>78</v>
      </c>
      <c r="E103" s="18" t="s">
        <v>462</v>
      </c>
      <c r="F103" s="18">
        <v>13</v>
      </c>
      <c r="G103" s="18" t="s">
        <v>142</v>
      </c>
      <c r="H103" s="184" t="s">
        <v>438</v>
      </c>
      <c r="I103" s="185" t="s">
        <v>142</v>
      </c>
      <c r="J103" s="18" t="s">
        <v>463</v>
      </c>
    </row>
    <row r="104" spans="1:10" x14ac:dyDescent="0.25">
      <c r="A104" s="18">
        <v>24222723</v>
      </c>
      <c r="B104" s="184" t="s">
        <v>464</v>
      </c>
      <c r="C104" s="18" t="s">
        <v>465</v>
      </c>
      <c r="D104" s="185" t="s">
        <v>95</v>
      </c>
      <c r="E104" s="18" t="s">
        <v>393</v>
      </c>
      <c r="F104" s="18">
        <v>14</v>
      </c>
      <c r="G104" s="18" t="s">
        <v>142</v>
      </c>
      <c r="H104" s="184" t="s">
        <v>438</v>
      </c>
      <c r="I104" s="185" t="s">
        <v>142</v>
      </c>
      <c r="J104" s="18" t="s">
        <v>466</v>
      </c>
    </row>
    <row r="105" spans="1:10" x14ac:dyDescent="0.25">
      <c r="A105" s="18">
        <v>24248006</v>
      </c>
      <c r="B105" s="184" t="s">
        <v>467</v>
      </c>
      <c r="C105" s="18" t="s">
        <v>468</v>
      </c>
      <c r="D105" s="185" t="s">
        <v>79</v>
      </c>
      <c r="E105" s="18" t="s">
        <v>469</v>
      </c>
      <c r="F105" s="18">
        <v>12</v>
      </c>
      <c r="G105" s="18" t="s">
        <v>142</v>
      </c>
      <c r="H105" s="184" t="s">
        <v>438</v>
      </c>
      <c r="I105" s="185" t="s">
        <v>142</v>
      </c>
      <c r="J105" s="18" t="s">
        <v>470</v>
      </c>
    </row>
    <row r="106" spans="1:10" x14ac:dyDescent="0.25">
      <c r="A106" s="18">
        <v>24248005</v>
      </c>
      <c r="B106" s="184" t="s">
        <v>471</v>
      </c>
      <c r="C106" s="18" t="s">
        <v>472</v>
      </c>
      <c r="D106" s="185" t="s">
        <v>79</v>
      </c>
      <c r="E106" s="18" t="s">
        <v>473</v>
      </c>
      <c r="F106" s="18">
        <v>11</v>
      </c>
      <c r="G106" s="18" t="s">
        <v>142</v>
      </c>
      <c r="H106" s="184" t="s">
        <v>438</v>
      </c>
      <c r="I106" s="185" t="s">
        <v>142</v>
      </c>
      <c r="J106" s="18" t="s">
        <v>470</v>
      </c>
    </row>
    <row r="107" spans="1:10" x14ac:dyDescent="0.25">
      <c r="A107" s="18">
        <v>24248004</v>
      </c>
      <c r="B107" s="184" t="s">
        <v>471</v>
      </c>
      <c r="C107" s="18" t="s">
        <v>474</v>
      </c>
      <c r="D107" s="185" t="s">
        <v>79</v>
      </c>
      <c r="E107" s="18" t="s">
        <v>475</v>
      </c>
      <c r="F107" s="18">
        <v>12</v>
      </c>
      <c r="G107" s="18" t="s">
        <v>142</v>
      </c>
      <c r="H107" s="184" t="s">
        <v>438</v>
      </c>
      <c r="I107" s="185" t="s">
        <v>142</v>
      </c>
      <c r="J107" s="18" t="s">
        <v>457</v>
      </c>
    </row>
    <row r="108" spans="1:10" x14ac:dyDescent="0.25">
      <c r="A108" s="18">
        <v>24247760</v>
      </c>
      <c r="B108" s="184" t="s">
        <v>476</v>
      </c>
      <c r="C108" s="18" t="s">
        <v>477</v>
      </c>
      <c r="D108" s="185" t="s">
        <v>79</v>
      </c>
      <c r="E108" s="18" t="s">
        <v>478</v>
      </c>
      <c r="F108" s="18">
        <v>12</v>
      </c>
      <c r="G108" s="18" t="s">
        <v>142</v>
      </c>
      <c r="H108" s="184" t="s">
        <v>438</v>
      </c>
      <c r="I108" s="185" t="s">
        <v>142</v>
      </c>
      <c r="J108" s="18" t="s">
        <v>311</v>
      </c>
    </row>
    <row r="109" spans="1:10" x14ac:dyDescent="0.25">
      <c r="A109" s="18">
        <v>24236557</v>
      </c>
      <c r="B109" s="184" t="s">
        <v>479</v>
      </c>
      <c r="C109" s="18" t="s">
        <v>480</v>
      </c>
      <c r="D109" s="185" t="s">
        <v>79</v>
      </c>
      <c r="E109" s="18" t="s">
        <v>481</v>
      </c>
      <c r="F109" s="18">
        <v>13</v>
      </c>
      <c r="G109" s="18" t="s">
        <v>142</v>
      </c>
      <c r="H109" s="184" t="s">
        <v>438</v>
      </c>
      <c r="I109" s="185" t="s">
        <v>142</v>
      </c>
      <c r="J109" s="18" t="s">
        <v>463</v>
      </c>
    </row>
    <row r="110" spans="1:10" x14ac:dyDescent="0.25">
      <c r="A110" s="18">
        <v>24247983</v>
      </c>
      <c r="B110" s="184" t="s">
        <v>482</v>
      </c>
      <c r="C110" s="18" t="s">
        <v>483</v>
      </c>
      <c r="D110" s="185" t="s">
        <v>79</v>
      </c>
      <c r="E110" s="18" t="s">
        <v>484</v>
      </c>
      <c r="F110" s="18">
        <v>12</v>
      </c>
      <c r="G110" s="18" t="s">
        <v>142</v>
      </c>
      <c r="H110" s="184" t="s">
        <v>438</v>
      </c>
      <c r="I110" s="185" t="s">
        <v>142</v>
      </c>
      <c r="J110" s="18" t="s">
        <v>485</v>
      </c>
    </row>
    <row r="111" spans="1:10" x14ac:dyDescent="0.25">
      <c r="A111" s="18">
        <v>24236541</v>
      </c>
      <c r="B111" s="184" t="s">
        <v>486</v>
      </c>
      <c r="C111" s="18" t="s">
        <v>487</v>
      </c>
      <c r="D111" s="185" t="s">
        <v>79</v>
      </c>
      <c r="E111" s="18" t="s">
        <v>488</v>
      </c>
      <c r="F111" s="18">
        <v>12</v>
      </c>
      <c r="G111" s="18" t="s">
        <v>142</v>
      </c>
      <c r="H111" s="184" t="s">
        <v>438</v>
      </c>
      <c r="I111" s="185" t="s">
        <v>142</v>
      </c>
      <c r="J111" s="18" t="s">
        <v>489</v>
      </c>
    </row>
    <row r="112" spans="1:10" x14ac:dyDescent="0.25">
      <c r="A112" s="18">
        <v>24248453</v>
      </c>
      <c r="B112" s="184" t="s">
        <v>490</v>
      </c>
      <c r="C112" s="18" t="s">
        <v>491</v>
      </c>
      <c r="D112" s="185" t="s">
        <v>79</v>
      </c>
      <c r="E112" s="18" t="s">
        <v>492</v>
      </c>
      <c r="F112" s="18">
        <v>13</v>
      </c>
      <c r="G112" s="18" t="s">
        <v>142</v>
      </c>
      <c r="H112" s="184" t="s">
        <v>438</v>
      </c>
      <c r="I112" s="185" t="s">
        <v>142</v>
      </c>
      <c r="J112" s="18" t="s">
        <v>445</v>
      </c>
    </row>
    <row r="113" spans="1:10" x14ac:dyDescent="0.25">
      <c r="A113" s="18">
        <v>24247752</v>
      </c>
      <c r="B113" s="184" t="s">
        <v>493</v>
      </c>
      <c r="C113" s="18" t="s">
        <v>494</v>
      </c>
      <c r="D113" s="185" t="s">
        <v>79</v>
      </c>
      <c r="E113" s="18" t="s">
        <v>495</v>
      </c>
      <c r="F113" s="18">
        <v>13</v>
      </c>
      <c r="G113" s="18" t="s">
        <v>142</v>
      </c>
      <c r="H113" s="184" t="s">
        <v>438</v>
      </c>
      <c r="I113" s="185" t="s">
        <v>142</v>
      </c>
      <c r="J113" s="18" t="s">
        <v>457</v>
      </c>
    </row>
    <row r="114" spans="1:10" x14ac:dyDescent="0.25">
      <c r="A114" s="18">
        <v>24247987</v>
      </c>
      <c r="B114" s="184" t="s">
        <v>496</v>
      </c>
      <c r="C114" s="18" t="s">
        <v>497</v>
      </c>
      <c r="D114" s="185" t="s">
        <v>79</v>
      </c>
      <c r="E114" s="18" t="s">
        <v>498</v>
      </c>
      <c r="F114" s="18">
        <v>11</v>
      </c>
      <c r="G114" s="18" t="s">
        <v>142</v>
      </c>
      <c r="H114" s="184" t="s">
        <v>438</v>
      </c>
      <c r="I114" s="185" t="s">
        <v>142</v>
      </c>
      <c r="J114" s="18" t="s">
        <v>499</v>
      </c>
    </row>
    <row r="115" spans="1:10" x14ac:dyDescent="0.25">
      <c r="A115" s="18">
        <v>24248668</v>
      </c>
      <c r="B115" s="184" t="s">
        <v>500</v>
      </c>
      <c r="C115" s="18" t="s">
        <v>501</v>
      </c>
      <c r="D115" s="185" t="s">
        <v>79</v>
      </c>
      <c r="E115" s="18" t="s">
        <v>502</v>
      </c>
      <c r="F115" s="18">
        <v>13</v>
      </c>
      <c r="G115" s="18" t="s">
        <v>142</v>
      </c>
      <c r="H115" s="184" t="s">
        <v>438</v>
      </c>
      <c r="I115" s="185" t="s">
        <v>142</v>
      </c>
      <c r="J115" s="18" t="s">
        <v>152</v>
      </c>
    </row>
    <row r="116" spans="1:10" x14ac:dyDescent="0.25">
      <c r="A116" s="18">
        <v>24248669</v>
      </c>
      <c r="B116" s="184" t="s">
        <v>503</v>
      </c>
      <c r="C116" s="18" t="s">
        <v>504</v>
      </c>
      <c r="D116" s="185" t="s">
        <v>79</v>
      </c>
      <c r="E116" s="18" t="s">
        <v>505</v>
      </c>
      <c r="F116" s="18">
        <v>12</v>
      </c>
      <c r="G116" s="18" t="s">
        <v>142</v>
      </c>
      <c r="H116" s="184" t="s">
        <v>438</v>
      </c>
      <c r="I116" s="185" t="s">
        <v>142</v>
      </c>
      <c r="J116" s="18" t="s">
        <v>445</v>
      </c>
    </row>
    <row r="117" spans="1:10" x14ac:dyDescent="0.25">
      <c r="A117" s="18">
        <v>24238052</v>
      </c>
      <c r="B117" s="184" t="s">
        <v>506</v>
      </c>
      <c r="C117" s="18" t="s">
        <v>507</v>
      </c>
      <c r="D117" s="185" t="s">
        <v>79</v>
      </c>
      <c r="E117" s="18" t="s">
        <v>508</v>
      </c>
      <c r="F117" s="18">
        <v>13</v>
      </c>
      <c r="G117" s="18" t="s">
        <v>142</v>
      </c>
      <c r="H117" s="184" t="s">
        <v>438</v>
      </c>
      <c r="I117" s="185" t="s">
        <v>142</v>
      </c>
      <c r="J117" s="18" t="s">
        <v>453</v>
      </c>
    </row>
    <row r="118" spans="1:10" x14ac:dyDescent="0.25">
      <c r="A118" s="18">
        <v>24248670</v>
      </c>
      <c r="B118" s="184" t="s">
        <v>509</v>
      </c>
      <c r="C118" s="18" t="s">
        <v>510</v>
      </c>
      <c r="D118" s="185" t="s">
        <v>79</v>
      </c>
      <c r="E118" s="18" t="s">
        <v>511</v>
      </c>
      <c r="F118" s="18">
        <v>12</v>
      </c>
      <c r="G118" s="18" t="s">
        <v>142</v>
      </c>
      <c r="H118" s="184" t="s">
        <v>438</v>
      </c>
      <c r="I118" s="185" t="s">
        <v>142</v>
      </c>
      <c r="J118" s="18" t="s">
        <v>445</v>
      </c>
    </row>
    <row r="119" spans="1:10" x14ac:dyDescent="0.25">
      <c r="A119" s="18">
        <v>24222673</v>
      </c>
      <c r="B119" s="184" t="s">
        <v>512</v>
      </c>
      <c r="C119" s="18" t="s">
        <v>513</v>
      </c>
      <c r="D119" s="185" t="s">
        <v>95</v>
      </c>
      <c r="E119" s="18" t="s">
        <v>514</v>
      </c>
      <c r="F119" s="18">
        <v>14</v>
      </c>
      <c r="G119" s="18" t="s">
        <v>142</v>
      </c>
      <c r="H119" s="184" t="s">
        <v>438</v>
      </c>
      <c r="I119" s="185" t="s">
        <v>142</v>
      </c>
      <c r="J119" s="18" t="s">
        <v>457</v>
      </c>
    </row>
    <row r="120" spans="1:10" x14ac:dyDescent="0.25">
      <c r="A120" s="18">
        <v>24237991</v>
      </c>
      <c r="B120" s="184" t="s">
        <v>515</v>
      </c>
      <c r="C120" s="18" t="s">
        <v>516</v>
      </c>
      <c r="D120" s="185" t="s">
        <v>95</v>
      </c>
      <c r="E120" s="18" t="s">
        <v>517</v>
      </c>
      <c r="F120" s="18">
        <v>14</v>
      </c>
      <c r="G120" s="18" t="s">
        <v>142</v>
      </c>
      <c r="H120" s="184" t="s">
        <v>438</v>
      </c>
      <c r="I120" s="185" t="s">
        <v>142</v>
      </c>
      <c r="J120" s="18" t="s">
        <v>518</v>
      </c>
    </row>
    <row r="121" spans="1:10" x14ac:dyDescent="0.25">
      <c r="A121" s="18">
        <v>24247971</v>
      </c>
      <c r="B121" s="184" t="s">
        <v>519</v>
      </c>
      <c r="C121" s="18" t="s">
        <v>520</v>
      </c>
      <c r="D121" s="185" t="s">
        <v>79</v>
      </c>
      <c r="E121" s="18" t="s">
        <v>521</v>
      </c>
      <c r="F121" s="18">
        <v>12</v>
      </c>
      <c r="G121" s="18" t="s">
        <v>142</v>
      </c>
      <c r="H121" s="184" t="s">
        <v>438</v>
      </c>
      <c r="I121" s="185" t="s">
        <v>142</v>
      </c>
      <c r="J121" s="18" t="s">
        <v>466</v>
      </c>
    </row>
    <row r="122" spans="1:10" x14ac:dyDescent="0.25">
      <c r="A122" s="18">
        <v>24247976</v>
      </c>
      <c r="B122" s="184" t="s">
        <v>522</v>
      </c>
      <c r="C122" s="18" t="s">
        <v>523</v>
      </c>
      <c r="D122" s="185" t="s">
        <v>79</v>
      </c>
      <c r="E122" s="18" t="s">
        <v>524</v>
      </c>
      <c r="F122" s="18">
        <v>12</v>
      </c>
      <c r="G122" s="18" t="s">
        <v>142</v>
      </c>
      <c r="H122" s="184" t="s">
        <v>438</v>
      </c>
      <c r="I122" s="185" t="s">
        <v>142</v>
      </c>
      <c r="J122" s="18" t="s">
        <v>449</v>
      </c>
    </row>
    <row r="123" spans="1:10" x14ac:dyDescent="0.25">
      <c r="A123" s="18">
        <v>24248671</v>
      </c>
      <c r="B123" s="184" t="s">
        <v>525</v>
      </c>
      <c r="C123" s="18" t="s">
        <v>451</v>
      </c>
      <c r="D123" s="185" t="s">
        <v>95</v>
      </c>
      <c r="E123" s="18" t="s">
        <v>526</v>
      </c>
      <c r="F123" s="18">
        <v>14</v>
      </c>
      <c r="G123" s="18" t="s">
        <v>142</v>
      </c>
      <c r="H123" s="184" t="s">
        <v>438</v>
      </c>
      <c r="I123" s="185" t="s">
        <v>142</v>
      </c>
      <c r="J123" s="18" t="s">
        <v>307</v>
      </c>
    </row>
    <row r="124" spans="1:10" x14ac:dyDescent="0.25">
      <c r="A124" s="18">
        <v>24247985</v>
      </c>
      <c r="B124" s="184" t="s">
        <v>527</v>
      </c>
      <c r="C124" s="18" t="s">
        <v>528</v>
      </c>
      <c r="D124" s="185" t="s">
        <v>78</v>
      </c>
      <c r="E124" s="18" t="s">
        <v>529</v>
      </c>
      <c r="F124" s="18">
        <v>11</v>
      </c>
      <c r="G124" s="18" t="s">
        <v>142</v>
      </c>
      <c r="H124" s="184" t="s">
        <v>438</v>
      </c>
      <c r="I124" s="185" t="s">
        <v>142</v>
      </c>
      <c r="J124" s="18" t="s">
        <v>449</v>
      </c>
    </row>
    <row r="125" spans="1:10" x14ac:dyDescent="0.25">
      <c r="A125" s="18">
        <v>24248003</v>
      </c>
      <c r="B125" s="184" t="s">
        <v>530</v>
      </c>
      <c r="C125" s="18" t="s">
        <v>531</v>
      </c>
      <c r="D125" s="185" t="s">
        <v>79</v>
      </c>
      <c r="E125" s="18" t="s">
        <v>532</v>
      </c>
      <c r="F125" s="18">
        <v>11</v>
      </c>
      <c r="G125" s="18" t="s">
        <v>142</v>
      </c>
      <c r="H125" s="184" t="s">
        <v>438</v>
      </c>
      <c r="I125" s="185" t="s">
        <v>142</v>
      </c>
      <c r="J125" s="18" t="s">
        <v>533</v>
      </c>
    </row>
    <row r="126" spans="1:10" x14ac:dyDescent="0.25">
      <c r="A126" s="18">
        <v>24248102</v>
      </c>
      <c r="B126" s="184" t="s">
        <v>534</v>
      </c>
      <c r="C126" s="18" t="s">
        <v>461</v>
      </c>
      <c r="D126" s="185" t="s">
        <v>78</v>
      </c>
      <c r="E126" s="18" t="s">
        <v>535</v>
      </c>
      <c r="F126" s="18">
        <v>11</v>
      </c>
      <c r="G126" s="18" t="s">
        <v>142</v>
      </c>
      <c r="H126" s="184" t="s">
        <v>438</v>
      </c>
      <c r="I126" s="185" t="s">
        <v>142</v>
      </c>
      <c r="J126" s="18" t="s">
        <v>463</v>
      </c>
    </row>
    <row r="127" spans="1:10" x14ac:dyDescent="0.25">
      <c r="A127" s="18">
        <v>24247975</v>
      </c>
      <c r="B127" s="184" t="s">
        <v>536</v>
      </c>
      <c r="C127" s="18" t="s">
        <v>537</v>
      </c>
      <c r="D127" s="185" t="s">
        <v>79</v>
      </c>
      <c r="E127" s="18" t="s">
        <v>538</v>
      </c>
      <c r="F127" s="18">
        <v>12</v>
      </c>
      <c r="G127" s="18" t="s">
        <v>142</v>
      </c>
      <c r="H127" s="184" t="s">
        <v>438</v>
      </c>
      <c r="I127" s="185" t="s">
        <v>142</v>
      </c>
      <c r="J127" s="18" t="s">
        <v>539</v>
      </c>
    </row>
    <row r="128" spans="1:10" x14ac:dyDescent="0.25">
      <c r="A128" s="18">
        <v>24247750</v>
      </c>
      <c r="B128" s="184" t="s">
        <v>540</v>
      </c>
      <c r="C128" s="18" t="s">
        <v>541</v>
      </c>
      <c r="D128" s="185" t="s">
        <v>79</v>
      </c>
      <c r="E128" s="18" t="s">
        <v>542</v>
      </c>
      <c r="F128" s="18">
        <v>12</v>
      </c>
      <c r="G128" s="18" t="s">
        <v>142</v>
      </c>
      <c r="H128" s="184" t="s">
        <v>438</v>
      </c>
      <c r="I128" s="185" t="s">
        <v>142</v>
      </c>
      <c r="J128" s="18" t="s">
        <v>311</v>
      </c>
    </row>
    <row r="129" spans="1:10" x14ac:dyDescent="0.25">
      <c r="A129" s="18">
        <v>24248648</v>
      </c>
      <c r="B129" s="184" t="s">
        <v>543</v>
      </c>
      <c r="C129" s="18" t="s">
        <v>198</v>
      </c>
      <c r="D129" s="185" t="s">
        <v>79</v>
      </c>
      <c r="E129" s="18" t="s">
        <v>544</v>
      </c>
      <c r="F129" s="18">
        <v>11</v>
      </c>
      <c r="G129" s="18" t="s">
        <v>142</v>
      </c>
      <c r="H129" s="184" t="s">
        <v>438</v>
      </c>
      <c r="I129" s="185" t="s">
        <v>142</v>
      </c>
      <c r="J129" s="18" t="s">
        <v>533</v>
      </c>
    </row>
    <row r="130" spans="1:10" x14ac:dyDescent="0.25">
      <c r="A130" s="18">
        <v>24248513</v>
      </c>
      <c r="B130" s="184" t="s">
        <v>545</v>
      </c>
      <c r="C130" s="18" t="s">
        <v>546</v>
      </c>
      <c r="D130" s="185" t="s">
        <v>78</v>
      </c>
      <c r="E130" s="18" t="s">
        <v>547</v>
      </c>
      <c r="F130" s="18">
        <v>11</v>
      </c>
      <c r="G130" s="18" t="s">
        <v>142</v>
      </c>
      <c r="H130" s="184" t="s">
        <v>438</v>
      </c>
      <c r="I130" s="185" t="s">
        <v>142</v>
      </c>
      <c r="J130" s="18" t="s">
        <v>449</v>
      </c>
    </row>
    <row r="131" spans="1:10" x14ac:dyDescent="0.25">
      <c r="A131" s="18">
        <v>24212858</v>
      </c>
      <c r="B131" s="184" t="s">
        <v>548</v>
      </c>
      <c r="C131" s="18" t="s">
        <v>549</v>
      </c>
      <c r="D131" s="185" t="s">
        <v>95</v>
      </c>
      <c r="E131" s="18" t="s">
        <v>550</v>
      </c>
      <c r="F131" s="18">
        <v>15</v>
      </c>
      <c r="G131" s="18" t="s">
        <v>142</v>
      </c>
      <c r="H131" s="184" t="s">
        <v>438</v>
      </c>
      <c r="I131" s="185" t="s">
        <v>142</v>
      </c>
      <c r="J131" s="18" t="s">
        <v>449</v>
      </c>
    </row>
    <row r="132" spans="1:10" x14ac:dyDescent="0.25">
      <c r="A132" s="18">
        <v>24247972</v>
      </c>
      <c r="B132" s="184" t="s">
        <v>551</v>
      </c>
      <c r="C132" s="18" t="s">
        <v>552</v>
      </c>
      <c r="D132" s="185" t="s">
        <v>95</v>
      </c>
      <c r="E132" s="18" t="s">
        <v>400</v>
      </c>
      <c r="F132" s="18">
        <v>14</v>
      </c>
      <c r="G132" s="18" t="s">
        <v>142</v>
      </c>
      <c r="H132" s="184" t="s">
        <v>438</v>
      </c>
      <c r="I132" s="185" t="s">
        <v>142</v>
      </c>
      <c r="J132" s="18" t="s">
        <v>533</v>
      </c>
    </row>
    <row r="133" spans="1:10" x14ac:dyDescent="0.25">
      <c r="A133" s="18">
        <v>24248672</v>
      </c>
      <c r="B133" s="184" t="s">
        <v>553</v>
      </c>
      <c r="C133" s="18" t="s">
        <v>554</v>
      </c>
      <c r="D133" s="185" t="s">
        <v>79</v>
      </c>
      <c r="E133" s="18" t="s">
        <v>555</v>
      </c>
      <c r="F133" s="18">
        <v>9</v>
      </c>
      <c r="G133" s="18" t="s">
        <v>142</v>
      </c>
      <c r="H133" s="184" t="s">
        <v>438</v>
      </c>
      <c r="I133" s="185" t="s">
        <v>142</v>
      </c>
      <c r="J133" s="18" t="s">
        <v>445</v>
      </c>
    </row>
    <row r="134" spans="1:10" x14ac:dyDescent="0.25">
      <c r="A134" s="18">
        <v>24238048</v>
      </c>
      <c r="B134" s="184" t="s">
        <v>556</v>
      </c>
      <c r="C134" s="18" t="s">
        <v>557</v>
      </c>
      <c r="D134" s="185" t="s">
        <v>79</v>
      </c>
      <c r="E134" s="18" t="s">
        <v>558</v>
      </c>
      <c r="F134" s="18">
        <v>13</v>
      </c>
      <c r="G134" s="18" t="s">
        <v>142</v>
      </c>
      <c r="H134" s="184" t="s">
        <v>438</v>
      </c>
      <c r="I134" s="185" t="s">
        <v>142</v>
      </c>
      <c r="J134" s="18" t="s">
        <v>453</v>
      </c>
    </row>
    <row r="135" spans="1:10" x14ac:dyDescent="0.25">
      <c r="A135" s="18">
        <v>24248459</v>
      </c>
      <c r="B135" s="184" t="s">
        <v>559</v>
      </c>
      <c r="C135" s="18" t="s">
        <v>560</v>
      </c>
      <c r="D135" s="185" t="s">
        <v>79</v>
      </c>
      <c r="E135" s="18" t="s">
        <v>561</v>
      </c>
      <c r="F135" s="18">
        <v>12</v>
      </c>
      <c r="G135" s="18" t="s">
        <v>142</v>
      </c>
      <c r="H135" s="184" t="s">
        <v>438</v>
      </c>
      <c r="I135" s="185" t="s">
        <v>142</v>
      </c>
      <c r="J135" s="18" t="s">
        <v>562</v>
      </c>
    </row>
    <row r="136" spans="1:10" x14ac:dyDescent="0.25">
      <c r="A136" s="18">
        <v>24247758</v>
      </c>
      <c r="B136" s="184" t="s">
        <v>563</v>
      </c>
      <c r="C136" s="18" t="s">
        <v>300</v>
      </c>
      <c r="D136" s="185" t="s">
        <v>79</v>
      </c>
      <c r="E136" s="18" t="s">
        <v>564</v>
      </c>
      <c r="F136" s="18">
        <v>12</v>
      </c>
      <c r="G136" s="18" t="s">
        <v>142</v>
      </c>
      <c r="H136" s="184" t="s">
        <v>438</v>
      </c>
      <c r="I136" s="185" t="s">
        <v>142</v>
      </c>
      <c r="J136" s="18" t="s">
        <v>565</v>
      </c>
    </row>
    <row r="137" spans="1:10" x14ac:dyDescent="0.25">
      <c r="A137" s="18">
        <v>24236548</v>
      </c>
      <c r="B137" s="184" t="s">
        <v>566</v>
      </c>
      <c r="C137" s="18" t="s">
        <v>567</v>
      </c>
      <c r="D137" s="185" t="s">
        <v>79</v>
      </c>
      <c r="E137" s="18" t="s">
        <v>568</v>
      </c>
      <c r="F137" s="18">
        <v>13</v>
      </c>
      <c r="G137" s="18" t="s">
        <v>142</v>
      </c>
      <c r="H137" s="184" t="s">
        <v>438</v>
      </c>
      <c r="I137" s="185" t="s">
        <v>142</v>
      </c>
      <c r="J137" s="18" t="s">
        <v>569</v>
      </c>
    </row>
    <row r="138" spans="1:10" x14ac:dyDescent="0.25">
      <c r="A138" s="18">
        <v>24248673</v>
      </c>
      <c r="B138" s="184" t="s">
        <v>570</v>
      </c>
      <c r="C138" s="18" t="s">
        <v>571</v>
      </c>
      <c r="D138" s="185" t="s">
        <v>79</v>
      </c>
      <c r="E138" s="18" t="s">
        <v>572</v>
      </c>
      <c r="F138" s="18">
        <v>12</v>
      </c>
      <c r="G138" s="18" t="s">
        <v>142</v>
      </c>
      <c r="H138" s="184" t="s">
        <v>438</v>
      </c>
      <c r="I138" s="185" t="s">
        <v>142</v>
      </c>
      <c r="J138" s="18" t="s">
        <v>573</v>
      </c>
    </row>
    <row r="139" spans="1:10" x14ac:dyDescent="0.25">
      <c r="A139" s="18">
        <v>24248517</v>
      </c>
      <c r="B139" s="184" t="s">
        <v>574</v>
      </c>
      <c r="C139" s="18" t="s">
        <v>575</v>
      </c>
      <c r="D139" s="185" t="s">
        <v>78</v>
      </c>
      <c r="E139" s="18" t="s">
        <v>576</v>
      </c>
      <c r="F139" s="18">
        <v>11</v>
      </c>
      <c r="G139" s="18" t="s">
        <v>142</v>
      </c>
      <c r="H139" s="184" t="s">
        <v>438</v>
      </c>
      <c r="I139" s="185" t="s">
        <v>142</v>
      </c>
      <c r="J139" s="18" t="s">
        <v>577</v>
      </c>
    </row>
    <row r="140" spans="1:10" x14ac:dyDescent="0.25">
      <c r="A140" s="18">
        <v>24211272</v>
      </c>
      <c r="B140" s="184" t="s">
        <v>578</v>
      </c>
      <c r="C140" s="18" t="s">
        <v>579</v>
      </c>
      <c r="D140" s="185" t="s">
        <v>94</v>
      </c>
      <c r="E140" s="18" t="s">
        <v>580</v>
      </c>
      <c r="F140" s="18">
        <v>14</v>
      </c>
      <c r="G140" s="18" t="s">
        <v>142</v>
      </c>
      <c r="H140" s="184" t="s">
        <v>438</v>
      </c>
      <c r="I140" s="185" t="s">
        <v>142</v>
      </c>
      <c r="J140" s="18" t="s">
        <v>577</v>
      </c>
    </row>
    <row r="141" spans="1:10" x14ac:dyDescent="0.25">
      <c r="A141" s="18">
        <v>24247980</v>
      </c>
      <c r="B141" s="184" t="s">
        <v>581</v>
      </c>
      <c r="C141" s="18" t="s">
        <v>582</v>
      </c>
      <c r="D141" s="185" t="s">
        <v>79</v>
      </c>
      <c r="E141" s="18" t="s">
        <v>583</v>
      </c>
      <c r="F141" s="18">
        <v>12</v>
      </c>
      <c r="G141" s="18" t="s">
        <v>142</v>
      </c>
      <c r="H141" s="184" t="s">
        <v>438</v>
      </c>
      <c r="I141" s="185" t="s">
        <v>142</v>
      </c>
      <c r="J141" s="18" t="s">
        <v>584</v>
      </c>
    </row>
    <row r="142" spans="1:10" x14ac:dyDescent="0.25">
      <c r="A142" s="18">
        <v>24248674</v>
      </c>
      <c r="B142" s="184" t="s">
        <v>581</v>
      </c>
      <c r="C142" s="18" t="s">
        <v>585</v>
      </c>
      <c r="D142" s="185" t="s">
        <v>95</v>
      </c>
      <c r="E142" s="18" t="s">
        <v>586</v>
      </c>
      <c r="F142" s="18">
        <v>14</v>
      </c>
      <c r="G142" s="18" t="s">
        <v>142</v>
      </c>
      <c r="H142" s="184" t="s">
        <v>438</v>
      </c>
      <c r="I142" s="185" t="s">
        <v>142</v>
      </c>
      <c r="J142" s="18" t="s">
        <v>445</v>
      </c>
    </row>
    <row r="143" spans="1:10" x14ac:dyDescent="0.25">
      <c r="A143" s="18">
        <v>24247978</v>
      </c>
      <c r="B143" s="184" t="s">
        <v>217</v>
      </c>
      <c r="C143" s="18" t="s">
        <v>587</v>
      </c>
      <c r="D143" s="185" t="s">
        <v>79</v>
      </c>
      <c r="E143" s="18" t="s">
        <v>588</v>
      </c>
      <c r="F143" s="18">
        <v>13</v>
      </c>
      <c r="G143" s="18" t="s">
        <v>142</v>
      </c>
      <c r="H143" s="184" t="s">
        <v>438</v>
      </c>
      <c r="I143" s="185" t="s">
        <v>142</v>
      </c>
      <c r="J143" s="18" t="s">
        <v>457</v>
      </c>
    </row>
    <row r="144" spans="1:10" x14ac:dyDescent="0.25">
      <c r="A144" s="18">
        <v>24248675</v>
      </c>
      <c r="B144" s="184" t="s">
        <v>589</v>
      </c>
      <c r="C144" s="18" t="s">
        <v>590</v>
      </c>
      <c r="D144" s="185" t="s">
        <v>78</v>
      </c>
      <c r="E144" s="18" t="s">
        <v>538</v>
      </c>
      <c r="F144" s="18">
        <v>12</v>
      </c>
      <c r="G144" s="18" t="s">
        <v>142</v>
      </c>
      <c r="H144" s="184" t="s">
        <v>438</v>
      </c>
      <c r="I144" s="185" t="s">
        <v>142</v>
      </c>
      <c r="J144" s="18" t="s">
        <v>449</v>
      </c>
    </row>
    <row r="145" spans="1:10" x14ac:dyDescent="0.25">
      <c r="A145" s="18">
        <v>24236555</v>
      </c>
      <c r="B145" s="184" t="s">
        <v>591</v>
      </c>
      <c r="C145" s="18" t="s">
        <v>592</v>
      </c>
      <c r="D145" s="185" t="s">
        <v>79</v>
      </c>
      <c r="E145" s="18" t="s">
        <v>593</v>
      </c>
      <c r="F145" s="18">
        <v>13</v>
      </c>
      <c r="G145" s="18" t="s">
        <v>142</v>
      </c>
      <c r="H145" s="184" t="s">
        <v>438</v>
      </c>
      <c r="I145" s="185" t="s">
        <v>142</v>
      </c>
      <c r="J145" s="18" t="s">
        <v>594</v>
      </c>
    </row>
    <row r="146" spans="1:10" x14ac:dyDescent="0.25">
      <c r="A146" s="18">
        <v>24248676</v>
      </c>
      <c r="B146" s="184" t="s">
        <v>595</v>
      </c>
      <c r="C146" s="18" t="s">
        <v>596</v>
      </c>
      <c r="D146" s="185" t="s">
        <v>95</v>
      </c>
      <c r="E146" s="18" t="s">
        <v>597</v>
      </c>
      <c r="F146" s="18">
        <v>14</v>
      </c>
      <c r="G146" s="18" t="s">
        <v>142</v>
      </c>
      <c r="H146" s="184" t="s">
        <v>438</v>
      </c>
      <c r="I146" s="185" t="s">
        <v>142</v>
      </c>
      <c r="J146" s="18" t="s">
        <v>445</v>
      </c>
    </row>
    <row r="147" spans="1:10" x14ac:dyDescent="0.25">
      <c r="A147" s="18">
        <v>24247755</v>
      </c>
      <c r="B147" s="184" t="s">
        <v>598</v>
      </c>
      <c r="C147" s="18" t="s">
        <v>599</v>
      </c>
      <c r="D147" s="185" t="s">
        <v>79</v>
      </c>
      <c r="E147" s="18" t="s">
        <v>600</v>
      </c>
      <c r="F147" s="18">
        <v>13</v>
      </c>
      <c r="G147" s="18" t="s">
        <v>142</v>
      </c>
      <c r="H147" s="184" t="s">
        <v>438</v>
      </c>
      <c r="I147" s="185" t="s">
        <v>142</v>
      </c>
      <c r="J147" s="18" t="s">
        <v>152</v>
      </c>
    </row>
    <row r="148" spans="1:10" x14ac:dyDescent="0.25">
      <c r="A148" s="18">
        <v>24247988</v>
      </c>
      <c r="B148" s="184" t="s">
        <v>601</v>
      </c>
      <c r="C148" s="18" t="s">
        <v>507</v>
      </c>
      <c r="D148" s="185" t="s">
        <v>79</v>
      </c>
      <c r="E148" s="18" t="s">
        <v>602</v>
      </c>
      <c r="F148" s="18">
        <v>11</v>
      </c>
      <c r="G148" s="18" t="s">
        <v>142</v>
      </c>
      <c r="H148" s="184" t="s">
        <v>438</v>
      </c>
      <c r="I148" s="185" t="s">
        <v>142</v>
      </c>
      <c r="J148" s="18" t="s">
        <v>457</v>
      </c>
    </row>
    <row r="149" spans="1:10" x14ac:dyDescent="0.25">
      <c r="A149" s="18">
        <v>24238050</v>
      </c>
      <c r="B149" s="184" t="s">
        <v>603</v>
      </c>
      <c r="C149" s="18" t="s">
        <v>604</v>
      </c>
      <c r="D149" s="185" t="s">
        <v>79</v>
      </c>
      <c r="E149" s="18" t="s">
        <v>605</v>
      </c>
      <c r="F149" s="18">
        <v>12</v>
      </c>
      <c r="G149" s="18" t="s">
        <v>142</v>
      </c>
      <c r="H149" s="184" t="s">
        <v>438</v>
      </c>
      <c r="I149" s="185" t="s">
        <v>142</v>
      </c>
      <c r="J149" s="18" t="s">
        <v>449</v>
      </c>
    </row>
    <row r="150" spans="1:10" x14ac:dyDescent="0.25">
      <c r="A150" s="18">
        <v>24247996</v>
      </c>
      <c r="B150" s="184" t="s">
        <v>606</v>
      </c>
      <c r="C150" s="18" t="s">
        <v>607</v>
      </c>
      <c r="D150" s="185" t="s">
        <v>79</v>
      </c>
      <c r="E150" s="18" t="s">
        <v>337</v>
      </c>
      <c r="F150" s="18">
        <v>12</v>
      </c>
      <c r="G150" s="18" t="s">
        <v>142</v>
      </c>
      <c r="H150" s="184" t="s">
        <v>438</v>
      </c>
      <c r="I150" s="185" t="s">
        <v>142</v>
      </c>
      <c r="J150" s="18" t="s">
        <v>608</v>
      </c>
    </row>
    <row r="151" spans="1:10" x14ac:dyDescent="0.25">
      <c r="A151" s="18">
        <v>24247989</v>
      </c>
      <c r="B151" s="184" t="s">
        <v>239</v>
      </c>
      <c r="C151" s="18" t="s">
        <v>609</v>
      </c>
      <c r="D151" s="185" t="s">
        <v>78</v>
      </c>
      <c r="E151" s="18" t="s">
        <v>610</v>
      </c>
      <c r="F151" s="18">
        <v>11</v>
      </c>
      <c r="G151" s="18" t="s">
        <v>142</v>
      </c>
      <c r="H151" s="184" t="s">
        <v>438</v>
      </c>
      <c r="I151" s="185" t="s">
        <v>142</v>
      </c>
      <c r="J151" s="18" t="s">
        <v>611</v>
      </c>
    </row>
    <row r="152" spans="1:10" x14ac:dyDescent="0.25">
      <c r="A152" s="18">
        <v>24248677</v>
      </c>
      <c r="B152" s="184" t="s">
        <v>612</v>
      </c>
      <c r="C152" s="18" t="s">
        <v>613</v>
      </c>
      <c r="D152" s="185" t="s">
        <v>79</v>
      </c>
      <c r="E152" s="18" t="s">
        <v>614</v>
      </c>
      <c r="F152" s="18">
        <v>13</v>
      </c>
      <c r="G152" s="18" t="s">
        <v>142</v>
      </c>
      <c r="H152" s="184" t="s">
        <v>438</v>
      </c>
      <c r="I152" s="185" t="s">
        <v>142</v>
      </c>
    </row>
    <row r="153" spans="1:10" x14ac:dyDescent="0.25">
      <c r="A153" s="18">
        <v>24238157</v>
      </c>
      <c r="B153" s="184" t="s">
        <v>615</v>
      </c>
      <c r="C153" s="18" t="s">
        <v>616</v>
      </c>
      <c r="D153" s="185" t="s">
        <v>79</v>
      </c>
      <c r="E153" s="18" t="s">
        <v>617</v>
      </c>
      <c r="F153" s="18">
        <v>12</v>
      </c>
      <c r="G153" s="18" t="s">
        <v>142</v>
      </c>
      <c r="H153" s="184" t="s">
        <v>438</v>
      </c>
      <c r="I153" s="185" t="s">
        <v>142</v>
      </c>
      <c r="J153" s="18" t="s">
        <v>453</v>
      </c>
    </row>
    <row r="154" spans="1:10" x14ac:dyDescent="0.25">
      <c r="A154" s="18">
        <v>24247977</v>
      </c>
      <c r="B154" s="184" t="s">
        <v>618</v>
      </c>
      <c r="C154" s="18" t="s">
        <v>619</v>
      </c>
      <c r="D154" s="185" t="s">
        <v>78</v>
      </c>
      <c r="E154" s="18" t="s">
        <v>226</v>
      </c>
      <c r="F154" s="18">
        <v>12</v>
      </c>
      <c r="G154" s="18" t="s">
        <v>142</v>
      </c>
      <c r="H154" s="184" t="s">
        <v>438</v>
      </c>
      <c r="I154" s="185" t="s">
        <v>142</v>
      </c>
      <c r="J154" s="18" t="s">
        <v>449</v>
      </c>
    </row>
    <row r="155" spans="1:10" x14ac:dyDescent="0.25">
      <c r="A155" s="18">
        <v>24247974</v>
      </c>
      <c r="B155" s="184" t="s">
        <v>620</v>
      </c>
      <c r="C155" s="18" t="s">
        <v>621</v>
      </c>
      <c r="D155" s="185" t="s">
        <v>79</v>
      </c>
      <c r="E155" s="18" t="s">
        <v>622</v>
      </c>
      <c r="F155" s="18">
        <v>12</v>
      </c>
      <c r="G155" s="18" t="s">
        <v>142</v>
      </c>
      <c r="H155" s="184" t="s">
        <v>438</v>
      </c>
      <c r="I155" s="185" t="s">
        <v>142</v>
      </c>
      <c r="J155" s="18" t="s">
        <v>623</v>
      </c>
    </row>
    <row r="156" spans="1:10" x14ac:dyDescent="0.25">
      <c r="A156" s="18">
        <v>24211145</v>
      </c>
      <c r="B156" s="184" t="s">
        <v>624</v>
      </c>
      <c r="C156" s="18" t="s">
        <v>625</v>
      </c>
      <c r="D156" s="185" t="s">
        <v>95</v>
      </c>
      <c r="E156" s="18" t="s">
        <v>626</v>
      </c>
      <c r="F156" s="18">
        <v>14</v>
      </c>
      <c r="G156" s="18" t="s">
        <v>142</v>
      </c>
      <c r="H156" s="184" t="s">
        <v>438</v>
      </c>
      <c r="I156" s="185" t="s">
        <v>142</v>
      </c>
      <c r="J156" s="18" t="s">
        <v>449</v>
      </c>
    </row>
    <row r="157" spans="1:10" x14ac:dyDescent="0.25">
      <c r="A157" s="18">
        <v>24247973</v>
      </c>
      <c r="B157" s="184" t="s">
        <v>627</v>
      </c>
      <c r="C157" s="18" t="s">
        <v>628</v>
      </c>
      <c r="D157" s="185" t="s">
        <v>79</v>
      </c>
      <c r="E157" s="18" t="s">
        <v>629</v>
      </c>
      <c r="F157" s="18">
        <v>11</v>
      </c>
      <c r="G157" s="18" t="s">
        <v>142</v>
      </c>
      <c r="H157" s="184" t="s">
        <v>438</v>
      </c>
      <c r="I157" s="185" t="s">
        <v>142</v>
      </c>
      <c r="J157" s="18" t="s">
        <v>630</v>
      </c>
    </row>
    <row r="158" spans="1:10" x14ac:dyDescent="0.25">
      <c r="A158" s="18">
        <v>24221841</v>
      </c>
      <c r="B158" s="184" t="s">
        <v>631</v>
      </c>
      <c r="C158" s="18" t="s">
        <v>632</v>
      </c>
      <c r="D158" s="185" t="s">
        <v>633</v>
      </c>
      <c r="E158" s="18" t="s">
        <v>634</v>
      </c>
      <c r="F158" s="18">
        <v>15</v>
      </c>
      <c r="G158" s="18" t="s">
        <v>142</v>
      </c>
      <c r="H158" s="184" t="s">
        <v>438</v>
      </c>
      <c r="I158" s="185" t="s">
        <v>142</v>
      </c>
      <c r="J158" s="18" t="s">
        <v>635</v>
      </c>
    </row>
    <row r="159" spans="1:10" x14ac:dyDescent="0.25">
      <c r="A159" s="18">
        <v>24233804</v>
      </c>
      <c r="B159" s="184" t="s">
        <v>636</v>
      </c>
      <c r="C159" s="18" t="s">
        <v>637</v>
      </c>
      <c r="D159" s="185" t="s">
        <v>78</v>
      </c>
      <c r="E159" s="18" t="s">
        <v>638</v>
      </c>
      <c r="F159" s="18">
        <v>12</v>
      </c>
      <c r="G159" s="18" t="s">
        <v>142</v>
      </c>
      <c r="H159" s="184" t="s">
        <v>438</v>
      </c>
      <c r="I159" s="185" t="s">
        <v>142</v>
      </c>
      <c r="J159" s="18" t="s">
        <v>639</v>
      </c>
    </row>
    <row r="160" spans="1:10" x14ac:dyDescent="0.25">
      <c r="A160" s="18">
        <v>24248462</v>
      </c>
      <c r="B160" s="184" t="s">
        <v>640</v>
      </c>
      <c r="C160" s="18" t="s">
        <v>641</v>
      </c>
      <c r="D160" s="185" t="s">
        <v>78</v>
      </c>
      <c r="E160" s="18" t="s">
        <v>642</v>
      </c>
      <c r="F160" s="18">
        <v>11</v>
      </c>
      <c r="G160" s="18" t="s">
        <v>142</v>
      </c>
      <c r="H160" s="184" t="s">
        <v>438</v>
      </c>
      <c r="I160" s="185" t="s">
        <v>142</v>
      </c>
      <c r="J160" s="18" t="s">
        <v>449</v>
      </c>
    </row>
    <row r="161" spans="1:10" x14ac:dyDescent="0.25">
      <c r="A161" s="18">
        <v>24248515</v>
      </c>
      <c r="B161" s="184" t="s">
        <v>640</v>
      </c>
      <c r="C161" s="18" t="s">
        <v>643</v>
      </c>
      <c r="D161" s="185" t="s">
        <v>79</v>
      </c>
      <c r="E161" s="18" t="s">
        <v>644</v>
      </c>
      <c r="F161" s="18">
        <v>12</v>
      </c>
      <c r="G161" s="18" t="s">
        <v>142</v>
      </c>
      <c r="H161" s="184" t="s">
        <v>438</v>
      </c>
      <c r="I161" s="185" t="s">
        <v>142</v>
      </c>
      <c r="J161" s="18" t="s">
        <v>577</v>
      </c>
    </row>
    <row r="162" spans="1:10" x14ac:dyDescent="0.25">
      <c r="A162" s="18">
        <v>24248516</v>
      </c>
      <c r="B162" s="184" t="s">
        <v>645</v>
      </c>
      <c r="C162" s="18" t="s">
        <v>646</v>
      </c>
      <c r="D162" s="185" t="s">
        <v>78</v>
      </c>
      <c r="E162" s="18" t="s">
        <v>647</v>
      </c>
      <c r="F162" s="18">
        <v>11</v>
      </c>
      <c r="G162" s="18" t="s">
        <v>142</v>
      </c>
      <c r="H162" s="184" t="s">
        <v>438</v>
      </c>
      <c r="I162" s="185" t="s">
        <v>142</v>
      </c>
      <c r="J162" s="18" t="s">
        <v>463</v>
      </c>
    </row>
    <row r="163" spans="1:10" x14ac:dyDescent="0.25">
      <c r="A163" s="18">
        <v>24247990</v>
      </c>
      <c r="B163" s="184" t="s">
        <v>645</v>
      </c>
      <c r="C163" s="18" t="s">
        <v>648</v>
      </c>
      <c r="D163" s="185" t="s">
        <v>79</v>
      </c>
      <c r="E163" s="18" t="s">
        <v>647</v>
      </c>
      <c r="F163" s="18">
        <v>11</v>
      </c>
      <c r="G163" s="18" t="s">
        <v>142</v>
      </c>
      <c r="H163" s="184" t="s">
        <v>438</v>
      </c>
      <c r="I163" s="185" t="s">
        <v>142</v>
      </c>
      <c r="J163" s="18" t="s">
        <v>466</v>
      </c>
    </row>
    <row r="164" spans="1:10" x14ac:dyDescent="0.25">
      <c r="A164" s="18">
        <v>24247994</v>
      </c>
      <c r="B164" s="184" t="s">
        <v>649</v>
      </c>
      <c r="C164" s="18" t="s">
        <v>650</v>
      </c>
      <c r="D164" s="185" t="s">
        <v>79</v>
      </c>
      <c r="E164" s="18" t="s">
        <v>651</v>
      </c>
      <c r="F164" s="18">
        <v>11</v>
      </c>
      <c r="G164" s="18" t="s">
        <v>142</v>
      </c>
      <c r="H164" s="184" t="s">
        <v>438</v>
      </c>
      <c r="I164" s="185" t="s">
        <v>142</v>
      </c>
      <c r="J164" s="18" t="s">
        <v>608</v>
      </c>
    </row>
    <row r="165" spans="1:10" x14ac:dyDescent="0.25">
      <c r="A165" s="18">
        <v>24247993</v>
      </c>
      <c r="B165" s="184" t="s">
        <v>652</v>
      </c>
      <c r="C165" s="18" t="s">
        <v>653</v>
      </c>
      <c r="D165" s="185" t="s">
        <v>78</v>
      </c>
      <c r="E165" s="18" t="s">
        <v>654</v>
      </c>
      <c r="F165" s="18">
        <v>11</v>
      </c>
      <c r="G165" s="18" t="s">
        <v>142</v>
      </c>
      <c r="H165" s="184" t="s">
        <v>438</v>
      </c>
      <c r="I165" s="185" t="s">
        <v>142</v>
      </c>
      <c r="J165" s="18" t="s">
        <v>449</v>
      </c>
    </row>
    <row r="166" spans="1:10" x14ac:dyDescent="0.25">
      <c r="A166" s="18">
        <v>24247997</v>
      </c>
      <c r="B166" s="184" t="s">
        <v>655</v>
      </c>
      <c r="C166" s="18" t="s">
        <v>656</v>
      </c>
      <c r="D166" s="185" t="s">
        <v>79</v>
      </c>
      <c r="E166" s="18" t="s">
        <v>657</v>
      </c>
      <c r="F166" s="18">
        <v>12</v>
      </c>
      <c r="G166" s="18" t="s">
        <v>142</v>
      </c>
      <c r="H166" s="184" t="s">
        <v>438</v>
      </c>
      <c r="I166" s="185" t="s">
        <v>142</v>
      </c>
      <c r="J166" s="18" t="s">
        <v>658</v>
      </c>
    </row>
    <row r="167" spans="1:10" x14ac:dyDescent="0.25">
      <c r="A167" s="18">
        <v>24248463</v>
      </c>
      <c r="B167" s="184" t="s">
        <v>659</v>
      </c>
      <c r="C167" s="18" t="s">
        <v>660</v>
      </c>
      <c r="D167" s="185" t="s">
        <v>95</v>
      </c>
      <c r="E167" s="18" t="s">
        <v>661</v>
      </c>
      <c r="F167" s="18">
        <v>15</v>
      </c>
      <c r="G167" s="18" t="s">
        <v>142</v>
      </c>
      <c r="H167" s="184" t="s">
        <v>438</v>
      </c>
      <c r="I167" s="185" t="s">
        <v>142</v>
      </c>
      <c r="J167" s="18" t="s">
        <v>449</v>
      </c>
    </row>
    <row r="168" spans="1:10" x14ac:dyDescent="0.25">
      <c r="A168" s="18">
        <v>24248461</v>
      </c>
      <c r="B168" s="184" t="s">
        <v>662</v>
      </c>
      <c r="C168" s="18" t="s">
        <v>663</v>
      </c>
      <c r="D168" s="185" t="s">
        <v>78</v>
      </c>
      <c r="E168" s="18" t="s">
        <v>664</v>
      </c>
      <c r="F168" s="18">
        <v>13</v>
      </c>
      <c r="G168" s="18" t="s">
        <v>142</v>
      </c>
      <c r="H168" s="184" t="s">
        <v>438</v>
      </c>
      <c r="I168" s="185" t="s">
        <v>142</v>
      </c>
      <c r="J168" s="18" t="s">
        <v>577</v>
      </c>
    </row>
    <row r="169" spans="1:10" x14ac:dyDescent="0.25">
      <c r="A169" s="18">
        <v>24247998</v>
      </c>
      <c r="B169" s="184" t="s">
        <v>665</v>
      </c>
      <c r="C169" s="18" t="s">
        <v>666</v>
      </c>
      <c r="D169" s="185" t="s">
        <v>78</v>
      </c>
      <c r="E169" s="18" t="s">
        <v>667</v>
      </c>
      <c r="F169" s="18">
        <v>11</v>
      </c>
      <c r="G169" s="18" t="s">
        <v>142</v>
      </c>
      <c r="H169" s="184" t="s">
        <v>438</v>
      </c>
      <c r="I169" s="185" t="s">
        <v>142</v>
      </c>
      <c r="J169" s="18" t="s">
        <v>449</v>
      </c>
    </row>
    <row r="170" spans="1:10" x14ac:dyDescent="0.25">
      <c r="A170" s="18">
        <v>24245268</v>
      </c>
      <c r="B170" s="184" t="s">
        <v>668</v>
      </c>
      <c r="C170" s="18" t="s">
        <v>669</v>
      </c>
      <c r="D170" s="185" t="s">
        <v>94</v>
      </c>
      <c r="E170" s="18" t="s">
        <v>670</v>
      </c>
      <c r="F170" s="18">
        <v>14</v>
      </c>
      <c r="G170" s="18" t="s">
        <v>142</v>
      </c>
      <c r="H170" s="184" t="s">
        <v>438</v>
      </c>
      <c r="I170" s="185" t="s">
        <v>142</v>
      </c>
      <c r="J170" s="18" t="s">
        <v>577</v>
      </c>
    </row>
    <row r="171" spans="1:10" x14ac:dyDescent="0.25">
      <c r="A171" s="18">
        <v>24248460</v>
      </c>
      <c r="B171" s="184" t="s">
        <v>671</v>
      </c>
      <c r="C171" s="18" t="s">
        <v>672</v>
      </c>
      <c r="D171" s="185" t="s">
        <v>78</v>
      </c>
      <c r="E171" s="18" t="s">
        <v>673</v>
      </c>
      <c r="F171" s="18">
        <v>12</v>
      </c>
      <c r="G171" s="18" t="s">
        <v>142</v>
      </c>
      <c r="H171" s="184" t="s">
        <v>438</v>
      </c>
      <c r="I171" s="185" t="s">
        <v>142</v>
      </c>
      <c r="J171" s="18" t="s">
        <v>449</v>
      </c>
    </row>
    <row r="172" spans="1:10" x14ac:dyDescent="0.25">
      <c r="A172" s="18">
        <v>24237191</v>
      </c>
      <c r="B172" s="184" t="s">
        <v>674</v>
      </c>
      <c r="C172" s="18" t="s">
        <v>675</v>
      </c>
      <c r="D172" s="185" t="s">
        <v>79</v>
      </c>
      <c r="E172" s="18" t="s">
        <v>676</v>
      </c>
      <c r="F172" s="18">
        <v>13</v>
      </c>
      <c r="G172" s="18" t="s">
        <v>142</v>
      </c>
      <c r="H172" s="184" t="s">
        <v>438</v>
      </c>
      <c r="I172" s="185" t="s">
        <v>142</v>
      </c>
      <c r="J172" s="18" t="s">
        <v>639</v>
      </c>
    </row>
    <row r="173" spans="1:10" x14ac:dyDescent="0.25">
      <c r="A173" s="18">
        <v>24248678</v>
      </c>
      <c r="B173" s="184" t="s">
        <v>677</v>
      </c>
      <c r="C173" s="18" t="s">
        <v>678</v>
      </c>
      <c r="D173" s="185" t="s">
        <v>78</v>
      </c>
      <c r="E173" s="18" t="s">
        <v>679</v>
      </c>
      <c r="F173" s="18">
        <v>12</v>
      </c>
      <c r="G173" s="18" t="s">
        <v>142</v>
      </c>
      <c r="H173" s="184" t="s">
        <v>438</v>
      </c>
      <c r="I173" s="185" t="s">
        <v>142</v>
      </c>
      <c r="J173" s="18" t="s">
        <v>680</v>
      </c>
    </row>
    <row r="174" spans="1:10" x14ac:dyDescent="0.25">
      <c r="A174" s="18">
        <v>24247762</v>
      </c>
      <c r="B174" s="184" t="s">
        <v>681</v>
      </c>
      <c r="C174" s="18" t="s">
        <v>682</v>
      </c>
      <c r="D174" s="185" t="s">
        <v>79</v>
      </c>
      <c r="E174" s="18" t="s">
        <v>683</v>
      </c>
      <c r="F174" s="18">
        <v>12</v>
      </c>
      <c r="G174" s="18" t="s">
        <v>142</v>
      </c>
      <c r="H174" s="184" t="s">
        <v>438</v>
      </c>
      <c r="I174" s="185" t="s">
        <v>142</v>
      </c>
      <c r="J174" s="18" t="s">
        <v>152</v>
      </c>
    </row>
    <row r="175" spans="1:10" x14ac:dyDescent="0.25">
      <c r="A175" s="18">
        <v>24247992</v>
      </c>
      <c r="B175" s="184" t="s">
        <v>684</v>
      </c>
      <c r="C175" s="18" t="s">
        <v>685</v>
      </c>
      <c r="D175" s="185" t="s">
        <v>78</v>
      </c>
      <c r="E175" s="18" t="s">
        <v>686</v>
      </c>
      <c r="F175" s="18">
        <v>11</v>
      </c>
      <c r="G175" s="18" t="s">
        <v>142</v>
      </c>
      <c r="H175" s="184" t="s">
        <v>438</v>
      </c>
      <c r="I175" s="185" t="s">
        <v>142</v>
      </c>
      <c r="J175" s="18" t="s">
        <v>449</v>
      </c>
    </row>
    <row r="176" spans="1:10" x14ac:dyDescent="0.25">
      <c r="A176" s="18">
        <v>24248002</v>
      </c>
      <c r="B176" s="184" t="s">
        <v>687</v>
      </c>
      <c r="C176" s="18" t="s">
        <v>688</v>
      </c>
      <c r="D176" s="185" t="s">
        <v>79</v>
      </c>
      <c r="E176" s="18" t="s">
        <v>689</v>
      </c>
      <c r="F176" s="18">
        <v>12</v>
      </c>
      <c r="G176" s="18" t="s">
        <v>142</v>
      </c>
      <c r="H176" s="184" t="s">
        <v>438</v>
      </c>
      <c r="I176" s="185" t="s">
        <v>142</v>
      </c>
      <c r="J176" s="18" t="s">
        <v>470</v>
      </c>
    </row>
    <row r="177" spans="1:10" x14ac:dyDescent="0.25">
      <c r="A177" s="18">
        <v>24247986</v>
      </c>
      <c r="B177" s="184" t="s">
        <v>690</v>
      </c>
      <c r="C177" s="18" t="s">
        <v>691</v>
      </c>
      <c r="D177" s="185" t="s">
        <v>79</v>
      </c>
      <c r="E177" s="18" t="s">
        <v>692</v>
      </c>
      <c r="F177" s="18">
        <v>11</v>
      </c>
      <c r="G177" s="18" t="s">
        <v>142</v>
      </c>
      <c r="H177" s="184" t="s">
        <v>438</v>
      </c>
      <c r="I177" s="185" t="s">
        <v>142</v>
      </c>
      <c r="J177" s="18" t="s">
        <v>463</v>
      </c>
    </row>
    <row r="178" spans="1:10" x14ac:dyDescent="0.25">
      <c r="A178" s="18">
        <v>24247984</v>
      </c>
      <c r="B178" s="184" t="s">
        <v>693</v>
      </c>
      <c r="C178" s="18" t="s">
        <v>694</v>
      </c>
      <c r="D178" s="185" t="s">
        <v>79</v>
      </c>
      <c r="E178" s="18" t="s">
        <v>602</v>
      </c>
      <c r="F178" s="18">
        <v>11</v>
      </c>
      <c r="G178" s="18" t="s">
        <v>142</v>
      </c>
      <c r="H178" s="184" t="s">
        <v>438</v>
      </c>
      <c r="I178" s="185" t="s">
        <v>142</v>
      </c>
      <c r="J178" s="18" t="s">
        <v>470</v>
      </c>
    </row>
    <row r="179" spans="1:10" x14ac:dyDescent="0.25">
      <c r="A179" s="18">
        <v>24248627</v>
      </c>
      <c r="B179" s="184" t="s">
        <v>695</v>
      </c>
      <c r="C179" s="18" t="s">
        <v>696</v>
      </c>
      <c r="D179" s="185" t="s">
        <v>78</v>
      </c>
      <c r="E179" s="18" t="s">
        <v>697</v>
      </c>
      <c r="F179" s="18">
        <v>12</v>
      </c>
      <c r="G179" s="18" t="s">
        <v>142</v>
      </c>
      <c r="H179" s="184" t="s">
        <v>438</v>
      </c>
      <c r="I179" s="185" t="s">
        <v>142</v>
      </c>
      <c r="J179" s="18" t="s">
        <v>698</v>
      </c>
    </row>
    <row r="180" spans="1:10" x14ac:dyDescent="0.25">
      <c r="A180" s="18">
        <v>24247999</v>
      </c>
      <c r="B180" s="184" t="s">
        <v>699</v>
      </c>
      <c r="C180" s="18" t="s">
        <v>700</v>
      </c>
      <c r="D180" s="185" t="s">
        <v>79</v>
      </c>
      <c r="E180" s="18" t="s">
        <v>568</v>
      </c>
      <c r="F180" s="18">
        <v>13</v>
      </c>
      <c r="G180" s="18" t="s">
        <v>142</v>
      </c>
      <c r="H180" s="184" t="s">
        <v>438</v>
      </c>
      <c r="I180" s="185" t="s">
        <v>142</v>
      </c>
      <c r="J180" s="18" t="s">
        <v>701</v>
      </c>
    </row>
    <row r="181" spans="1:10" x14ac:dyDescent="0.25">
      <c r="A181" s="18">
        <v>24247982</v>
      </c>
      <c r="B181" s="184" t="s">
        <v>702</v>
      </c>
      <c r="C181" s="18" t="s">
        <v>703</v>
      </c>
      <c r="D181" s="185" t="s">
        <v>79</v>
      </c>
      <c r="E181" s="18" t="s">
        <v>704</v>
      </c>
      <c r="F181" s="18">
        <v>12</v>
      </c>
      <c r="G181" s="18" t="s">
        <v>142</v>
      </c>
      <c r="H181" s="184" t="s">
        <v>438</v>
      </c>
      <c r="I181" s="185" t="s">
        <v>142</v>
      </c>
      <c r="J181" s="18" t="s">
        <v>623</v>
      </c>
    </row>
    <row r="182" spans="1:10" x14ac:dyDescent="0.25">
      <c r="A182" s="18">
        <v>24248679</v>
      </c>
      <c r="B182" s="184" t="s">
        <v>705</v>
      </c>
      <c r="C182" s="18" t="s">
        <v>706</v>
      </c>
      <c r="D182" s="185" t="s">
        <v>79</v>
      </c>
      <c r="E182" s="18" t="s">
        <v>707</v>
      </c>
      <c r="F182" s="18">
        <v>13</v>
      </c>
      <c r="G182" s="18" t="s">
        <v>142</v>
      </c>
      <c r="H182" s="184" t="s">
        <v>438</v>
      </c>
      <c r="I182" s="185" t="s">
        <v>142</v>
      </c>
      <c r="J182" s="18" t="s">
        <v>152</v>
      </c>
    </row>
    <row r="183" spans="1:10" x14ac:dyDescent="0.25">
      <c r="A183" s="18">
        <v>24248001</v>
      </c>
      <c r="B183" s="184" t="s">
        <v>708</v>
      </c>
      <c r="C183" s="18" t="s">
        <v>709</v>
      </c>
      <c r="D183" s="185" t="s">
        <v>78</v>
      </c>
      <c r="E183" s="18" t="s">
        <v>710</v>
      </c>
      <c r="F183" s="18">
        <v>11</v>
      </c>
      <c r="G183" s="18" t="s">
        <v>142</v>
      </c>
      <c r="H183" s="184" t="s">
        <v>438</v>
      </c>
      <c r="I183" s="185" t="s">
        <v>142</v>
      </c>
      <c r="J183" s="18" t="s">
        <v>466</v>
      </c>
    </row>
    <row r="184" spans="1:10" x14ac:dyDescent="0.25">
      <c r="A184" s="18">
        <v>24247751</v>
      </c>
      <c r="B184" s="184" t="s">
        <v>711</v>
      </c>
      <c r="C184" s="18" t="s">
        <v>712</v>
      </c>
      <c r="D184" s="185" t="s">
        <v>79</v>
      </c>
      <c r="E184" s="18" t="s">
        <v>713</v>
      </c>
      <c r="F184" s="18">
        <v>11</v>
      </c>
      <c r="G184" s="18" t="s">
        <v>142</v>
      </c>
      <c r="H184" s="184" t="s">
        <v>438</v>
      </c>
      <c r="I184" s="185" t="s">
        <v>142</v>
      </c>
      <c r="J184" s="18" t="s">
        <v>311</v>
      </c>
    </row>
    <row r="185" spans="1:10" x14ac:dyDescent="0.25">
      <c r="A185" s="18">
        <v>24248680</v>
      </c>
      <c r="B185" s="184" t="s">
        <v>714</v>
      </c>
      <c r="C185" s="18" t="s">
        <v>715</v>
      </c>
      <c r="D185" s="185" t="s">
        <v>78</v>
      </c>
      <c r="E185" s="18" t="s">
        <v>314</v>
      </c>
      <c r="F185" s="18">
        <v>12</v>
      </c>
      <c r="G185" s="18" t="s">
        <v>142</v>
      </c>
      <c r="H185" s="184" t="s">
        <v>438</v>
      </c>
      <c r="I185" s="185" t="s">
        <v>142</v>
      </c>
      <c r="J185" s="18" t="s">
        <v>449</v>
      </c>
    </row>
    <row r="186" spans="1:10" x14ac:dyDescent="0.25">
      <c r="A186" s="18">
        <v>24222226</v>
      </c>
      <c r="B186" s="184" t="s">
        <v>716</v>
      </c>
      <c r="C186" s="18" t="s">
        <v>717</v>
      </c>
      <c r="D186" s="185" t="s">
        <v>79</v>
      </c>
      <c r="E186" s="18" t="s">
        <v>718</v>
      </c>
      <c r="F186" s="18">
        <v>13</v>
      </c>
      <c r="G186" s="18" t="s">
        <v>142</v>
      </c>
      <c r="H186" s="184" t="s">
        <v>438</v>
      </c>
      <c r="I186" s="185" t="s">
        <v>142</v>
      </c>
      <c r="J186" s="18" t="s">
        <v>457</v>
      </c>
    </row>
    <row r="187" spans="1:10" x14ac:dyDescent="0.25">
      <c r="A187" s="18">
        <v>24248000</v>
      </c>
      <c r="B187" s="184" t="s">
        <v>719</v>
      </c>
      <c r="C187" s="18" t="s">
        <v>720</v>
      </c>
      <c r="D187" s="185" t="s">
        <v>79</v>
      </c>
      <c r="E187" s="18" t="s">
        <v>721</v>
      </c>
      <c r="F187" s="18">
        <v>12</v>
      </c>
      <c r="G187" s="18" t="s">
        <v>142</v>
      </c>
      <c r="H187" s="184" t="s">
        <v>438</v>
      </c>
      <c r="I187" s="185" t="s">
        <v>142</v>
      </c>
      <c r="J187" s="18" t="s">
        <v>608</v>
      </c>
    </row>
    <row r="188" spans="1:10" x14ac:dyDescent="0.25">
      <c r="A188" s="18">
        <v>24247754</v>
      </c>
      <c r="B188" s="184" t="s">
        <v>722</v>
      </c>
      <c r="C188" s="18" t="s">
        <v>723</v>
      </c>
      <c r="D188" s="185" t="s">
        <v>79</v>
      </c>
      <c r="E188" s="18" t="s">
        <v>724</v>
      </c>
      <c r="F188" s="18">
        <v>11</v>
      </c>
      <c r="G188" s="18" t="s">
        <v>142</v>
      </c>
      <c r="H188" s="184" t="s">
        <v>438</v>
      </c>
      <c r="I188" s="185" t="s">
        <v>142</v>
      </c>
      <c r="J188" s="18" t="s">
        <v>565</v>
      </c>
    </row>
    <row r="189" spans="1:10" x14ac:dyDescent="0.25">
      <c r="A189" s="18">
        <v>24247991</v>
      </c>
      <c r="B189" s="184" t="s">
        <v>725</v>
      </c>
      <c r="C189" s="18" t="s">
        <v>726</v>
      </c>
      <c r="D189" s="185" t="s">
        <v>78</v>
      </c>
      <c r="E189" s="18" t="s">
        <v>727</v>
      </c>
      <c r="F189" s="18">
        <v>11</v>
      </c>
      <c r="G189" s="18" t="s">
        <v>142</v>
      </c>
      <c r="H189" s="184" t="s">
        <v>438</v>
      </c>
      <c r="I189" s="185" t="s">
        <v>142</v>
      </c>
      <c r="J189" s="18" t="s">
        <v>449</v>
      </c>
    </row>
    <row r="190" spans="1:10" x14ac:dyDescent="0.25">
      <c r="A190" s="18">
        <v>24247995</v>
      </c>
      <c r="B190" s="184" t="s">
        <v>728</v>
      </c>
      <c r="C190" s="18" t="s">
        <v>729</v>
      </c>
      <c r="D190" s="185" t="s">
        <v>79</v>
      </c>
      <c r="E190" s="18" t="s">
        <v>730</v>
      </c>
      <c r="F190" s="18">
        <v>11</v>
      </c>
      <c r="G190" s="18" t="s">
        <v>142</v>
      </c>
      <c r="H190" s="184" t="s">
        <v>438</v>
      </c>
      <c r="I190" s="185" t="s">
        <v>142</v>
      </c>
      <c r="J190" s="18" t="s">
        <v>466</v>
      </c>
    </row>
    <row r="191" spans="1:10" x14ac:dyDescent="0.25">
      <c r="A191" s="18">
        <v>24247753</v>
      </c>
      <c r="B191" s="184" t="s">
        <v>731</v>
      </c>
      <c r="C191" s="18" t="s">
        <v>732</v>
      </c>
      <c r="D191" s="185" t="s">
        <v>79</v>
      </c>
      <c r="E191" s="18" t="s">
        <v>733</v>
      </c>
      <c r="F191" s="18">
        <v>11</v>
      </c>
      <c r="G191" s="18" t="s">
        <v>142</v>
      </c>
      <c r="H191" s="184" t="s">
        <v>438</v>
      </c>
      <c r="I191" s="185" t="s">
        <v>142</v>
      </c>
      <c r="J191" s="18" t="s">
        <v>152</v>
      </c>
    </row>
    <row r="192" spans="1:10" x14ac:dyDescent="0.25">
      <c r="A192" s="18">
        <v>24248454</v>
      </c>
      <c r="B192" s="184" t="s">
        <v>734</v>
      </c>
      <c r="C192" s="18" t="s">
        <v>735</v>
      </c>
      <c r="D192" s="185" t="s">
        <v>95</v>
      </c>
      <c r="E192" s="18" t="s">
        <v>736</v>
      </c>
      <c r="F192" s="18">
        <v>14</v>
      </c>
      <c r="G192" s="18" t="s">
        <v>142</v>
      </c>
      <c r="H192" s="184" t="s">
        <v>438</v>
      </c>
      <c r="I192" s="185" t="s">
        <v>142</v>
      </c>
      <c r="J192" s="18" t="s">
        <v>445</v>
      </c>
    </row>
    <row r="193" spans="1:10" x14ac:dyDescent="0.25">
      <c r="A193" s="18">
        <v>24248681</v>
      </c>
      <c r="B193" s="184" t="s">
        <v>737</v>
      </c>
      <c r="C193" s="18" t="s">
        <v>738</v>
      </c>
      <c r="D193" s="185" t="s">
        <v>94</v>
      </c>
      <c r="E193" s="18" t="s">
        <v>739</v>
      </c>
      <c r="F193" s="18">
        <v>14</v>
      </c>
      <c r="G193" s="18" t="s">
        <v>142</v>
      </c>
      <c r="H193" s="184" t="s">
        <v>438</v>
      </c>
      <c r="I193" s="185" t="s">
        <v>142</v>
      </c>
      <c r="J193" s="18" t="s">
        <v>577</v>
      </c>
    </row>
    <row r="194" spans="1:10" x14ac:dyDescent="0.25">
      <c r="A194" s="18">
        <v>24222238</v>
      </c>
      <c r="B194" s="184" t="s">
        <v>740</v>
      </c>
      <c r="C194" s="18" t="s">
        <v>741</v>
      </c>
      <c r="D194" s="185" t="s">
        <v>95</v>
      </c>
      <c r="E194" s="18" t="s">
        <v>742</v>
      </c>
      <c r="F194" s="18">
        <v>14</v>
      </c>
      <c r="G194" s="18" t="s">
        <v>142</v>
      </c>
      <c r="H194" s="184" t="s">
        <v>438</v>
      </c>
      <c r="I194" s="185" t="s">
        <v>142</v>
      </c>
      <c r="J194" s="18" t="s">
        <v>463</v>
      </c>
    </row>
    <row r="195" spans="1:10" x14ac:dyDescent="0.25">
      <c r="A195" s="18">
        <v>24247979</v>
      </c>
      <c r="B195" s="184" t="s">
        <v>743</v>
      </c>
      <c r="C195" s="18" t="s">
        <v>744</v>
      </c>
      <c r="D195" s="185" t="s">
        <v>745</v>
      </c>
      <c r="E195" s="18" t="s">
        <v>746</v>
      </c>
      <c r="F195" s="18">
        <v>2015</v>
      </c>
      <c r="G195" s="18" t="s">
        <v>142</v>
      </c>
      <c r="H195" s="184" t="s">
        <v>438</v>
      </c>
      <c r="I195" s="185" t="s">
        <v>142</v>
      </c>
      <c r="J195" s="18" t="s">
        <v>449</v>
      </c>
    </row>
    <row r="196" spans="1:10" x14ac:dyDescent="0.25">
      <c r="A196" s="18">
        <v>24221557</v>
      </c>
      <c r="B196" s="184" t="s">
        <v>747</v>
      </c>
      <c r="C196" s="18" t="s">
        <v>748</v>
      </c>
      <c r="D196" s="185" t="s">
        <v>79</v>
      </c>
      <c r="E196" s="18" t="s">
        <v>749</v>
      </c>
      <c r="F196" s="18">
        <v>13</v>
      </c>
      <c r="G196" s="18" t="s">
        <v>142</v>
      </c>
      <c r="H196" s="184" t="s">
        <v>438</v>
      </c>
      <c r="I196" s="185" t="s">
        <v>142</v>
      </c>
      <c r="J196" s="18" t="s">
        <v>750</v>
      </c>
    </row>
    <row r="197" spans="1:10" x14ac:dyDescent="0.25">
      <c r="A197" s="18">
        <v>24239164</v>
      </c>
      <c r="B197" s="184" t="s">
        <v>751</v>
      </c>
      <c r="C197" s="18" t="s">
        <v>451</v>
      </c>
      <c r="D197" s="185" t="s">
        <v>79</v>
      </c>
      <c r="E197" s="18" t="s">
        <v>752</v>
      </c>
      <c r="F197" s="18">
        <v>13</v>
      </c>
      <c r="G197" s="18" t="s">
        <v>142</v>
      </c>
      <c r="H197" s="184" t="s">
        <v>438</v>
      </c>
      <c r="I197" s="185" t="s">
        <v>142</v>
      </c>
      <c r="J197" s="18" t="s">
        <v>152</v>
      </c>
    </row>
    <row r="198" spans="1:10" x14ac:dyDescent="0.25">
      <c r="A198" s="18">
        <v>24248682</v>
      </c>
      <c r="B198" s="184" t="s">
        <v>753</v>
      </c>
      <c r="C198" s="18" t="s">
        <v>754</v>
      </c>
      <c r="D198" s="185" t="s">
        <v>79</v>
      </c>
      <c r="E198" s="18" t="s">
        <v>521</v>
      </c>
      <c r="F198" s="18">
        <v>12</v>
      </c>
      <c r="G198" s="18" t="s">
        <v>142</v>
      </c>
      <c r="H198" s="184" t="s">
        <v>755</v>
      </c>
      <c r="I198" s="185" t="s">
        <v>142</v>
      </c>
      <c r="J198" s="18" t="s">
        <v>756</v>
      </c>
    </row>
    <row r="199" spans="1:10" x14ac:dyDescent="0.25">
      <c r="A199" s="18">
        <v>24247557</v>
      </c>
      <c r="B199" s="184" t="s">
        <v>757</v>
      </c>
      <c r="C199" s="18" t="s">
        <v>758</v>
      </c>
      <c r="D199" s="185" t="s">
        <v>79</v>
      </c>
      <c r="E199" s="18" t="s">
        <v>759</v>
      </c>
      <c r="F199" s="18">
        <v>12</v>
      </c>
      <c r="G199" s="18" t="s">
        <v>142</v>
      </c>
      <c r="H199" s="184" t="s">
        <v>755</v>
      </c>
      <c r="I199" s="185" t="s">
        <v>142</v>
      </c>
      <c r="J199" s="18" t="s">
        <v>760</v>
      </c>
    </row>
    <row r="200" spans="1:10" x14ac:dyDescent="0.25">
      <c r="A200" s="18">
        <v>24238603</v>
      </c>
      <c r="B200" s="184" t="s">
        <v>761</v>
      </c>
      <c r="C200" s="18" t="s">
        <v>762</v>
      </c>
      <c r="D200" s="185" t="s">
        <v>78</v>
      </c>
      <c r="E200" s="18" t="s">
        <v>763</v>
      </c>
      <c r="F200" s="18">
        <v>12</v>
      </c>
      <c r="G200" s="18" t="s">
        <v>142</v>
      </c>
      <c r="H200" s="184" t="s">
        <v>755</v>
      </c>
      <c r="I200" s="185" t="s">
        <v>142</v>
      </c>
      <c r="J200" s="18" t="s">
        <v>764</v>
      </c>
    </row>
    <row r="201" spans="1:10" x14ac:dyDescent="0.25">
      <c r="A201" s="18">
        <v>24247558</v>
      </c>
      <c r="B201" s="184" t="s">
        <v>765</v>
      </c>
      <c r="C201" s="18" t="s">
        <v>766</v>
      </c>
      <c r="D201" s="185" t="s">
        <v>94</v>
      </c>
      <c r="E201" s="18" t="s">
        <v>767</v>
      </c>
      <c r="F201" s="18">
        <v>14</v>
      </c>
      <c r="G201" s="18" t="s">
        <v>142</v>
      </c>
      <c r="H201" s="184" t="s">
        <v>755</v>
      </c>
      <c r="I201" s="185" t="s">
        <v>142</v>
      </c>
      <c r="J201" s="18" t="s">
        <v>764</v>
      </c>
    </row>
    <row r="202" spans="1:10" x14ac:dyDescent="0.25">
      <c r="A202" s="18">
        <v>24245747</v>
      </c>
      <c r="B202" s="184" t="s">
        <v>768</v>
      </c>
      <c r="C202" s="18" t="s">
        <v>769</v>
      </c>
      <c r="D202" s="185" t="s">
        <v>78</v>
      </c>
      <c r="E202" s="18" t="s">
        <v>770</v>
      </c>
      <c r="F202" s="18">
        <v>12</v>
      </c>
      <c r="G202" s="18" t="s">
        <v>142</v>
      </c>
      <c r="H202" s="184" t="s">
        <v>755</v>
      </c>
      <c r="I202" s="185" t="s">
        <v>142</v>
      </c>
      <c r="J202" s="18" t="s">
        <v>156</v>
      </c>
    </row>
    <row r="203" spans="1:10" x14ac:dyDescent="0.25">
      <c r="A203" s="18">
        <v>24247566</v>
      </c>
      <c r="B203" s="184" t="s">
        <v>771</v>
      </c>
      <c r="C203" s="18" t="s">
        <v>772</v>
      </c>
      <c r="D203" s="185" t="s">
        <v>78</v>
      </c>
      <c r="E203" s="18" t="s">
        <v>773</v>
      </c>
      <c r="F203" s="18">
        <v>11</v>
      </c>
      <c r="G203" s="18" t="s">
        <v>142</v>
      </c>
      <c r="H203" s="184" t="s">
        <v>755</v>
      </c>
      <c r="I203" s="185" t="s">
        <v>142</v>
      </c>
      <c r="J203" s="18" t="s">
        <v>764</v>
      </c>
    </row>
    <row r="204" spans="1:10" x14ac:dyDescent="0.25">
      <c r="A204" s="18">
        <v>24237644</v>
      </c>
      <c r="B204" s="184" t="s">
        <v>774</v>
      </c>
      <c r="C204" s="18" t="s">
        <v>775</v>
      </c>
      <c r="D204" s="185" t="s">
        <v>94</v>
      </c>
      <c r="E204" s="18" t="s">
        <v>776</v>
      </c>
      <c r="F204" s="18">
        <v>14</v>
      </c>
      <c r="G204" s="18" t="s">
        <v>142</v>
      </c>
      <c r="H204" s="184" t="s">
        <v>755</v>
      </c>
      <c r="I204" s="185" t="s">
        <v>142</v>
      </c>
      <c r="J204" s="18" t="s">
        <v>764</v>
      </c>
    </row>
    <row r="205" spans="1:10" x14ac:dyDescent="0.25">
      <c r="A205" s="18">
        <v>24248395</v>
      </c>
      <c r="B205" s="184" t="s">
        <v>777</v>
      </c>
      <c r="C205" s="18" t="s">
        <v>778</v>
      </c>
      <c r="D205" s="185" t="s">
        <v>78</v>
      </c>
      <c r="E205" s="18" t="s">
        <v>779</v>
      </c>
      <c r="F205" s="18">
        <v>11</v>
      </c>
      <c r="G205" s="18" t="s">
        <v>142</v>
      </c>
      <c r="H205" s="184" t="s">
        <v>755</v>
      </c>
      <c r="I205" s="185" t="s">
        <v>142</v>
      </c>
      <c r="J205" s="18" t="s">
        <v>780</v>
      </c>
    </row>
    <row r="206" spans="1:10" x14ac:dyDescent="0.25">
      <c r="A206" s="18">
        <v>24247559</v>
      </c>
      <c r="B206" s="184" t="s">
        <v>781</v>
      </c>
      <c r="C206" s="18" t="s">
        <v>782</v>
      </c>
      <c r="D206" s="185" t="s">
        <v>79</v>
      </c>
      <c r="E206" s="18" t="s">
        <v>783</v>
      </c>
      <c r="F206" s="18">
        <v>12</v>
      </c>
      <c r="G206" s="18" t="s">
        <v>142</v>
      </c>
      <c r="H206" s="184" t="s">
        <v>755</v>
      </c>
      <c r="I206" s="185" t="s">
        <v>142</v>
      </c>
      <c r="J206" s="18" t="s">
        <v>764</v>
      </c>
    </row>
    <row r="207" spans="1:10" x14ac:dyDescent="0.25">
      <c r="A207" s="18">
        <v>24245665</v>
      </c>
      <c r="B207" s="184" t="s">
        <v>784</v>
      </c>
      <c r="C207" s="18" t="s">
        <v>785</v>
      </c>
      <c r="D207" s="185" t="s">
        <v>78</v>
      </c>
      <c r="E207" s="18" t="s">
        <v>786</v>
      </c>
      <c r="F207" s="18">
        <v>12</v>
      </c>
      <c r="G207" s="18" t="s">
        <v>142</v>
      </c>
      <c r="H207" s="184" t="s">
        <v>755</v>
      </c>
      <c r="I207" s="185" t="s">
        <v>142</v>
      </c>
      <c r="J207" s="18" t="s">
        <v>608</v>
      </c>
    </row>
    <row r="208" spans="1:10" x14ac:dyDescent="0.25">
      <c r="A208" s="18">
        <v>24222576</v>
      </c>
      <c r="B208" s="184" t="s">
        <v>787</v>
      </c>
      <c r="C208" s="18" t="s">
        <v>788</v>
      </c>
      <c r="D208" s="185" t="s">
        <v>94</v>
      </c>
      <c r="E208" s="18" t="s">
        <v>789</v>
      </c>
      <c r="F208" s="18">
        <v>14</v>
      </c>
      <c r="G208" s="18" t="s">
        <v>142</v>
      </c>
      <c r="H208" s="184" t="s">
        <v>755</v>
      </c>
      <c r="I208" s="185" t="s">
        <v>142</v>
      </c>
      <c r="J208" s="18" t="s">
        <v>790</v>
      </c>
    </row>
    <row r="209" spans="1:10" x14ac:dyDescent="0.25">
      <c r="A209" s="18">
        <v>24220024</v>
      </c>
      <c r="B209" s="184" t="s">
        <v>791</v>
      </c>
      <c r="C209" s="18" t="s">
        <v>792</v>
      </c>
      <c r="D209" s="185" t="s">
        <v>95</v>
      </c>
      <c r="E209" s="18" t="s">
        <v>793</v>
      </c>
      <c r="F209" s="18">
        <v>15</v>
      </c>
      <c r="G209" s="18" t="s">
        <v>142</v>
      </c>
      <c r="H209" s="184" t="s">
        <v>755</v>
      </c>
      <c r="I209" s="185" t="s">
        <v>142</v>
      </c>
      <c r="J209" s="18" t="s">
        <v>794</v>
      </c>
    </row>
    <row r="210" spans="1:10" x14ac:dyDescent="0.25">
      <c r="A210" s="18">
        <v>24220023</v>
      </c>
      <c r="B210" s="184" t="s">
        <v>791</v>
      </c>
      <c r="C210" s="18" t="s">
        <v>501</v>
      </c>
      <c r="D210" s="185" t="s">
        <v>95</v>
      </c>
      <c r="E210" s="18" t="s">
        <v>793</v>
      </c>
      <c r="F210" s="18">
        <v>15</v>
      </c>
      <c r="G210" s="18" t="s">
        <v>142</v>
      </c>
      <c r="H210" s="184" t="s">
        <v>755</v>
      </c>
      <c r="I210" s="185" t="s">
        <v>142</v>
      </c>
      <c r="J210" s="18" t="s">
        <v>794</v>
      </c>
    </row>
    <row r="211" spans="1:10" x14ac:dyDescent="0.25">
      <c r="A211" s="18">
        <v>24245833</v>
      </c>
      <c r="B211" s="184" t="s">
        <v>795</v>
      </c>
      <c r="C211" s="18" t="s">
        <v>796</v>
      </c>
      <c r="D211" s="185" t="s">
        <v>79</v>
      </c>
      <c r="E211" s="18" t="s">
        <v>797</v>
      </c>
      <c r="F211" s="18">
        <v>12</v>
      </c>
      <c r="G211" s="18" t="s">
        <v>142</v>
      </c>
      <c r="H211" s="184" t="s">
        <v>755</v>
      </c>
      <c r="I211" s="185" t="s">
        <v>142</v>
      </c>
      <c r="J211" s="18" t="s">
        <v>798</v>
      </c>
    </row>
    <row r="212" spans="1:10" x14ac:dyDescent="0.25">
      <c r="A212" s="18">
        <v>24247773</v>
      </c>
      <c r="B212" s="184" t="s">
        <v>799</v>
      </c>
      <c r="C212" s="18" t="s">
        <v>375</v>
      </c>
      <c r="D212" s="185" t="s">
        <v>79</v>
      </c>
      <c r="E212" s="18" t="s">
        <v>800</v>
      </c>
      <c r="F212" s="18">
        <v>12</v>
      </c>
      <c r="G212" s="18" t="s">
        <v>142</v>
      </c>
      <c r="H212" s="184" t="s">
        <v>755</v>
      </c>
      <c r="I212" s="185" t="s">
        <v>142</v>
      </c>
      <c r="J212" s="18" t="s">
        <v>801</v>
      </c>
    </row>
    <row r="213" spans="1:10" x14ac:dyDescent="0.25">
      <c r="A213" s="18">
        <v>24236626</v>
      </c>
      <c r="B213" s="184" t="s">
        <v>802</v>
      </c>
      <c r="C213" s="18" t="s">
        <v>803</v>
      </c>
      <c r="D213" s="185" t="s">
        <v>79</v>
      </c>
      <c r="E213" s="18" t="s">
        <v>280</v>
      </c>
      <c r="F213" s="18">
        <v>12</v>
      </c>
      <c r="G213" s="18" t="s">
        <v>142</v>
      </c>
      <c r="H213" s="184" t="s">
        <v>755</v>
      </c>
      <c r="I213" s="185" t="s">
        <v>142</v>
      </c>
      <c r="J213" s="18" t="s">
        <v>311</v>
      </c>
    </row>
    <row r="214" spans="1:10" x14ac:dyDescent="0.25">
      <c r="A214" s="18">
        <v>24222168</v>
      </c>
      <c r="B214" s="184" t="s">
        <v>804</v>
      </c>
      <c r="C214" s="18" t="s">
        <v>805</v>
      </c>
      <c r="D214" s="185" t="s">
        <v>94</v>
      </c>
      <c r="E214" s="18" t="s">
        <v>806</v>
      </c>
      <c r="F214" s="18">
        <v>14</v>
      </c>
      <c r="G214" s="18" t="s">
        <v>142</v>
      </c>
      <c r="H214" s="184" t="s">
        <v>755</v>
      </c>
      <c r="I214" s="185" t="s">
        <v>142</v>
      </c>
      <c r="J214" s="18" t="s">
        <v>764</v>
      </c>
    </row>
    <row r="215" spans="1:10" x14ac:dyDescent="0.25">
      <c r="A215" s="18">
        <v>24238135</v>
      </c>
      <c r="B215" s="184" t="s">
        <v>807</v>
      </c>
      <c r="C215" s="18" t="s">
        <v>808</v>
      </c>
      <c r="D215" s="185" t="s">
        <v>78</v>
      </c>
      <c r="E215" s="18" t="s">
        <v>809</v>
      </c>
      <c r="F215" s="18">
        <v>13</v>
      </c>
      <c r="G215" s="18" t="s">
        <v>142</v>
      </c>
      <c r="H215" s="184" t="s">
        <v>755</v>
      </c>
      <c r="I215" s="185" t="s">
        <v>142</v>
      </c>
      <c r="J215" s="18" t="s">
        <v>764</v>
      </c>
    </row>
    <row r="216" spans="1:10" x14ac:dyDescent="0.25">
      <c r="A216" s="18">
        <v>24247728</v>
      </c>
      <c r="B216" s="184" t="s">
        <v>810</v>
      </c>
      <c r="C216" s="18" t="s">
        <v>811</v>
      </c>
      <c r="D216" s="185" t="s">
        <v>78</v>
      </c>
      <c r="E216" s="18" t="s">
        <v>812</v>
      </c>
      <c r="F216" s="18">
        <v>11</v>
      </c>
      <c r="G216" s="18" t="s">
        <v>142</v>
      </c>
      <c r="H216" s="184" t="s">
        <v>755</v>
      </c>
      <c r="I216" s="185" t="s">
        <v>142</v>
      </c>
      <c r="J216" s="18" t="s">
        <v>764</v>
      </c>
    </row>
    <row r="217" spans="1:10" x14ac:dyDescent="0.25">
      <c r="A217" s="18">
        <v>24247500</v>
      </c>
      <c r="B217" s="184" t="s">
        <v>813</v>
      </c>
      <c r="C217" s="18" t="s">
        <v>814</v>
      </c>
      <c r="D217" s="185" t="s">
        <v>79</v>
      </c>
      <c r="E217" s="18" t="s">
        <v>815</v>
      </c>
      <c r="F217" s="18">
        <v>12</v>
      </c>
      <c r="G217" s="18" t="s">
        <v>142</v>
      </c>
      <c r="H217" s="184" t="s">
        <v>755</v>
      </c>
      <c r="I217" s="185" t="s">
        <v>142</v>
      </c>
      <c r="J217" s="18" t="s">
        <v>756</v>
      </c>
    </row>
    <row r="218" spans="1:10" x14ac:dyDescent="0.25">
      <c r="A218" s="18">
        <v>24237966</v>
      </c>
      <c r="B218" s="184" t="s">
        <v>816</v>
      </c>
      <c r="C218" s="18" t="s">
        <v>436</v>
      </c>
      <c r="D218" s="185" t="s">
        <v>79</v>
      </c>
      <c r="E218" s="18" t="s">
        <v>817</v>
      </c>
      <c r="F218" s="18">
        <v>13</v>
      </c>
      <c r="G218" s="18" t="s">
        <v>142</v>
      </c>
      <c r="H218" s="184" t="s">
        <v>755</v>
      </c>
      <c r="I218" s="185" t="s">
        <v>142</v>
      </c>
      <c r="J218" s="18" t="s">
        <v>794</v>
      </c>
    </row>
    <row r="219" spans="1:10" x14ac:dyDescent="0.25">
      <c r="A219" s="18">
        <v>24236624</v>
      </c>
      <c r="B219" s="184" t="s">
        <v>818</v>
      </c>
      <c r="C219" s="18" t="s">
        <v>819</v>
      </c>
      <c r="D219" s="185" t="s">
        <v>79</v>
      </c>
      <c r="E219" s="18" t="s">
        <v>820</v>
      </c>
      <c r="F219" s="18">
        <v>12</v>
      </c>
      <c r="G219" s="18" t="s">
        <v>142</v>
      </c>
      <c r="H219" s="184" t="s">
        <v>755</v>
      </c>
      <c r="I219" s="185" t="s">
        <v>142</v>
      </c>
      <c r="J219" s="18" t="s">
        <v>821</v>
      </c>
    </row>
    <row r="220" spans="1:10" x14ac:dyDescent="0.25">
      <c r="A220" s="18">
        <v>24245818</v>
      </c>
      <c r="B220" s="184" t="s">
        <v>822</v>
      </c>
      <c r="C220" s="18" t="s">
        <v>823</v>
      </c>
      <c r="D220" s="185" t="s">
        <v>79</v>
      </c>
      <c r="E220" s="18" t="s">
        <v>824</v>
      </c>
      <c r="F220" s="18">
        <v>12</v>
      </c>
      <c r="G220" s="18" t="s">
        <v>142</v>
      </c>
      <c r="H220" s="184" t="s">
        <v>755</v>
      </c>
      <c r="I220" s="185" t="s">
        <v>142</v>
      </c>
      <c r="J220" s="18" t="s">
        <v>255</v>
      </c>
    </row>
    <row r="221" spans="1:10" x14ac:dyDescent="0.25">
      <c r="A221" s="18">
        <v>24247726</v>
      </c>
      <c r="B221" s="184" t="s">
        <v>825</v>
      </c>
      <c r="C221" s="18" t="s">
        <v>826</v>
      </c>
      <c r="D221" s="185" t="s">
        <v>78</v>
      </c>
      <c r="E221" s="18" t="s">
        <v>763</v>
      </c>
      <c r="F221" s="18">
        <v>12</v>
      </c>
      <c r="G221" s="18" t="s">
        <v>142</v>
      </c>
      <c r="H221" s="184" t="s">
        <v>755</v>
      </c>
      <c r="I221" s="185" t="s">
        <v>142</v>
      </c>
      <c r="J221" s="18" t="s">
        <v>764</v>
      </c>
    </row>
    <row r="222" spans="1:10" x14ac:dyDescent="0.25">
      <c r="A222" s="18">
        <v>24236625</v>
      </c>
      <c r="B222" s="184" t="s">
        <v>827</v>
      </c>
      <c r="C222" s="18" t="s">
        <v>828</v>
      </c>
      <c r="D222" s="185" t="s">
        <v>94</v>
      </c>
      <c r="E222" s="18" t="s">
        <v>597</v>
      </c>
      <c r="F222" s="18">
        <v>14</v>
      </c>
      <c r="G222" s="18" t="s">
        <v>142</v>
      </c>
      <c r="H222" s="184" t="s">
        <v>755</v>
      </c>
      <c r="I222" s="185" t="s">
        <v>142</v>
      </c>
      <c r="J222" s="18" t="s">
        <v>790</v>
      </c>
    </row>
    <row r="223" spans="1:10" x14ac:dyDescent="0.25">
      <c r="A223" s="18">
        <v>24238132</v>
      </c>
      <c r="B223" s="184" t="s">
        <v>829</v>
      </c>
      <c r="C223" s="18" t="s">
        <v>830</v>
      </c>
      <c r="D223" s="185" t="s">
        <v>79</v>
      </c>
      <c r="E223" s="18" t="s">
        <v>831</v>
      </c>
      <c r="F223" s="18">
        <v>13</v>
      </c>
      <c r="G223" s="18" t="s">
        <v>142</v>
      </c>
      <c r="H223" s="184" t="s">
        <v>755</v>
      </c>
      <c r="I223" s="185" t="s">
        <v>142</v>
      </c>
      <c r="J223" s="18" t="s">
        <v>764</v>
      </c>
    </row>
    <row r="224" spans="1:10" x14ac:dyDescent="0.25">
      <c r="A224" s="18">
        <v>24247541</v>
      </c>
      <c r="B224" s="184" t="s">
        <v>832</v>
      </c>
      <c r="C224" s="18" t="s">
        <v>833</v>
      </c>
      <c r="D224" s="185" t="s">
        <v>78</v>
      </c>
      <c r="E224" s="18" t="s">
        <v>834</v>
      </c>
      <c r="F224" s="18">
        <v>11</v>
      </c>
      <c r="G224" s="18" t="s">
        <v>142</v>
      </c>
      <c r="H224" s="184" t="s">
        <v>755</v>
      </c>
      <c r="I224" s="185" t="s">
        <v>142</v>
      </c>
      <c r="J224" s="18" t="s">
        <v>156</v>
      </c>
    </row>
    <row r="225" spans="1:10" x14ac:dyDescent="0.25">
      <c r="A225" s="18">
        <v>24248234</v>
      </c>
      <c r="B225" s="184" t="s">
        <v>835</v>
      </c>
      <c r="C225" s="18" t="s">
        <v>836</v>
      </c>
      <c r="D225" s="185" t="s">
        <v>95</v>
      </c>
      <c r="E225" s="18" t="s">
        <v>837</v>
      </c>
      <c r="F225" s="18">
        <v>14</v>
      </c>
      <c r="G225" s="18" t="s">
        <v>142</v>
      </c>
      <c r="H225" s="184" t="s">
        <v>755</v>
      </c>
      <c r="I225" s="185" t="s">
        <v>142</v>
      </c>
      <c r="J225" s="18" t="s">
        <v>764</v>
      </c>
    </row>
    <row r="226" spans="1:10" x14ac:dyDescent="0.25">
      <c r="A226" s="18">
        <v>24238390</v>
      </c>
      <c r="B226" s="184" t="s">
        <v>838</v>
      </c>
      <c r="C226" s="18" t="s">
        <v>839</v>
      </c>
      <c r="D226" s="185" t="s">
        <v>78</v>
      </c>
      <c r="E226" s="18" t="s">
        <v>840</v>
      </c>
      <c r="F226" s="18">
        <v>12</v>
      </c>
      <c r="G226" s="18" t="s">
        <v>142</v>
      </c>
      <c r="H226" s="184" t="s">
        <v>755</v>
      </c>
      <c r="I226" s="185" t="s">
        <v>142</v>
      </c>
      <c r="J226" s="18" t="s">
        <v>764</v>
      </c>
    </row>
    <row r="227" spans="1:10" x14ac:dyDescent="0.25">
      <c r="A227" s="18">
        <v>24222575</v>
      </c>
      <c r="B227" s="184" t="s">
        <v>841</v>
      </c>
      <c r="C227" s="18" t="s">
        <v>842</v>
      </c>
      <c r="D227" s="185" t="s">
        <v>94</v>
      </c>
      <c r="E227" s="18" t="s">
        <v>767</v>
      </c>
      <c r="F227" s="18">
        <v>14</v>
      </c>
      <c r="G227" s="18" t="s">
        <v>142</v>
      </c>
      <c r="H227" s="184" t="s">
        <v>755</v>
      </c>
      <c r="I227" s="185" t="s">
        <v>142</v>
      </c>
      <c r="J227" s="18" t="s">
        <v>790</v>
      </c>
    </row>
    <row r="228" spans="1:10" x14ac:dyDescent="0.25">
      <c r="A228" s="18">
        <v>24222179</v>
      </c>
      <c r="B228" s="184" t="s">
        <v>843</v>
      </c>
      <c r="C228" s="18" t="s">
        <v>844</v>
      </c>
      <c r="D228" s="185" t="s">
        <v>94</v>
      </c>
      <c r="E228" s="18" t="s">
        <v>845</v>
      </c>
      <c r="F228" s="18">
        <v>14</v>
      </c>
      <c r="G228" s="18" t="s">
        <v>142</v>
      </c>
      <c r="H228" s="184" t="s">
        <v>755</v>
      </c>
      <c r="I228" s="185" t="s">
        <v>142</v>
      </c>
      <c r="J228" s="18" t="s">
        <v>764</v>
      </c>
    </row>
    <row r="229" spans="1:10" x14ac:dyDescent="0.25">
      <c r="A229" s="18">
        <v>24212844</v>
      </c>
      <c r="B229" s="184" t="s">
        <v>846</v>
      </c>
      <c r="C229" s="18" t="s">
        <v>847</v>
      </c>
      <c r="D229" s="185" t="s">
        <v>95</v>
      </c>
      <c r="E229" s="18" t="s">
        <v>848</v>
      </c>
      <c r="F229" s="18">
        <v>15</v>
      </c>
      <c r="G229" s="18" t="s">
        <v>142</v>
      </c>
      <c r="H229" s="184" t="s">
        <v>755</v>
      </c>
      <c r="I229" s="185" t="s">
        <v>142</v>
      </c>
      <c r="J229" s="18" t="s">
        <v>849</v>
      </c>
    </row>
    <row r="230" spans="1:10" x14ac:dyDescent="0.25">
      <c r="A230" s="18">
        <v>24237513</v>
      </c>
      <c r="B230" s="184" t="s">
        <v>850</v>
      </c>
      <c r="C230" s="18" t="s">
        <v>851</v>
      </c>
      <c r="D230" s="185" t="s">
        <v>78</v>
      </c>
      <c r="E230" s="18" t="s">
        <v>852</v>
      </c>
      <c r="F230" s="18">
        <v>12</v>
      </c>
      <c r="G230" s="18" t="s">
        <v>142</v>
      </c>
      <c r="H230" s="184" t="s">
        <v>755</v>
      </c>
      <c r="I230" s="185" t="s">
        <v>142</v>
      </c>
      <c r="J230" s="18" t="s">
        <v>849</v>
      </c>
    </row>
    <row r="231" spans="1:10" x14ac:dyDescent="0.25">
      <c r="A231" s="18">
        <v>24245523</v>
      </c>
      <c r="B231" s="184" t="s">
        <v>853</v>
      </c>
      <c r="C231" s="18" t="s">
        <v>854</v>
      </c>
      <c r="D231" s="185" t="s">
        <v>79</v>
      </c>
      <c r="E231" s="18" t="s">
        <v>855</v>
      </c>
      <c r="F231" s="18">
        <v>12</v>
      </c>
      <c r="G231" s="18" t="s">
        <v>142</v>
      </c>
      <c r="H231" s="184" t="s">
        <v>755</v>
      </c>
      <c r="I231" s="185" t="s">
        <v>142</v>
      </c>
      <c r="J231" s="18" t="s">
        <v>798</v>
      </c>
    </row>
    <row r="232" spans="1:10" x14ac:dyDescent="0.25">
      <c r="A232" s="18">
        <v>24247499</v>
      </c>
      <c r="B232" s="184" t="s">
        <v>856</v>
      </c>
      <c r="C232" s="18" t="s">
        <v>857</v>
      </c>
      <c r="D232" s="185" t="s">
        <v>79</v>
      </c>
      <c r="E232" s="18" t="s">
        <v>858</v>
      </c>
      <c r="F232" s="18">
        <v>12</v>
      </c>
      <c r="G232" s="18" t="s">
        <v>142</v>
      </c>
      <c r="H232" s="184" t="s">
        <v>755</v>
      </c>
      <c r="I232" s="185" t="s">
        <v>142</v>
      </c>
      <c r="J232" s="18" t="s">
        <v>780</v>
      </c>
    </row>
    <row r="233" spans="1:10" x14ac:dyDescent="0.25">
      <c r="A233" s="18">
        <v>24247560</v>
      </c>
      <c r="B233" s="184" t="s">
        <v>859</v>
      </c>
      <c r="C233" s="18" t="s">
        <v>860</v>
      </c>
      <c r="D233" s="185" t="s">
        <v>94</v>
      </c>
      <c r="E233" s="18" t="s">
        <v>861</v>
      </c>
      <c r="F233" s="18">
        <v>15</v>
      </c>
      <c r="G233" s="18" t="s">
        <v>142</v>
      </c>
      <c r="H233" s="184" t="s">
        <v>755</v>
      </c>
      <c r="I233" s="185" t="s">
        <v>142</v>
      </c>
      <c r="J233" s="18" t="s">
        <v>764</v>
      </c>
    </row>
    <row r="234" spans="1:10" x14ac:dyDescent="0.25">
      <c r="A234" s="18">
        <v>24245745</v>
      </c>
      <c r="B234" s="184" t="s">
        <v>862</v>
      </c>
      <c r="C234" s="18" t="s">
        <v>863</v>
      </c>
      <c r="D234" s="185" t="s">
        <v>78</v>
      </c>
      <c r="E234" s="18" t="s">
        <v>864</v>
      </c>
      <c r="F234" s="18">
        <v>12</v>
      </c>
      <c r="G234" s="18" t="s">
        <v>142</v>
      </c>
      <c r="H234" s="184" t="s">
        <v>755</v>
      </c>
      <c r="I234" s="185" t="s">
        <v>142</v>
      </c>
      <c r="J234" s="18" t="s">
        <v>156</v>
      </c>
    </row>
    <row r="235" spans="1:10" x14ac:dyDescent="0.25">
      <c r="A235" s="18">
        <v>24247644</v>
      </c>
      <c r="B235" s="184" t="s">
        <v>865</v>
      </c>
      <c r="C235" s="18" t="s">
        <v>866</v>
      </c>
      <c r="D235" s="185" t="s">
        <v>78</v>
      </c>
      <c r="E235" s="18" t="s">
        <v>864</v>
      </c>
      <c r="F235" s="18">
        <v>12</v>
      </c>
      <c r="G235" s="18" t="s">
        <v>142</v>
      </c>
      <c r="H235" s="184" t="s">
        <v>755</v>
      </c>
      <c r="I235" s="185" t="s">
        <v>142</v>
      </c>
      <c r="J235" s="18" t="s">
        <v>156</v>
      </c>
    </row>
    <row r="236" spans="1:10" x14ac:dyDescent="0.25">
      <c r="A236" s="18">
        <v>24238267</v>
      </c>
      <c r="B236" s="184" t="s">
        <v>867</v>
      </c>
      <c r="C236" s="18" t="s">
        <v>868</v>
      </c>
      <c r="D236" s="185" t="s">
        <v>78</v>
      </c>
      <c r="E236" s="18" t="s">
        <v>869</v>
      </c>
      <c r="F236" s="18">
        <v>12</v>
      </c>
      <c r="G236" s="18" t="s">
        <v>142</v>
      </c>
      <c r="H236" s="184" t="s">
        <v>755</v>
      </c>
      <c r="I236" s="185" t="s">
        <v>142</v>
      </c>
      <c r="J236" s="18" t="s">
        <v>790</v>
      </c>
    </row>
    <row r="237" spans="1:10" x14ac:dyDescent="0.25">
      <c r="A237" s="18">
        <v>24238129</v>
      </c>
      <c r="B237" s="184" t="s">
        <v>870</v>
      </c>
      <c r="C237" s="18" t="s">
        <v>871</v>
      </c>
      <c r="D237" s="185" t="s">
        <v>79</v>
      </c>
      <c r="E237" s="18" t="s">
        <v>872</v>
      </c>
      <c r="F237" s="18">
        <v>13</v>
      </c>
      <c r="G237" s="18" t="s">
        <v>142</v>
      </c>
      <c r="H237" s="184" t="s">
        <v>755</v>
      </c>
      <c r="I237" s="185" t="s">
        <v>142</v>
      </c>
      <c r="J237" s="18" t="s">
        <v>311</v>
      </c>
    </row>
    <row r="238" spans="1:10" x14ac:dyDescent="0.25">
      <c r="A238" s="18">
        <v>24221590</v>
      </c>
      <c r="B238" s="184" t="s">
        <v>873</v>
      </c>
      <c r="C238" s="18" t="s">
        <v>874</v>
      </c>
      <c r="D238" s="185" t="s">
        <v>94</v>
      </c>
      <c r="E238" s="18" t="s">
        <v>875</v>
      </c>
      <c r="F238" s="18">
        <v>15</v>
      </c>
      <c r="G238" s="18" t="s">
        <v>142</v>
      </c>
      <c r="H238" s="184" t="s">
        <v>755</v>
      </c>
      <c r="I238" s="185" t="s">
        <v>142</v>
      </c>
      <c r="J238" s="18" t="s">
        <v>764</v>
      </c>
    </row>
    <row r="239" spans="1:10" x14ac:dyDescent="0.25">
      <c r="A239" s="18">
        <v>24220980</v>
      </c>
      <c r="B239" s="184" t="s">
        <v>873</v>
      </c>
      <c r="C239" s="18" t="s">
        <v>876</v>
      </c>
      <c r="D239" s="185" t="s">
        <v>94</v>
      </c>
      <c r="E239" s="18" t="s">
        <v>877</v>
      </c>
      <c r="F239" s="18">
        <v>14</v>
      </c>
      <c r="G239" s="18" t="s">
        <v>142</v>
      </c>
      <c r="H239" s="184" t="s">
        <v>755</v>
      </c>
      <c r="I239" s="185" t="s">
        <v>142</v>
      </c>
      <c r="J239" s="18" t="s">
        <v>764</v>
      </c>
    </row>
    <row r="240" spans="1:10" x14ac:dyDescent="0.25">
      <c r="A240" s="18">
        <v>24236623</v>
      </c>
      <c r="B240" s="184" t="s">
        <v>878</v>
      </c>
      <c r="C240" s="18" t="s">
        <v>879</v>
      </c>
      <c r="D240" s="185" t="s">
        <v>79</v>
      </c>
      <c r="E240" s="18" t="s">
        <v>880</v>
      </c>
      <c r="F240" s="18">
        <v>12</v>
      </c>
      <c r="G240" s="18" t="s">
        <v>142</v>
      </c>
      <c r="H240" s="184" t="s">
        <v>755</v>
      </c>
      <c r="I240" s="185" t="s">
        <v>142</v>
      </c>
      <c r="J240" s="18" t="s">
        <v>311</v>
      </c>
    </row>
    <row r="241" spans="1:10" x14ac:dyDescent="0.25">
      <c r="A241" s="18">
        <v>24245805</v>
      </c>
      <c r="B241" s="184" t="s">
        <v>881</v>
      </c>
      <c r="C241" s="18" t="s">
        <v>882</v>
      </c>
      <c r="D241" s="185" t="s">
        <v>79</v>
      </c>
      <c r="E241" s="18" t="s">
        <v>883</v>
      </c>
      <c r="F241" s="18">
        <v>13</v>
      </c>
      <c r="G241" s="18" t="s">
        <v>142</v>
      </c>
      <c r="H241" s="184" t="s">
        <v>755</v>
      </c>
      <c r="I241" s="185" t="s">
        <v>142</v>
      </c>
      <c r="J241" s="18" t="s">
        <v>255</v>
      </c>
    </row>
    <row r="242" spans="1:10" x14ac:dyDescent="0.25">
      <c r="A242" s="18">
        <v>24248683</v>
      </c>
      <c r="B242" s="184" t="s">
        <v>884</v>
      </c>
      <c r="C242" s="18" t="s">
        <v>885</v>
      </c>
      <c r="D242" s="185" t="s">
        <v>79</v>
      </c>
      <c r="E242" s="18" t="s">
        <v>886</v>
      </c>
      <c r="F242" s="18">
        <v>11</v>
      </c>
      <c r="G242" s="18" t="s">
        <v>142</v>
      </c>
      <c r="H242" s="184" t="s">
        <v>755</v>
      </c>
      <c r="I242" s="185" t="s">
        <v>142</v>
      </c>
      <c r="J242" s="18" t="s">
        <v>148</v>
      </c>
    </row>
    <row r="243" spans="1:10" x14ac:dyDescent="0.25">
      <c r="A243" s="18">
        <v>24245704</v>
      </c>
      <c r="B243" s="184" t="s">
        <v>887</v>
      </c>
      <c r="C243" s="18" t="s">
        <v>888</v>
      </c>
      <c r="D243" s="185" t="s">
        <v>79</v>
      </c>
      <c r="E243" s="18" t="s">
        <v>889</v>
      </c>
      <c r="F243" s="18">
        <v>12</v>
      </c>
      <c r="G243" s="18" t="s">
        <v>142</v>
      </c>
      <c r="H243" s="184" t="s">
        <v>755</v>
      </c>
      <c r="I243" s="185" t="s">
        <v>142</v>
      </c>
      <c r="J243" s="18" t="s">
        <v>764</v>
      </c>
    </row>
    <row r="244" spans="1:10" x14ac:dyDescent="0.25">
      <c r="A244" s="18">
        <v>24247542</v>
      </c>
      <c r="B244" s="184" t="s">
        <v>890</v>
      </c>
      <c r="C244" s="18" t="s">
        <v>891</v>
      </c>
      <c r="D244" s="185" t="s">
        <v>79</v>
      </c>
      <c r="E244" s="18" t="s">
        <v>647</v>
      </c>
      <c r="F244" s="18">
        <v>11</v>
      </c>
      <c r="G244" s="18" t="s">
        <v>142</v>
      </c>
      <c r="H244" s="184" t="s">
        <v>755</v>
      </c>
      <c r="I244" s="185" t="s">
        <v>142</v>
      </c>
      <c r="J244" s="18" t="s">
        <v>156</v>
      </c>
    </row>
    <row r="245" spans="1:10" x14ac:dyDescent="0.25">
      <c r="A245" s="18">
        <v>24248684</v>
      </c>
      <c r="B245" s="184" t="s">
        <v>892</v>
      </c>
      <c r="C245" s="18" t="s">
        <v>893</v>
      </c>
      <c r="D245" s="185" t="s">
        <v>79</v>
      </c>
      <c r="E245" s="18" t="s">
        <v>812</v>
      </c>
      <c r="F245" s="18">
        <v>11</v>
      </c>
      <c r="G245" s="18" t="s">
        <v>142</v>
      </c>
      <c r="H245" s="184" t="s">
        <v>755</v>
      </c>
      <c r="I245" s="185" t="s">
        <v>142</v>
      </c>
      <c r="J245" s="18" t="s">
        <v>894</v>
      </c>
    </row>
    <row r="246" spans="1:10" x14ac:dyDescent="0.25">
      <c r="A246" s="18">
        <v>24245606</v>
      </c>
      <c r="B246" s="184" t="s">
        <v>895</v>
      </c>
      <c r="C246" s="18" t="s">
        <v>896</v>
      </c>
      <c r="D246" s="185" t="s">
        <v>94</v>
      </c>
      <c r="E246" s="18" t="s">
        <v>897</v>
      </c>
      <c r="F246" s="18">
        <v>14</v>
      </c>
      <c r="G246" s="18" t="s">
        <v>142</v>
      </c>
      <c r="H246" s="184" t="s">
        <v>755</v>
      </c>
      <c r="I246" s="185" t="s">
        <v>142</v>
      </c>
      <c r="J246" s="18" t="s">
        <v>790</v>
      </c>
    </row>
    <row r="247" spans="1:10" x14ac:dyDescent="0.25">
      <c r="A247" s="18">
        <v>24222155</v>
      </c>
      <c r="B247" s="184" t="s">
        <v>898</v>
      </c>
      <c r="C247" s="18" t="s">
        <v>899</v>
      </c>
      <c r="D247" s="185" t="s">
        <v>95</v>
      </c>
      <c r="E247" s="18" t="s">
        <v>900</v>
      </c>
      <c r="F247" s="18">
        <v>13</v>
      </c>
      <c r="G247" s="18" t="s">
        <v>142</v>
      </c>
      <c r="H247" s="184" t="s">
        <v>755</v>
      </c>
      <c r="I247" s="185" t="s">
        <v>142</v>
      </c>
      <c r="J247" s="18" t="s">
        <v>152</v>
      </c>
    </row>
    <row r="248" spans="1:10" x14ac:dyDescent="0.25">
      <c r="A248" s="18">
        <v>24245526</v>
      </c>
      <c r="B248" s="184" t="s">
        <v>901</v>
      </c>
      <c r="C248" s="18" t="s">
        <v>902</v>
      </c>
      <c r="D248" s="185" t="s">
        <v>79</v>
      </c>
      <c r="E248" s="18" t="s">
        <v>903</v>
      </c>
      <c r="F248" s="18">
        <v>11</v>
      </c>
      <c r="G248" s="18" t="s">
        <v>142</v>
      </c>
      <c r="H248" s="184" t="s">
        <v>755</v>
      </c>
      <c r="I248" s="185" t="s">
        <v>142</v>
      </c>
      <c r="J248" s="18" t="s">
        <v>170</v>
      </c>
    </row>
    <row r="249" spans="1:10" x14ac:dyDescent="0.25">
      <c r="A249" s="18">
        <v>24247561</v>
      </c>
      <c r="B249" s="184" t="s">
        <v>904</v>
      </c>
      <c r="C249" s="18" t="s">
        <v>905</v>
      </c>
      <c r="D249" s="185" t="s">
        <v>78</v>
      </c>
      <c r="E249" s="18" t="s">
        <v>906</v>
      </c>
      <c r="F249" s="18">
        <v>11</v>
      </c>
      <c r="G249" s="18" t="s">
        <v>142</v>
      </c>
      <c r="H249" s="184" t="s">
        <v>755</v>
      </c>
      <c r="I249" s="185" t="s">
        <v>142</v>
      </c>
      <c r="J249" s="18" t="s">
        <v>764</v>
      </c>
    </row>
    <row r="250" spans="1:10" x14ac:dyDescent="0.25">
      <c r="A250" s="18">
        <v>24222571</v>
      </c>
      <c r="B250" s="184" t="s">
        <v>907</v>
      </c>
      <c r="C250" s="18" t="s">
        <v>908</v>
      </c>
      <c r="D250" s="185" t="s">
        <v>94</v>
      </c>
      <c r="E250" s="18" t="s">
        <v>909</v>
      </c>
      <c r="F250" s="18">
        <v>14</v>
      </c>
      <c r="G250" s="18" t="s">
        <v>142</v>
      </c>
      <c r="H250" s="184" t="s">
        <v>755</v>
      </c>
      <c r="I250" s="185" t="s">
        <v>142</v>
      </c>
      <c r="J250" s="18" t="s">
        <v>790</v>
      </c>
    </row>
    <row r="251" spans="1:10" x14ac:dyDescent="0.25">
      <c r="A251" s="18">
        <v>24222573</v>
      </c>
      <c r="B251" s="184" t="s">
        <v>910</v>
      </c>
      <c r="C251" s="18" t="s">
        <v>911</v>
      </c>
      <c r="D251" s="185" t="s">
        <v>94</v>
      </c>
      <c r="E251" s="18" t="s">
        <v>912</v>
      </c>
      <c r="F251" s="18">
        <v>14</v>
      </c>
      <c r="G251" s="18" t="s">
        <v>142</v>
      </c>
      <c r="H251" s="184" t="s">
        <v>755</v>
      </c>
      <c r="I251" s="185" t="s">
        <v>142</v>
      </c>
      <c r="J251" s="18" t="s">
        <v>790</v>
      </c>
    </row>
    <row r="252" spans="1:10" x14ac:dyDescent="0.25">
      <c r="A252" s="18">
        <v>24247788</v>
      </c>
      <c r="B252" s="184" t="s">
        <v>913</v>
      </c>
      <c r="C252" s="18" t="s">
        <v>914</v>
      </c>
      <c r="D252" s="185" t="s">
        <v>78</v>
      </c>
      <c r="E252" s="18" t="s">
        <v>915</v>
      </c>
      <c r="F252" s="18">
        <v>10</v>
      </c>
      <c r="G252" s="18" t="s">
        <v>142</v>
      </c>
      <c r="H252" s="184" t="s">
        <v>755</v>
      </c>
      <c r="I252" s="185" t="s">
        <v>142</v>
      </c>
      <c r="J252" s="18" t="s">
        <v>156</v>
      </c>
    </row>
    <row r="253" spans="1:10" x14ac:dyDescent="0.25">
      <c r="A253" s="18">
        <v>24245746</v>
      </c>
      <c r="B253" s="184" t="s">
        <v>916</v>
      </c>
      <c r="C253" s="18" t="s">
        <v>917</v>
      </c>
      <c r="D253" s="185" t="s">
        <v>78</v>
      </c>
      <c r="E253" s="18" t="s">
        <v>918</v>
      </c>
      <c r="F253" s="18">
        <v>12</v>
      </c>
      <c r="G253" s="18" t="s">
        <v>142</v>
      </c>
      <c r="H253" s="184" t="s">
        <v>755</v>
      </c>
      <c r="I253" s="185" t="s">
        <v>142</v>
      </c>
      <c r="J253" s="18" t="s">
        <v>156</v>
      </c>
    </row>
    <row r="254" spans="1:10" x14ac:dyDescent="0.25">
      <c r="A254" s="18">
        <v>24238134</v>
      </c>
      <c r="B254" s="184" t="s">
        <v>919</v>
      </c>
      <c r="C254" s="18" t="s">
        <v>920</v>
      </c>
      <c r="D254" s="185" t="s">
        <v>78</v>
      </c>
      <c r="E254" s="18" t="s">
        <v>921</v>
      </c>
      <c r="F254" s="18">
        <v>12</v>
      </c>
      <c r="G254" s="18" t="s">
        <v>142</v>
      </c>
      <c r="H254" s="184" t="s">
        <v>755</v>
      </c>
      <c r="I254" s="185" t="s">
        <v>142</v>
      </c>
      <c r="J254" s="18" t="s">
        <v>764</v>
      </c>
    </row>
    <row r="255" spans="1:10" x14ac:dyDescent="0.25">
      <c r="A255" s="18">
        <v>24238572</v>
      </c>
      <c r="B255" s="184" t="s">
        <v>922</v>
      </c>
      <c r="C255" s="18" t="s">
        <v>923</v>
      </c>
      <c r="D255" s="185" t="s">
        <v>95</v>
      </c>
      <c r="E255" s="18" t="s">
        <v>924</v>
      </c>
      <c r="F255" s="18">
        <v>14</v>
      </c>
      <c r="G255" s="18" t="s">
        <v>142</v>
      </c>
      <c r="H255" s="184" t="s">
        <v>755</v>
      </c>
      <c r="I255" s="185" t="s">
        <v>142</v>
      </c>
      <c r="J255" s="18" t="s">
        <v>925</v>
      </c>
    </row>
    <row r="256" spans="1:10" x14ac:dyDescent="0.25">
      <c r="A256" s="18">
        <v>24245837</v>
      </c>
      <c r="B256" s="184" t="s">
        <v>926</v>
      </c>
      <c r="C256" s="18" t="s">
        <v>782</v>
      </c>
      <c r="D256" s="185" t="s">
        <v>79</v>
      </c>
      <c r="E256" s="18" t="s">
        <v>927</v>
      </c>
      <c r="F256" s="18">
        <v>12</v>
      </c>
      <c r="G256" s="18" t="s">
        <v>142</v>
      </c>
      <c r="H256" s="184" t="s">
        <v>755</v>
      </c>
      <c r="I256" s="185" t="s">
        <v>142</v>
      </c>
      <c r="J256" s="18" t="s">
        <v>156</v>
      </c>
    </row>
    <row r="257" spans="1:10" x14ac:dyDescent="0.25">
      <c r="A257" s="18">
        <v>24247497</v>
      </c>
      <c r="B257" s="184" t="s">
        <v>928</v>
      </c>
      <c r="C257" s="18" t="s">
        <v>929</v>
      </c>
      <c r="D257" s="185" t="s">
        <v>79</v>
      </c>
      <c r="E257" s="18" t="s">
        <v>930</v>
      </c>
      <c r="F257" s="18">
        <v>11</v>
      </c>
      <c r="G257" s="18" t="s">
        <v>142</v>
      </c>
      <c r="H257" s="184" t="s">
        <v>755</v>
      </c>
      <c r="I257" s="185" t="s">
        <v>142</v>
      </c>
      <c r="J257" s="18" t="s">
        <v>756</v>
      </c>
    </row>
    <row r="258" spans="1:10" x14ac:dyDescent="0.25">
      <c r="A258" s="18">
        <v>24248233</v>
      </c>
      <c r="B258" s="184" t="s">
        <v>934</v>
      </c>
      <c r="C258" s="18" t="s">
        <v>935</v>
      </c>
      <c r="D258" s="185" t="s">
        <v>78</v>
      </c>
      <c r="E258" s="18" t="s">
        <v>936</v>
      </c>
      <c r="F258" s="18">
        <v>12</v>
      </c>
      <c r="G258" s="18" t="s">
        <v>142</v>
      </c>
      <c r="H258" s="184" t="s">
        <v>755</v>
      </c>
      <c r="I258" s="185" t="s">
        <v>142</v>
      </c>
      <c r="J258" s="18" t="s">
        <v>764</v>
      </c>
    </row>
    <row r="259" spans="1:10" x14ac:dyDescent="0.25">
      <c r="A259" s="18">
        <v>24247562</v>
      </c>
      <c r="B259" s="184" t="s">
        <v>937</v>
      </c>
      <c r="C259" s="18" t="s">
        <v>938</v>
      </c>
      <c r="D259" s="185" t="s">
        <v>79</v>
      </c>
      <c r="E259" s="18" t="s">
        <v>564</v>
      </c>
      <c r="F259" s="18">
        <v>12</v>
      </c>
      <c r="G259" s="18" t="s">
        <v>142</v>
      </c>
      <c r="H259" s="184" t="s">
        <v>755</v>
      </c>
      <c r="I259" s="185" t="s">
        <v>142</v>
      </c>
      <c r="J259" s="18" t="s">
        <v>798</v>
      </c>
    </row>
    <row r="260" spans="1:10" x14ac:dyDescent="0.25">
      <c r="A260" s="18">
        <v>24245819</v>
      </c>
      <c r="B260" s="184" t="s">
        <v>939</v>
      </c>
      <c r="C260" s="18" t="s">
        <v>940</v>
      </c>
      <c r="D260" s="185" t="s">
        <v>78</v>
      </c>
      <c r="E260" s="18" t="s">
        <v>941</v>
      </c>
      <c r="F260" s="18">
        <v>11</v>
      </c>
      <c r="G260" s="18" t="s">
        <v>142</v>
      </c>
      <c r="H260" s="184" t="s">
        <v>755</v>
      </c>
      <c r="I260" s="185" t="s">
        <v>142</v>
      </c>
      <c r="J260" s="18" t="s">
        <v>255</v>
      </c>
    </row>
    <row r="261" spans="1:10" x14ac:dyDescent="0.25">
      <c r="A261" s="18">
        <v>24247727</v>
      </c>
      <c r="B261" s="184" t="s">
        <v>942</v>
      </c>
      <c r="C261" s="18" t="s">
        <v>943</v>
      </c>
      <c r="D261" s="185" t="s">
        <v>78</v>
      </c>
      <c r="E261" s="18" t="s">
        <v>941</v>
      </c>
      <c r="F261" s="18">
        <v>11</v>
      </c>
      <c r="G261" s="18" t="s">
        <v>142</v>
      </c>
      <c r="H261" s="184" t="s">
        <v>755</v>
      </c>
      <c r="I261" s="185" t="s">
        <v>142</v>
      </c>
      <c r="J261" s="18" t="s">
        <v>764</v>
      </c>
    </row>
    <row r="262" spans="1:10" x14ac:dyDescent="0.25">
      <c r="A262" s="18">
        <v>24247673</v>
      </c>
      <c r="B262" s="184" t="s">
        <v>944</v>
      </c>
      <c r="C262" s="18" t="s">
        <v>945</v>
      </c>
      <c r="D262" s="185" t="s">
        <v>95</v>
      </c>
      <c r="E262" s="18" t="s">
        <v>946</v>
      </c>
      <c r="F262" s="18">
        <v>15</v>
      </c>
      <c r="G262" s="18" t="s">
        <v>142</v>
      </c>
      <c r="H262" s="184" t="s">
        <v>755</v>
      </c>
      <c r="I262" s="185" t="s">
        <v>142</v>
      </c>
      <c r="J262" s="18" t="s">
        <v>156</v>
      </c>
    </row>
    <row r="263" spans="1:10" x14ac:dyDescent="0.25">
      <c r="A263" s="18">
        <v>24248080</v>
      </c>
      <c r="B263" s="184" t="s">
        <v>947</v>
      </c>
      <c r="C263" s="18" t="s">
        <v>948</v>
      </c>
      <c r="D263" s="185" t="s">
        <v>78</v>
      </c>
      <c r="E263" s="18" t="s">
        <v>949</v>
      </c>
      <c r="F263" s="18">
        <v>11</v>
      </c>
      <c r="G263" s="18" t="s">
        <v>142</v>
      </c>
      <c r="H263" s="184" t="s">
        <v>755</v>
      </c>
      <c r="I263" s="185" t="s">
        <v>142</v>
      </c>
      <c r="J263" s="18" t="s">
        <v>608</v>
      </c>
    </row>
    <row r="264" spans="1:10" x14ac:dyDescent="0.25">
      <c r="A264" s="18">
        <v>24247861</v>
      </c>
      <c r="B264" s="184" t="s">
        <v>950</v>
      </c>
      <c r="C264" s="18" t="s">
        <v>951</v>
      </c>
      <c r="D264" s="185" t="s">
        <v>79</v>
      </c>
      <c r="E264" s="18" t="s">
        <v>952</v>
      </c>
      <c r="F264" s="18">
        <v>11</v>
      </c>
      <c r="G264" s="18" t="s">
        <v>142</v>
      </c>
      <c r="H264" s="184" t="s">
        <v>755</v>
      </c>
      <c r="I264" s="185" t="s">
        <v>142</v>
      </c>
      <c r="J264" s="18" t="s">
        <v>764</v>
      </c>
    </row>
    <row r="265" spans="1:10" x14ac:dyDescent="0.25">
      <c r="A265" s="18">
        <v>24248685</v>
      </c>
      <c r="B265" s="184" t="s">
        <v>953</v>
      </c>
      <c r="C265" s="18" t="s">
        <v>954</v>
      </c>
      <c r="D265" s="185" t="s">
        <v>79</v>
      </c>
      <c r="E265" s="18" t="s">
        <v>955</v>
      </c>
      <c r="F265" s="18">
        <v>11</v>
      </c>
      <c r="G265" s="18" t="s">
        <v>142</v>
      </c>
      <c r="H265" s="184" t="s">
        <v>755</v>
      </c>
      <c r="I265" s="185" t="s">
        <v>142</v>
      </c>
      <c r="J265" s="18" t="s">
        <v>152</v>
      </c>
    </row>
    <row r="266" spans="1:10" x14ac:dyDescent="0.25">
      <c r="A266" s="18">
        <v>24245838</v>
      </c>
      <c r="B266" s="184" t="s">
        <v>956</v>
      </c>
      <c r="C266" s="18" t="s">
        <v>957</v>
      </c>
      <c r="D266" s="185" t="s">
        <v>79</v>
      </c>
      <c r="E266" s="18" t="s">
        <v>958</v>
      </c>
      <c r="F266" s="18">
        <v>12</v>
      </c>
      <c r="G266" s="18" t="s">
        <v>142</v>
      </c>
      <c r="H266" s="184" t="s">
        <v>755</v>
      </c>
      <c r="I266" s="185" t="s">
        <v>142</v>
      </c>
      <c r="J266" s="18" t="s">
        <v>760</v>
      </c>
    </row>
    <row r="267" spans="1:10" x14ac:dyDescent="0.25">
      <c r="A267" s="18">
        <v>24245548</v>
      </c>
      <c r="B267" s="184" t="s">
        <v>959</v>
      </c>
      <c r="C267" s="18" t="s">
        <v>960</v>
      </c>
      <c r="D267" s="185" t="s">
        <v>78</v>
      </c>
      <c r="E267" s="18" t="s">
        <v>961</v>
      </c>
      <c r="F267" s="18">
        <v>11</v>
      </c>
      <c r="G267" s="18" t="s">
        <v>142</v>
      </c>
      <c r="H267" s="184" t="s">
        <v>755</v>
      </c>
      <c r="I267" s="185" t="s">
        <v>142</v>
      </c>
      <c r="J267" s="18" t="s">
        <v>962</v>
      </c>
    </row>
    <row r="268" spans="1:10" x14ac:dyDescent="0.25">
      <c r="A268" s="18">
        <v>24247787</v>
      </c>
      <c r="B268" s="184" t="s">
        <v>963</v>
      </c>
      <c r="C268" s="18" t="s">
        <v>964</v>
      </c>
      <c r="D268" s="185" t="s">
        <v>78</v>
      </c>
      <c r="E268" s="18" t="s">
        <v>965</v>
      </c>
      <c r="F268" s="18">
        <v>11</v>
      </c>
      <c r="G268" s="18" t="s">
        <v>142</v>
      </c>
      <c r="H268" s="184" t="s">
        <v>755</v>
      </c>
      <c r="I268" s="185" t="s">
        <v>142</v>
      </c>
      <c r="J268" s="18" t="s">
        <v>780</v>
      </c>
    </row>
    <row r="269" spans="1:10" x14ac:dyDescent="0.25">
      <c r="A269" s="18">
        <v>24245834</v>
      </c>
      <c r="B269" s="184" t="s">
        <v>966</v>
      </c>
      <c r="C269" s="18" t="s">
        <v>967</v>
      </c>
      <c r="D269" s="185" t="s">
        <v>78</v>
      </c>
      <c r="E269" s="18" t="s">
        <v>968</v>
      </c>
      <c r="F269" s="18">
        <v>11</v>
      </c>
      <c r="G269" s="18" t="s">
        <v>142</v>
      </c>
      <c r="H269" s="184" t="s">
        <v>755</v>
      </c>
      <c r="I269" s="185" t="s">
        <v>142</v>
      </c>
      <c r="J269" s="18" t="s">
        <v>156</v>
      </c>
    </row>
    <row r="270" spans="1:10" x14ac:dyDescent="0.25">
      <c r="A270" s="18">
        <v>24238387</v>
      </c>
      <c r="B270" s="184" t="s">
        <v>976</v>
      </c>
      <c r="C270" s="18" t="s">
        <v>977</v>
      </c>
      <c r="D270" s="185" t="s">
        <v>78</v>
      </c>
      <c r="E270" s="18" t="s">
        <v>978</v>
      </c>
      <c r="F270" s="18">
        <v>13</v>
      </c>
      <c r="G270" s="18" t="s">
        <v>142</v>
      </c>
      <c r="H270" s="184" t="s">
        <v>755</v>
      </c>
      <c r="I270" s="185" t="s">
        <v>142</v>
      </c>
      <c r="J270" s="18" t="s">
        <v>764</v>
      </c>
    </row>
    <row r="271" spans="1:10" x14ac:dyDescent="0.25">
      <c r="A271" s="18">
        <v>24237645</v>
      </c>
      <c r="B271" s="184" t="s">
        <v>979</v>
      </c>
      <c r="C271" s="18" t="s">
        <v>980</v>
      </c>
      <c r="D271" s="185" t="s">
        <v>94</v>
      </c>
      <c r="E271" s="18" t="s">
        <v>981</v>
      </c>
      <c r="F271" s="18">
        <v>15</v>
      </c>
      <c r="G271" s="18" t="s">
        <v>142</v>
      </c>
      <c r="H271" s="184" t="s">
        <v>755</v>
      </c>
      <c r="I271" s="185" t="s">
        <v>142</v>
      </c>
      <c r="J271" s="18" t="s">
        <v>764</v>
      </c>
    </row>
    <row r="272" spans="1:10" x14ac:dyDescent="0.25">
      <c r="A272" s="18">
        <v>24247850</v>
      </c>
      <c r="B272" s="184" t="s">
        <v>982</v>
      </c>
      <c r="C272" s="18" t="s">
        <v>983</v>
      </c>
      <c r="D272" s="185" t="s">
        <v>79</v>
      </c>
      <c r="E272" s="18" t="s">
        <v>984</v>
      </c>
      <c r="F272" s="18">
        <v>12</v>
      </c>
      <c r="G272" s="18" t="s">
        <v>142</v>
      </c>
      <c r="H272" s="184" t="s">
        <v>755</v>
      </c>
      <c r="I272" s="185" t="s">
        <v>142</v>
      </c>
      <c r="J272" s="18" t="s">
        <v>152</v>
      </c>
    </row>
    <row r="273" spans="1:10" x14ac:dyDescent="0.25">
      <c r="A273" s="18">
        <v>24237561</v>
      </c>
      <c r="B273" s="184" t="s">
        <v>612</v>
      </c>
      <c r="C273" s="18" t="s">
        <v>985</v>
      </c>
      <c r="D273" s="185" t="s">
        <v>79</v>
      </c>
      <c r="E273" s="18" t="s">
        <v>986</v>
      </c>
      <c r="F273" s="18">
        <v>13</v>
      </c>
      <c r="G273" s="18" t="s">
        <v>142</v>
      </c>
      <c r="H273" s="184" t="s">
        <v>755</v>
      </c>
      <c r="I273" s="185" t="s">
        <v>142</v>
      </c>
      <c r="J273" s="18" t="s">
        <v>987</v>
      </c>
    </row>
    <row r="274" spans="1:10" x14ac:dyDescent="0.25">
      <c r="A274" s="18">
        <v>24247675</v>
      </c>
      <c r="B274" s="184" t="s">
        <v>988</v>
      </c>
      <c r="C274" s="18" t="s">
        <v>989</v>
      </c>
      <c r="D274" s="185" t="s">
        <v>79</v>
      </c>
      <c r="E274" s="18" t="s">
        <v>990</v>
      </c>
      <c r="F274" s="18">
        <v>13</v>
      </c>
      <c r="G274" s="18" t="s">
        <v>142</v>
      </c>
      <c r="H274" s="184" t="s">
        <v>755</v>
      </c>
      <c r="I274" s="185" t="s">
        <v>142</v>
      </c>
      <c r="J274" s="18" t="s">
        <v>156</v>
      </c>
    </row>
    <row r="275" spans="1:10" x14ac:dyDescent="0.25">
      <c r="A275" s="18">
        <v>24245527</v>
      </c>
      <c r="B275" s="184" t="s">
        <v>991</v>
      </c>
      <c r="C275" s="18" t="s">
        <v>992</v>
      </c>
      <c r="D275" s="185" t="s">
        <v>78</v>
      </c>
      <c r="E275" s="18" t="s">
        <v>993</v>
      </c>
      <c r="F275" s="18">
        <v>12</v>
      </c>
      <c r="G275" s="18" t="s">
        <v>142</v>
      </c>
      <c r="H275" s="184" t="s">
        <v>755</v>
      </c>
      <c r="I275" s="185" t="s">
        <v>142</v>
      </c>
      <c r="J275" s="18" t="s">
        <v>255</v>
      </c>
    </row>
    <row r="276" spans="1:10" x14ac:dyDescent="0.25">
      <c r="A276" s="18">
        <v>24238571</v>
      </c>
      <c r="B276" s="184" t="s">
        <v>994</v>
      </c>
      <c r="C276" s="18" t="s">
        <v>830</v>
      </c>
      <c r="D276" s="185" t="s">
        <v>79</v>
      </c>
      <c r="E276" s="18" t="s">
        <v>995</v>
      </c>
      <c r="F276" s="18">
        <v>13</v>
      </c>
      <c r="G276" s="18" t="s">
        <v>142</v>
      </c>
      <c r="H276" s="184" t="s">
        <v>755</v>
      </c>
      <c r="I276" s="185" t="s">
        <v>142</v>
      </c>
      <c r="J276" s="18" t="s">
        <v>925</v>
      </c>
    </row>
    <row r="277" spans="1:10" x14ac:dyDescent="0.25">
      <c r="A277" s="18">
        <v>24248079</v>
      </c>
      <c r="B277" s="184" t="s">
        <v>996</v>
      </c>
      <c r="C277" s="18" t="s">
        <v>997</v>
      </c>
      <c r="D277" s="185" t="s">
        <v>78</v>
      </c>
      <c r="E277" s="18" t="s">
        <v>998</v>
      </c>
      <c r="F277" s="18">
        <v>11</v>
      </c>
      <c r="G277" s="18" t="s">
        <v>142</v>
      </c>
      <c r="H277" s="184" t="s">
        <v>755</v>
      </c>
      <c r="I277" s="185" t="s">
        <v>142</v>
      </c>
      <c r="J277" s="18" t="s">
        <v>608</v>
      </c>
    </row>
    <row r="278" spans="1:10" x14ac:dyDescent="0.25">
      <c r="A278" s="18">
        <v>24222574</v>
      </c>
      <c r="B278" s="184" t="s">
        <v>999</v>
      </c>
      <c r="C278" s="18" t="s">
        <v>1000</v>
      </c>
      <c r="D278" s="185" t="s">
        <v>79</v>
      </c>
      <c r="E278" s="18" t="s">
        <v>1001</v>
      </c>
      <c r="F278" s="18">
        <v>13</v>
      </c>
      <c r="G278" s="18" t="s">
        <v>142</v>
      </c>
      <c r="H278" s="184" t="s">
        <v>755</v>
      </c>
      <c r="I278" s="185" t="s">
        <v>142</v>
      </c>
      <c r="J278" s="18" t="s">
        <v>962</v>
      </c>
    </row>
    <row r="279" spans="1:10" x14ac:dyDescent="0.25">
      <c r="A279" s="18">
        <v>24245836</v>
      </c>
      <c r="B279" s="184" t="s">
        <v>1002</v>
      </c>
      <c r="C279" s="18" t="s">
        <v>1003</v>
      </c>
      <c r="D279" s="185" t="s">
        <v>79</v>
      </c>
      <c r="E279" s="18" t="s">
        <v>1004</v>
      </c>
      <c r="F279" s="18">
        <v>12</v>
      </c>
      <c r="G279" s="18" t="s">
        <v>142</v>
      </c>
      <c r="H279" s="184" t="s">
        <v>755</v>
      </c>
      <c r="I279" s="185" t="s">
        <v>142</v>
      </c>
      <c r="J279" s="18" t="s">
        <v>756</v>
      </c>
    </row>
    <row r="280" spans="1:10" x14ac:dyDescent="0.25">
      <c r="A280" s="18">
        <v>24247851</v>
      </c>
      <c r="B280" s="184" t="s">
        <v>1005</v>
      </c>
      <c r="C280" s="18" t="s">
        <v>1006</v>
      </c>
      <c r="D280" s="185" t="s">
        <v>79</v>
      </c>
      <c r="E280" s="18" t="s">
        <v>638</v>
      </c>
      <c r="F280" s="18">
        <v>12</v>
      </c>
      <c r="G280" s="18" t="s">
        <v>142</v>
      </c>
      <c r="H280" s="184" t="s">
        <v>755</v>
      </c>
      <c r="I280" s="185" t="s">
        <v>142</v>
      </c>
      <c r="J280" s="18" t="s">
        <v>780</v>
      </c>
    </row>
    <row r="281" spans="1:10" x14ac:dyDescent="0.25">
      <c r="A281" s="18">
        <v>24221603</v>
      </c>
      <c r="B281" s="184" t="s">
        <v>1007</v>
      </c>
      <c r="C281" s="18" t="s">
        <v>1008</v>
      </c>
      <c r="D281" s="185" t="s">
        <v>94</v>
      </c>
      <c r="E281" s="18" t="s">
        <v>1009</v>
      </c>
      <c r="F281" s="18">
        <v>14</v>
      </c>
      <c r="G281" s="18" t="s">
        <v>142</v>
      </c>
      <c r="H281" s="184" t="s">
        <v>755</v>
      </c>
      <c r="I281" s="185" t="s">
        <v>142</v>
      </c>
      <c r="J281" s="18" t="s">
        <v>790</v>
      </c>
    </row>
    <row r="282" spans="1:10" x14ac:dyDescent="0.25">
      <c r="A282" s="18">
        <v>24247572</v>
      </c>
      <c r="B282" s="184" t="s">
        <v>252</v>
      </c>
      <c r="C282" s="18" t="s">
        <v>1010</v>
      </c>
      <c r="D282" s="185" t="s">
        <v>78</v>
      </c>
      <c r="E282" s="18" t="s">
        <v>1011</v>
      </c>
      <c r="F282" s="18">
        <v>11</v>
      </c>
      <c r="G282" s="18" t="s">
        <v>142</v>
      </c>
      <c r="H282" s="184" t="s">
        <v>755</v>
      </c>
      <c r="I282" s="185" t="s">
        <v>142</v>
      </c>
      <c r="J282" s="18" t="s">
        <v>764</v>
      </c>
    </row>
    <row r="283" spans="1:10" x14ac:dyDescent="0.25">
      <c r="A283" s="18">
        <v>24237648</v>
      </c>
      <c r="B283" s="184" t="s">
        <v>1012</v>
      </c>
      <c r="C283" s="18" t="s">
        <v>1013</v>
      </c>
      <c r="D283" s="185" t="s">
        <v>78</v>
      </c>
      <c r="E283" s="18" t="s">
        <v>1014</v>
      </c>
      <c r="F283" s="18">
        <v>13</v>
      </c>
      <c r="G283" s="18" t="s">
        <v>142</v>
      </c>
      <c r="H283" s="184" t="s">
        <v>755</v>
      </c>
      <c r="I283" s="185" t="s">
        <v>142</v>
      </c>
      <c r="J283" s="18" t="s">
        <v>764</v>
      </c>
    </row>
    <row r="284" spans="1:10" x14ac:dyDescent="0.25">
      <c r="A284" s="18">
        <v>24238131</v>
      </c>
      <c r="B284" s="184" t="s">
        <v>1015</v>
      </c>
      <c r="C284" s="18" t="s">
        <v>1016</v>
      </c>
      <c r="D284" s="185" t="s">
        <v>79</v>
      </c>
      <c r="E284" s="18" t="s">
        <v>1017</v>
      </c>
      <c r="F284" s="18">
        <v>13</v>
      </c>
      <c r="G284" s="18" t="s">
        <v>142</v>
      </c>
      <c r="H284" s="184" t="s">
        <v>755</v>
      </c>
      <c r="I284" s="185" t="s">
        <v>142</v>
      </c>
      <c r="J284" s="18" t="s">
        <v>764</v>
      </c>
    </row>
    <row r="285" spans="1:10" x14ac:dyDescent="0.25">
      <c r="A285" s="18">
        <v>24236628</v>
      </c>
      <c r="B285" s="184" t="s">
        <v>1018</v>
      </c>
      <c r="C285" s="18" t="s">
        <v>1019</v>
      </c>
      <c r="D285" s="185" t="s">
        <v>79</v>
      </c>
      <c r="E285" s="18" t="s">
        <v>1020</v>
      </c>
      <c r="F285" s="18">
        <v>13</v>
      </c>
      <c r="G285" s="18" t="s">
        <v>142</v>
      </c>
      <c r="H285" s="184" t="s">
        <v>755</v>
      </c>
      <c r="I285" s="185" t="s">
        <v>142</v>
      </c>
      <c r="J285" s="18" t="s">
        <v>311</v>
      </c>
    </row>
    <row r="286" spans="1:10" x14ac:dyDescent="0.25">
      <c r="A286" s="18">
        <v>24237647</v>
      </c>
      <c r="B286" s="184" t="s">
        <v>1021</v>
      </c>
      <c r="C286" s="18" t="s">
        <v>1022</v>
      </c>
      <c r="D286" s="185" t="s">
        <v>79</v>
      </c>
      <c r="E286" s="18" t="s">
        <v>1023</v>
      </c>
      <c r="F286" s="18">
        <v>13</v>
      </c>
      <c r="G286" s="18" t="s">
        <v>142</v>
      </c>
      <c r="H286" s="184" t="s">
        <v>755</v>
      </c>
      <c r="I286" s="185" t="s">
        <v>142</v>
      </c>
      <c r="J286" s="18" t="s">
        <v>764</v>
      </c>
    </row>
    <row r="287" spans="1:10" x14ac:dyDescent="0.25">
      <c r="A287" s="18">
        <v>24245703</v>
      </c>
      <c r="B287" s="184" t="s">
        <v>1024</v>
      </c>
      <c r="C287" s="18" t="s">
        <v>1025</v>
      </c>
      <c r="D287" s="185" t="s">
        <v>79</v>
      </c>
      <c r="E287" s="18" t="s">
        <v>1026</v>
      </c>
      <c r="F287" s="18">
        <v>12</v>
      </c>
      <c r="G287" s="18" t="s">
        <v>142</v>
      </c>
      <c r="H287" s="184" t="s">
        <v>755</v>
      </c>
      <c r="I287" s="185" t="s">
        <v>142</v>
      </c>
      <c r="J287" s="18" t="s">
        <v>203</v>
      </c>
    </row>
    <row r="288" spans="1:10" x14ac:dyDescent="0.25">
      <c r="A288" s="18">
        <v>24221714</v>
      </c>
      <c r="B288" s="184" t="s">
        <v>1027</v>
      </c>
      <c r="C288" s="18" t="s">
        <v>1028</v>
      </c>
      <c r="D288" s="185" t="s">
        <v>79</v>
      </c>
      <c r="E288" s="18" t="s">
        <v>1029</v>
      </c>
      <c r="F288" s="18">
        <v>13</v>
      </c>
      <c r="G288" s="18" t="s">
        <v>142</v>
      </c>
      <c r="H288" s="184" t="s">
        <v>755</v>
      </c>
      <c r="I288" s="185" t="s">
        <v>142</v>
      </c>
      <c r="J288" s="18" t="s">
        <v>152</v>
      </c>
    </row>
    <row r="289" spans="1:10" x14ac:dyDescent="0.25">
      <c r="A289" s="18">
        <v>24212151</v>
      </c>
      <c r="B289" s="184" t="s">
        <v>1030</v>
      </c>
      <c r="C289" s="18" t="s">
        <v>1031</v>
      </c>
      <c r="D289" s="185" t="s">
        <v>94</v>
      </c>
      <c r="E289" s="18" t="s">
        <v>1032</v>
      </c>
      <c r="F289" s="18">
        <v>14</v>
      </c>
      <c r="G289" s="18" t="s">
        <v>142</v>
      </c>
      <c r="H289" s="184" t="s">
        <v>755</v>
      </c>
      <c r="I289" s="185" t="s">
        <v>142</v>
      </c>
      <c r="J289" s="18" t="s">
        <v>764</v>
      </c>
    </row>
    <row r="290" spans="1:10" x14ac:dyDescent="0.25">
      <c r="A290" s="18">
        <v>24247502</v>
      </c>
      <c r="B290" s="184" t="s">
        <v>1033</v>
      </c>
      <c r="C290" s="18" t="s">
        <v>218</v>
      </c>
      <c r="D290" s="185" t="s">
        <v>78</v>
      </c>
      <c r="E290" s="18" t="s">
        <v>1034</v>
      </c>
      <c r="F290" s="18">
        <v>12</v>
      </c>
      <c r="G290" s="18" t="s">
        <v>142</v>
      </c>
      <c r="H290" s="184" t="s">
        <v>755</v>
      </c>
      <c r="I290" s="185" t="s">
        <v>142</v>
      </c>
      <c r="J290" s="18" t="s">
        <v>608</v>
      </c>
    </row>
    <row r="291" spans="1:10" x14ac:dyDescent="0.25">
      <c r="A291" s="18">
        <v>24237523</v>
      </c>
      <c r="B291" s="184" t="s">
        <v>1035</v>
      </c>
      <c r="C291" s="18" t="s">
        <v>1036</v>
      </c>
      <c r="D291" s="185" t="s">
        <v>78</v>
      </c>
      <c r="E291" s="18" t="s">
        <v>1037</v>
      </c>
      <c r="F291" s="18">
        <v>13</v>
      </c>
      <c r="G291" s="18" t="s">
        <v>142</v>
      </c>
      <c r="H291" s="184" t="s">
        <v>755</v>
      </c>
      <c r="I291" s="185" t="s">
        <v>142</v>
      </c>
      <c r="J291" s="18" t="s">
        <v>790</v>
      </c>
    </row>
    <row r="292" spans="1:10" x14ac:dyDescent="0.25">
      <c r="A292" s="18">
        <v>24210898</v>
      </c>
      <c r="B292" s="184" t="s">
        <v>1038</v>
      </c>
      <c r="C292" s="18" t="s">
        <v>1039</v>
      </c>
      <c r="D292" s="185" t="s">
        <v>95</v>
      </c>
      <c r="E292" s="18" t="s">
        <v>1040</v>
      </c>
      <c r="F292" s="18">
        <v>14</v>
      </c>
      <c r="G292" s="18" t="s">
        <v>142</v>
      </c>
      <c r="H292" s="184" t="s">
        <v>755</v>
      </c>
      <c r="I292" s="185" t="s">
        <v>142</v>
      </c>
      <c r="J292" s="18" t="s">
        <v>764</v>
      </c>
    </row>
    <row r="293" spans="1:10" x14ac:dyDescent="0.25">
      <c r="A293" s="18">
        <v>24247564</v>
      </c>
      <c r="B293" s="184" t="s">
        <v>1041</v>
      </c>
      <c r="C293" s="18" t="s">
        <v>1042</v>
      </c>
      <c r="D293" s="185" t="s">
        <v>94</v>
      </c>
      <c r="E293" s="18" t="s">
        <v>1043</v>
      </c>
      <c r="F293" s="18">
        <v>14</v>
      </c>
      <c r="G293" s="18" t="s">
        <v>142</v>
      </c>
      <c r="H293" s="184" t="s">
        <v>755</v>
      </c>
      <c r="I293" s="185" t="s">
        <v>142</v>
      </c>
      <c r="J293" s="18" t="s">
        <v>764</v>
      </c>
    </row>
    <row r="294" spans="1:10" x14ac:dyDescent="0.25">
      <c r="A294" s="18">
        <v>24222097</v>
      </c>
      <c r="B294" s="184" t="s">
        <v>1044</v>
      </c>
      <c r="C294" s="18" t="s">
        <v>1045</v>
      </c>
      <c r="D294" s="185" t="s">
        <v>95</v>
      </c>
      <c r="E294" s="18" t="s">
        <v>1046</v>
      </c>
      <c r="F294" s="18">
        <v>14</v>
      </c>
      <c r="G294" s="18" t="s">
        <v>142</v>
      </c>
      <c r="H294" s="184" t="s">
        <v>755</v>
      </c>
      <c r="I294" s="185" t="s">
        <v>142</v>
      </c>
      <c r="J294" s="18" t="s">
        <v>764</v>
      </c>
    </row>
    <row r="295" spans="1:10" x14ac:dyDescent="0.25">
      <c r="A295" s="18">
        <v>24247567</v>
      </c>
      <c r="B295" s="184" t="s">
        <v>1047</v>
      </c>
      <c r="C295" s="18" t="s">
        <v>1048</v>
      </c>
      <c r="D295" s="185" t="s">
        <v>78</v>
      </c>
      <c r="E295" s="18" t="s">
        <v>165</v>
      </c>
      <c r="F295" s="18">
        <v>12</v>
      </c>
      <c r="G295" s="18" t="s">
        <v>142</v>
      </c>
      <c r="H295" s="184" t="s">
        <v>755</v>
      </c>
      <c r="I295" s="185" t="s">
        <v>142</v>
      </c>
      <c r="J295" s="18" t="s">
        <v>764</v>
      </c>
    </row>
    <row r="296" spans="1:10" x14ac:dyDescent="0.25">
      <c r="A296" s="18">
        <v>24247856</v>
      </c>
      <c r="B296" s="184" t="s">
        <v>1049</v>
      </c>
      <c r="C296" s="18" t="s">
        <v>1050</v>
      </c>
      <c r="D296" s="185" t="s">
        <v>78</v>
      </c>
      <c r="E296" s="18" t="s">
        <v>1051</v>
      </c>
      <c r="F296" s="18">
        <v>11</v>
      </c>
      <c r="G296" s="18" t="s">
        <v>142</v>
      </c>
      <c r="H296" s="184" t="s">
        <v>755</v>
      </c>
      <c r="I296" s="185" t="s">
        <v>142</v>
      </c>
      <c r="J296" s="18" t="s">
        <v>764</v>
      </c>
    </row>
    <row r="297" spans="1:10" x14ac:dyDescent="0.25">
      <c r="A297" s="18">
        <v>24220976</v>
      </c>
      <c r="B297" s="184" t="s">
        <v>1052</v>
      </c>
      <c r="C297" s="18" t="s">
        <v>1053</v>
      </c>
      <c r="D297" s="185" t="s">
        <v>78</v>
      </c>
      <c r="E297" s="18" t="s">
        <v>426</v>
      </c>
      <c r="F297" s="18">
        <v>13</v>
      </c>
      <c r="G297" s="18" t="s">
        <v>142</v>
      </c>
      <c r="H297" s="184" t="s">
        <v>755</v>
      </c>
      <c r="I297" s="185" t="s">
        <v>142</v>
      </c>
      <c r="J297" s="18" t="s">
        <v>764</v>
      </c>
    </row>
    <row r="298" spans="1:10" x14ac:dyDescent="0.25">
      <c r="A298" s="18">
        <v>24222679</v>
      </c>
      <c r="B298" s="184" t="s">
        <v>1054</v>
      </c>
      <c r="C298" s="18" t="s">
        <v>1055</v>
      </c>
      <c r="D298" s="185" t="s">
        <v>94</v>
      </c>
      <c r="E298" s="18" t="s">
        <v>1056</v>
      </c>
      <c r="F298" s="18">
        <v>14</v>
      </c>
      <c r="G298" s="18" t="s">
        <v>142</v>
      </c>
      <c r="H298" s="184" t="s">
        <v>755</v>
      </c>
      <c r="I298" s="185" t="s">
        <v>142</v>
      </c>
      <c r="J298" s="18" t="s">
        <v>764</v>
      </c>
    </row>
    <row r="299" spans="1:10" x14ac:dyDescent="0.25">
      <c r="A299" s="18">
        <v>24238136</v>
      </c>
      <c r="B299" s="184" t="s">
        <v>1054</v>
      </c>
      <c r="C299" s="18" t="s">
        <v>1057</v>
      </c>
      <c r="D299" s="185" t="s">
        <v>78</v>
      </c>
      <c r="E299" s="18" t="s">
        <v>1058</v>
      </c>
      <c r="F299" s="18">
        <v>12</v>
      </c>
      <c r="G299" s="18" t="s">
        <v>142</v>
      </c>
      <c r="H299" s="184" t="s">
        <v>755</v>
      </c>
      <c r="I299" s="185" t="s">
        <v>142</v>
      </c>
      <c r="J299" s="18" t="s">
        <v>764</v>
      </c>
    </row>
    <row r="300" spans="1:10" x14ac:dyDescent="0.25">
      <c r="A300" s="18">
        <v>24220487</v>
      </c>
      <c r="B300" s="184" t="s">
        <v>1059</v>
      </c>
      <c r="C300" s="18" t="s">
        <v>1060</v>
      </c>
      <c r="D300" s="185" t="s">
        <v>95</v>
      </c>
      <c r="E300" s="18" t="s">
        <v>1061</v>
      </c>
      <c r="F300" s="18">
        <v>14</v>
      </c>
      <c r="G300" s="18" t="s">
        <v>142</v>
      </c>
      <c r="H300" s="184" t="s">
        <v>755</v>
      </c>
      <c r="I300" s="185" t="s">
        <v>142</v>
      </c>
      <c r="J300" s="18" t="s">
        <v>894</v>
      </c>
    </row>
    <row r="301" spans="1:10" x14ac:dyDescent="0.25">
      <c r="A301" s="18">
        <v>24238137</v>
      </c>
      <c r="B301" s="184" t="s">
        <v>1062</v>
      </c>
      <c r="C301" s="18" t="s">
        <v>1063</v>
      </c>
      <c r="D301" s="185" t="s">
        <v>95</v>
      </c>
      <c r="E301" s="18" t="s">
        <v>1064</v>
      </c>
      <c r="F301" s="18">
        <v>14</v>
      </c>
      <c r="G301" s="18" t="s">
        <v>142</v>
      </c>
      <c r="H301" s="184" t="s">
        <v>755</v>
      </c>
      <c r="I301" s="185" t="s">
        <v>142</v>
      </c>
      <c r="J301" s="18" t="s">
        <v>764</v>
      </c>
    </row>
    <row r="302" spans="1:10" x14ac:dyDescent="0.25">
      <c r="A302" s="18">
        <v>24237912</v>
      </c>
      <c r="B302" s="184" t="s">
        <v>1065</v>
      </c>
      <c r="C302" s="18" t="s">
        <v>1066</v>
      </c>
      <c r="D302" s="185" t="s">
        <v>79</v>
      </c>
      <c r="E302" s="18" t="s">
        <v>1067</v>
      </c>
      <c r="F302" s="18">
        <v>13</v>
      </c>
      <c r="G302" s="18" t="s">
        <v>142</v>
      </c>
      <c r="H302" s="184" t="s">
        <v>755</v>
      </c>
      <c r="I302" s="185" t="s">
        <v>142</v>
      </c>
      <c r="J302" s="18" t="s">
        <v>152</v>
      </c>
    </row>
    <row r="303" spans="1:10" x14ac:dyDescent="0.25">
      <c r="A303" s="18">
        <v>24247571</v>
      </c>
      <c r="B303" s="184" t="s">
        <v>1068</v>
      </c>
      <c r="C303" s="18" t="s">
        <v>1069</v>
      </c>
      <c r="D303" s="185" t="s">
        <v>78</v>
      </c>
      <c r="E303" s="18" t="s">
        <v>1070</v>
      </c>
      <c r="F303" s="18">
        <v>12</v>
      </c>
      <c r="G303" s="18" t="s">
        <v>142</v>
      </c>
      <c r="H303" s="184" t="s">
        <v>755</v>
      </c>
      <c r="I303" s="185" t="s">
        <v>142</v>
      </c>
      <c r="J303" s="18" t="s">
        <v>764</v>
      </c>
    </row>
    <row r="304" spans="1:10" x14ac:dyDescent="0.25">
      <c r="A304" s="18">
        <v>24247568</v>
      </c>
      <c r="B304" s="184" t="s">
        <v>1068</v>
      </c>
      <c r="C304" s="18" t="s">
        <v>1071</v>
      </c>
      <c r="D304" s="185" t="s">
        <v>95</v>
      </c>
      <c r="E304" s="18" t="s">
        <v>1072</v>
      </c>
      <c r="F304" s="18">
        <v>15</v>
      </c>
      <c r="G304" s="18" t="s">
        <v>142</v>
      </c>
      <c r="H304" s="184" t="s">
        <v>755</v>
      </c>
      <c r="I304" s="185" t="s">
        <v>142</v>
      </c>
      <c r="J304" s="18" t="s">
        <v>764</v>
      </c>
    </row>
    <row r="305" spans="1:10" x14ac:dyDescent="0.25">
      <c r="A305" s="18">
        <v>24247570</v>
      </c>
      <c r="B305" s="184" t="s">
        <v>1068</v>
      </c>
      <c r="C305" s="18" t="s">
        <v>1073</v>
      </c>
      <c r="D305" s="185" t="s">
        <v>78</v>
      </c>
      <c r="E305" s="18" t="s">
        <v>1074</v>
      </c>
      <c r="F305" s="18">
        <v>13</v>
      </c>
      <c r="G305" s="18" t="s">
        <v>142</v>
      </c>
      <c r="H305" s="184" t="s">
        <v>755</v>
      </c>
      <c r="I305" s="185" t="s">
        <v>142</v>
      </c>
      <c r="J305" s="18" t="s">
        <v>764</v>
      </c>
    </row>
    <row r="306" spans="1:10" x14ac:dyDescent="0.25">
      <c r="A306" s="18">
        <v>24245714</v>
      </c>
      <c r="B306" s="184" t="s">
        <v>1078</v>
      </c>
      <c r="C306" s="18" t="s">
        <v>1079</v>
      </c>
      <c r="D306" s="185" t="s">
        <v>79</v>
      </c>
      <c r="E306" s="18" t="s">
        <v>572</v>
      </c>
      <c r="F306" s="18">
        <v>12</v>
      </c>
      <c r="G306" s="18" t="s">
        <v>142</v>
      </c>
      <c r="H306" s="184" t="s">
        <v>755</v>
      </c>
      <c r="I306" s="185" t="s">
        <v>142</v>
      </c>
      <c r="J306" s="18" t="s">
        <v>223</v>
      </c>
    </row>
    <row r="307" spans="1:10" x14ac:dyDescent="0.25">
      <c r="A307" s="18">
        <v>24245522</v>
      </c>
      <c r="B307" s="184" t="s">
        <v>1078</v>
      </c>
      <c r="C307" s="18" t="s">
        <v>836</v>
      </c>
      <c r="D307" s="185" t="s">
        <v>79</v>
      </c>
      <c r="E307" s="18" t="s">
        <v>1080</v>
      </c>
      <c r="F307" s="18">
        <v>11</v>
      </c>
      <c r="G307" s="18" t="s">
        <v>142</v>
      </c>
      <c r="H307" s="184" t="s">
        <v>755</v>
      </c>
      <c r="I307" s="185" t="s">
        <v>142</v>
      </c>
      <c r="J307" s="18" t="s">
        <v>156</v>
      </c>
    </row>
    <row r="308" spans="1:10" x14ac:dyDescent="0.25">
      <c r="A308" s="18">
        <v>24237237</v>
      </c>
      <c r="B308" s="184" t="s">
        <v>1081</v>
      </c>
      <c r="C308" s="18" t="s">
        <v>1082</v>
      </c>
      <c r="D308" s="185" t="s">
        <v>79</v>
      </c>
      <c r="E308" s="18" t="s">
        <v>459</v>
      </c>
      <c r="F308" s="18">
        <v>12</v>
      </c>
      <c r="G308" s="18" t="s">
        <v>142</v>
      </c>
      <c r="H308" s="184" t="s">
        <v>755</v>
      </c>
      <c r="I308" s="185" t="s">
        <v>142</v>
      </c>
      <c r="J308" s="18" t="s">
        <v>1083</v>
      </c>
    </row>
    <row r="309" spans="1:10" x14ac:dyDescent="0.25">
      <c r="A309" s="18">
        <v>24210574</v>
      </c>
      <c r="B309" s="184" t="s">
        <v>1084</v>
      </c>
      <c r="C309" s="18" t="s">
        <v>1085</v>
      </c>
      <c r="D309" s="185" t="s">
        <v>95</v>
      </c>
      <c r="E309" s="18" t="s">
        <v>861</v>
      </c>
      <c r="F309" s="18">
        <v>15</v>
      </c>
      <c r="G309" s="18" t="s">
        <v>142</v>
      </c>
      <c r="H309" s="184" t="s">
        <v>755</v>
      </c>
      <c r="I309" s="185" t="s">
        <v>142</v>
      </c>
      <c r="J309" s="18" t="s">
        <v>894</v>
      </c>
    </row>
    <row r="310" spans="1:10" x14ac:dyDescent="0.25">
      <c r="A310" s="18">
        <v>24220173</v>
      </c>
      <c r="B310" s="184" t="s">
        <v>1086</v>
      </c>
      <c r="C310" s="18" t="s">
        <v>1087</v>
      </c>
      <c r="D310" s="185" t="s">
        <v>79</v>
      </c>
      <c r="E310" s="18" t="s">
        <v>1088</v>
      </c>
      <c r="F310" s="18">
        <v>13</v>
      </c>
      <c r="G310" s="18" t="s">
        <v>142</v>
      </c>
      <c r="H310" s="184" t="s">
        <v>755</v>
      </c>
      <c r="I310" s="185" t="s">
        <v>142</v>
      </c>
      <c r="J310" s="18" t="s">
        <v>962</v>
      </c>
    </row>
    <row r="311" spans="1:10" x14ac:dyDescent="0.25">
      <c r="A311" s="18">
        <v>24245524</v>
      </c>
      <c r="B311" s="184" t="s">
        <v>1089</v>
      </c>
      <c r="C311" s="18" t="s">
        <v>1090</v>
      </c>
      <c r="D311" s="185" t="s">
        <v>78</v>
      </c>
      <c r="E311" s="18" t="s">
        <v>1091</v>
      </c>
      <c r="F311" s="18">
        <v>12</v>
      </c>
      <c r="G311" s="18" t="s">
        <v>142</v>
      </c>
      <c r="H311" s="184" t="s">
        <v>755</v>
      </c>
      <c r="I311" s="185" t="s">
        <v>142</v>
      </c>
      <c r="J311" s="18" t="s">
        <v>255</v>
      </c>
    </row>
    <row r="312" spans="1:10" x14ac:dyDescent="0.25">
      <c r="A312" s="18">
        <v>24247569</v>
      </c>
      <c r="B312" s="184" t="s">
        <v>1092</v>
      </c>
      <c r="C312" s="18" t="s">
        <v>1093</v>
      </c>
      <c r="D312" s="185" t="s">
        <v>79</v>
      </c>
      <c r="E312" s="18" t="s">
        <v>647</v>
      </c>
      <c r="F312" s="18">
        <v>11</v>
      </c>
      <c r="G312" s="18" t="s">
        <v>142</v>
      </c>
      <c r="H312" s="184" t="s">
        <v>755</v>
      </c>
      <c r="I312" s="185" t="s">
        <v>142</v>
      </c>
      <c r="J312" s="18" t="s">
        <v>764</v>
      </c>
    </row>
    <row r="313" spans="1:10" x14ac:dyDescent="0.25">
      <c r="A313" s="18">
        <v>24237524</v>
      </c>
      <c r="B313" s="184" t="s">
        <v>1094</v>
      </c>
      <c r="C313" s="18" t="s">
        <v>1095</v>
      </c>
      <c r="D313" s="185" t="s">
        <v>79</v>
      </c>
      <c r="E313" s="18" t="s">
        <v>488</v>
      </c>
      <c r="F313" s="18">
        <v>12</v>
      </c>
      <c r="G313" s="18" t="s">
        <v>142</v>
      </c>
      <c r="H313" s="184" t="s">
        <v>755</v>
      </c>
      <c r="I313" s="185" t="s">
        <v>142</v>
      </c>
      <c r="J313" s="18" t="s">
        <v>849</v>
      </c>
    </row>
    <row r="314" spans="1:10" x14ac:dyDescent="0.25">
      <c r="A314" s="18">
        <v>24245577</v>
      </c>
      <c r="B314" s="184" t="s">
        <v>1096</v>
      </c>
      <c r="C314" s="18" t="s">
        <v>1097</v>
      </c>
      <c r="D314" s="185" t="s">
        <v>79</v>
      </c>
      <c r="E314" s="18" t="s">
        <v>733</v>
      </c>
      <c r="F314" s="18">
        <v>11</v>
      </c>
      <c r="G314" s="18" t="s">
        <v>142</v>
      </c>
      <c r="H314" s="184" t="s">
        <v>755</v>
      </c>
      <c r="I314" s="185" t="s">
        <v>142</v>
      </c>
      <c r="J314" s="18" t="s">
        <v>152</v>
      </c>
    </row>
    <row r="315" spans="1:10" x14ac:dyDescent="0.25">
      <c r="A315" s="18">
        <v>24247606</v>
      </c>
      <c r="B315" s="184" t="s">
        <v>1098</v>
      </c>
      <c r="C315" s="18" t="s">
        <v>1099</v>
      </c>
      <c r="D315" s="185" t="s">
        <v>79</v>
      </c>
      <c r="E315" s="18" t="s">
        <v>1100</v>
      </c>
      <c r="F315" s="18">
        <v>12</v>
      </c>
      <c r="G315" s="18" t="s">
        <v>142</v>
      </c>
      <c r="H315" s="184" t="s">
        <v>755</v>
      </c>
      <c r="I315" s="185" t="s">
        <v>142</v>
      </c>
      <c r="J315" s="18" t="s">
        <v>894</v>
      </c>
    </row>
    <row r="316" spans="1:10" x14ac:dyDescent="0.25">
      <c r="A316" s="18">
        <v>24248686</v>
      </c>
      <c r="B316" s="184" t="s">
        <v>1101</v>
      </c>
      <c r="C316" s="18" t="s">
        <v>1102</v>
      </c>
      <c r="D316" s="185" t="s">
        <v>79</v>
      </c>
      <c r="E316" s="18" t="s">
        <v>918</v>
      </c>
      <c r="F316" s="18">
        <v>12</v>
      </c>
      <c r="G316" s="18" t="s">
        <v>142</v>
      </c>
      <c r="H316" s="184" t="s">
        <v>755</v>
      </c>
      <c r="I316" s="185" t="s">
        <v>142</v>
      </c>
      <c r="J316" s="18" t="s">
        <v>152</v>
      </c>
    </row>
    <row r="317" spans="1:10" x14ac:dyDescent="0.25">
      <c r="A317" s="18">
        <v>24247724</v>
      </c>
      <c r="B317" s="184" t="s">
        <v>1103</v>
      </c>
      <c r="C317" s="18" t="s">
        <v>1104</v>
      </c>
      <c r="D317" s="185" t="s">
        <v>78</v>
      </c>
      <c r="E317" s="18" t="s">
        <v>1105</v>
      </c>
      <c r="F317" s="18">
        <v>12</v>
      </c>
      <c r="G317" s="18" t="s">
        <v>142</v>
      </c>
      <c r="H317" s="184" t="s">
        <v>755</v>
      </c>
      <c r="I317" s="185" t="s">
        <v>142</v>
      </c>
      <c r="J317" s="18" t="s">
        <v>764</v>
      </c>
    </row>
    <row r="318" spans="1:10" x14ac:dyDescent="0.25">
      <c r="A318" s="18">
        <v>24236627</v>
      </c>
      <c r="B318" s="184" t="s">
        <v>1106</v>
      </c>
      <c r="C318" s="18" t="s">
        <v>1107</v>
      </c>
      <c r="D318" s="185" t="s">
        <v>79</v>
      </c>
      <c r="E318" s="18" t="s">
        <v>1108</v>
      </c>
      <c r="F318" s="18">
        <v>13</v>
      </c>
      <c r="G318" s="18" t="s">
        <v>142</v>
      </c>
      <c r="H318" s="184" t="s">
        <v>755</v>
      </c>
      <c r="I318" s="185" t="s">
        <v>142</v>
      </c>
      <c r="J318" s="18" t="s">
        <v>764</v>
      </c>
    </row>
    <row r="319" spans="1:10" x14ac:dyDescent="0.25">
      <c r="A319" s="18">
        <v>24247555</v>
      </c>
      <c r="B319" s="184" t="s">
        <v>1109</v>
      </c>
      <c r="C319" s="18" t="s">
        <v>1110</v>
      </c>
      <c r="D319" s="185" t="s">
        <v>78</v>
      </c>
      <c r="E319" s="18" t="s">
        <v>1111</v>
      </c>
      <c r="F319" s="18">
        <v>12</v>
      </c>
      <c r="G319" s="18" t="s">
        <v>142</v>
      </c>
      <c r="H319" s="184" t="s">
        <v>755</v>
      </c>
      <c r="I319" s="185" t="s">
        <v>142</v>
      </c>
      <c r="J319" s="18" t="s">
        <v>790</v>
      </c>
    </row>
    <row r="320" spans="1:10" x14ac:dyDescent="0.25">
      <c r="A320" s="18">
        <v>24238130</v>
      </c>
      <c r="B320" s="184" t="s">
        <v>1112</v>
      </c>
      <c r="C320" s="18" t="s">
        <v>1113</v>
      </c>
      <c r="D320" s="185" t="s">
        <v>78</v>
      </c>
      <c r="E320" s="18" t="s">
        <v>1114</v>
      </c>
      <c r="F320" s="18">
        <v>12</v>
      </c>
      <c r="G320" s="18" t="s">
        <v>142</v>
      </c>
      <c r="H320" s="184" t="s">
        <v>755</v>
      </c>
      <c r="I320" s="185" t="s">
        <v>142</v>
      </c>
      <c r="J320" s="18" t="s">
        <v>764</v>
      </c>
    </row>
    <row r="321" spans="1:10" x14ac:dyDescent="0.25">
      <c r="A321" s="18">
        <v>24248232</v>
      </c>
      <c r="B321" s="184" t="s">
        <v>1115</v>
      </c>
      <c r="C321" s="18" t="s">
        <v>1116</v>
      </c>
      <c r="D321" s="185" t="s">
        <v>78</v>
      </c>
      <c r="E321" s="18" t="s">
        <v>1117</v>
      </c>
      <c r="F321" s="18">
        <v>12</v>
      </c>
      <c r="G321" s="18" t="s">
        <v>142</v>
      </c>
      <c r="H321" s="184" t="s">
        <v>755</v>
      </c>
      <c r="I321" s="185" t="s">
        <v>142</v>
      </c>
      <c r="J321" s="18" t="s">
        <v>764</v>
      </c>
    </row>
    <row r="322" spans="1:10" x14ac:dyDescent="0.25">
      <c r="A322" s="18">
        <v>24247501</v>
      </c>
      <c r="B322" s="184" t="s">
        <v>1118</v>
      </c>
      <c r="C322" s="18" t="s">
        <v>1119</v>
      </c>
      <c r="D322" s="185" t="s">
        <v>79</v>
      </c>
      <c r="E322" s="18" t="s">
        <v>965</v>
      </c>
      <c r="F322" s="18">
        <v>11</v>
      </c>
      <c r="G322" s="18" t="s">
        <v>142</v>
      </c>
      <c r="H322" s="184" t="s">
        <v>755</v>
      </c>
      <c r="I322" s="185" t="s">
        <v>142</v>
      </c>
      <c r="J322" s="18" t="s">
        <v>760</v>
      </c>
    </row>
    <row r="323" spans="1:10" x14ac:dyDescent="0.25">
      <c r="A323" s="18">
        <v>24247646</v>
      </c>
      <c r="B323" s="184" t="s">
        <v>1118</v>
      </c>
      <c r="C323" s="18" t="s">
        <v>1120</v>
      </c>
      <c r="D323" s="185" t="s">
        <v>79</v>
      </c>
      <c r="E323" s="18" t="s">
        <v>965</v>
      </c>
      <c r="F323" s="18">
        <v>11</v>
      </c>
      <c r="G323" s="18" t="s">
        <v>142</v>
      </c>
      <c r="H323" s="184" t="s">
        <v>755</v>
      </c>
      <c r="I323" s="185" t="s">
        <v>142</v>
      </c>
      <c r="J323" s="18" t="s">
        <v>798</v>
      </c>
    </row>
    <row r="324" spans="1:10" x14ac:dyDescent="0.25">
      <c r="A324" s="18">
        <v>24247498</v>
      </c>
      <c r="B324" s="184" t="s">
        <v>1121</v>
      </c>
      <c r="C324" s="18" t="s">
        <v>1122</v>
      </c>
      <c r="D324" s="185" t="s">
        <v>79</v>
      </c>
      <c r="E324" s="18" t="s">
        <v>1123</v>
      </c>
      <c r="F324" s="18">
        <v>11</v>
      </c>
      <c r="G324" s="18" t="s">
        <v>142</v>
      </c>
      <c r="H324" s="184" t="s">
        <v>755</v>
      </c>
      <c r="I324" s="185" t="s">
        <v>142</v>
      </c>
      <c r="J324" s="18" t="s">
        <v>760</v>
      </c>
    </row>
    <row r="325" spans="1:10" x14ac:dyDescent="0.25">
      <c r="A325" s="18">
        <v>24245525</v>
      </c>
      <c r="B325" s="184" t="s">
        <v>1124</v>
      </c>
      <c r="C325" s="18" t="s">
        <v>1125</v>
      </c>
      <c r="D325" s="185" t="s">
        <v>78</v>
      </c>
      <c r="E325" s="18" t="s">
        <v>1126</v>
      </c>
      <c r="F325" s="18">
        <v>11</v>
      </c>
      <c r="G325" s="18" t="s">
        <v>142</v>
      </c>
      <c r="H325" s="184" t="s">
        <v>755</v>
      </c>
      <c r="I325" s="185" t="s">
        <v>142</v>
      </c>
      <c r="J325" s="18" t="s">
        <v>255</v>
      </c>
    </row>
    <row r="326" spans="1:10" x14ac:dyDescent="0.25">
      <c r="A326" s="18">
        <v>24247565</v>
      </c>
      <c r="B326" s="184" t="s">
        <v>1127</v>
      </c>
      <c r="C326" s="18" t="s">
        <v>1128</v>
      </c>
      <c r="D326" s="185" t="s">
        <v>79</v>
      </c>
      <c r="E326" s="18" t="s">
        <v>1058</v>
      </c>
      <c r="F326" s="18">
        <v>12</v>
      </c>
      <c r="G326" s="18" t="s">
        <v>142</v>
      </c>
      <c r="H326" s="184" t="s">
        <v>755</v>
      </c>
      <c r="I326" s="185" t="s">
        <v>142</v>
      </c>
      <c r="J326" s="18" t="s">
        <v>764</v>
      </c>
    </row>
    <row r="327" spans="1:10" x14ac:dyDescent="0.25">
      <c r="A327" s="18">
        <v>24247723</v>
      </c>
      <c r="B327" s="184" t="s">
        <v>1129</v>
      </c>
      <c r="C327" s="18" t="s">
        <v>1130</v>
      </c>
      <c r="D327" s="185" t="s">
        <v>79</v>
      </c>
      <c r="E327" s="18" t="s">
        <v>1131</v>
      </c>
      <c r="F327" s="18">
        <v>13</v>
      </c>
      <c r="G327" s="18" t="s">
        <v>142</v>
      </c>
      <c r="H327" s="184" t="s">
        <v>755</v>
      </c>
      <c r="I327" s="185" t="s">
        <v>142</v>
      </c>
      <c r="J327" s="18" t="s">
        <v>152</v>
      </c>
    </row>
    <row r="328" spans="1:10" x14ac:dyDescent="0.25">
      <c r="A328" s="18">
        <v>24248235</v>
      </c>
      <c r="B328" s="184" t="s">
        <v>1132</v>
      </c>
      <c r="C328" s="18" t="s">
        <v>1133</v>
      </c>
      <c r="D328" s="185" t="s">
        <v>78</v>
      </c>
      <c r="E328" s="18" t="s">
        <v>1108</v>
      </c>
      <c r="F328" s="18">
        <v>13</v>
      </c>
      <c r="G328" s="18" t="s">
        <v>142</v>
      </c>
      <c r="H328" s="184" t="s">
        <v>755</v>
      </c>
      <c r="I328" s="185" t="s">
        <v>142</v>
      </c>
      <c r="J328" s="18" t="s">
        <v>764</v>
      </c>
    </row>
    <row r="329" spans="1:10" x14ac:dyDescent="0.25">
      <c r="A329" s="18">
        <v>24245576</v>
      </c>
      <c r="B329" s="184" t="s">
        <v>1134</v>
      </c>
      <c r="C329" s="18" t="s">
        <v>1135</v>
      </c>
      <c r="D329" s="185" t="s">
        <v>78</v>
      </c>
      <c r="E329" s="18" t="s">
        <v>1136</v>
      </c>
      <c r="F329" s="18">
        <v>11</v>
      </c>
      <c r="G329" s="18" t="s">
        <v>142</v>
      </c>
      <c r="H329" s="184" t="s">
        <v>755</v>
      </c>
      <c r="I329" s="185" t="s">
        <v>142</v>
      </c>
      <c r="J329" s="18" t="s">
        <v>764</v>
      </c>
    </row>
    <row r="330" spans="1:10" x14ac:dyDescent="0.25">
      <c r="A330" s="18">
        <v>24247674</v>
      </c>
      <c r="B330" s="184" t="s">
        <v>1132</v>
      </c>
      <c r="C330" s="18" t="s">
        <v>1137</v>
      </c>
      <c r="D330" s="185" t="s">
        <v>78</v>
      </c>
      <c r="E330" s="18" t="s">
        <v>1138</v>
      </c>
      <c r="F330" s="18">
        <v>11</v>
      </c>
      <c r="G330" s="18" t="s">
        <v>142</v>
      </c>
      <c r="H330" s="184" t="s">
        <v>755</v>
      </c>
      <c r="I330" s="185" t="s">
        <v>142</v>
      </c>
      <c r="J330" s="18" t="s">
        <v>156</v>
      </c>
    </row>
    <row r="331" spans="1:10" x14ac:dyDescent="0.25">
      <c r="A331" s="18">
        <v>24222167</v>
      </c>
      <c r="B331" s="184" t="s">
        <v>1132</v>
      </c>
      <c r="C331" s="18" t="s">
        <v>1139</v>
      </c>
      <c r="D331" s="185" t="s">
        <v>94</v>
      </c>
      <c r="E331" s="18" t="s">
        <v>1140</v>
      </c>
      <c r="F331" s="18">
        <v>14</v>
      </c>
      <c r="G331" s="18" t="s">
        <v>142</v>
      </c>
      <c r="H331" s="184" t="s">
        <v>755</v>
      </c>
      <c r="I331" s="185" t="s">
        <v>142</v>
      </c>
      <c r="J331" s="18" t="s">
        <v>1141</v>
      </c>
    </row>
    <row r="332" spans="1:10" x14ac:dyDescent="0.25">
      <c r="A332" s="18">
        <v>24245604</v>
      </c>
      <c r="B332" s="184" t="s">
        <v>1132</v>
      </c>
      <c r="C332" s="18" t="s">
        <v>1142</v>
      </c>
      <c r="D332" s="185" t="s">
        <v>78</v>
      </c>
      <c r="E332" s="18" t="s">
        <v>1143</v>
      </c>
      <c r="F332" s="18">
        <v>11</v>
      </c>
      <c r="G332" s="18" t="s">
        <v>142</v>
      </c>
      <c r="H332" s="184" t="s">
        <v>755</v>
      </c>
      <c r="I332" s="185" t="s">
        <v>142</v>
      </c>
      <c r="J332" s="18" t="s">
        <v>790</v>
      </c>
    </row>
    <row r="333" spans="1:10" x14ac:dyDescent="0.25">
      <c r="A333" s="18">
        <v>24220144</v>
      </c>
      <c r="B333" s="184" t="s">
        <v>1132</v>
      </c>
      <c r="C333" s="18" t="s">
        <v>1144</v>
      </c>
      <c r="D333" s="185" t="s">
        <v>95</v>
      </c>
      <c r="E333" s="18" t="s">
        <v>1145</v>
      </c>
      <c r="F333" s="18">
        <v>14</v>
      </c>
      <c r="G333" s="18" t="s">
        <v>142</v>
      </c>
      <c r="H333" s="184" t="s">
        <v>755</v>
      </c>
      <c r="I333" s="185" t="s">
        <v>142</v>
      </c>
      <c r="J333" s="18" t="s">
        <v>764</v>
      </c>
    </row>
    <row r="334" spans="1:10" x14ac:dyDescent="0.25">
      <c r="A334" s="18">
        <v>24247725</v>
      </c>
      <c r="B334" s="184" t="s">
        <v>1146</v>
      </c>
      <c r="C334" s="18" t="s">
        <v>554</v>
      </c>
      <c r="D334" s="185" t="s">
        <v>79</v>
      </c>
      <c r="E334" s="18" t="s">
        <v>763</v>
      </c>
      <c r="F334" s="18">
        <v>12</v>
      </c>
      <c r="G334" s="18" t="s">
        <v>142</v>
      </c>
      <c r="H334" s="184" t="s">
        <v>755</v>
      </c>
      <c r="I334" s="185" t="s">
        <v>142</v>
      </c>
      <c r="J334" s="18" t="s">
        <v>152</v>
      </c>
    </row>
    <row r="335" spans="1:10" x14ac:dyDescent="0.25">
      <c r="A335" s="18">
        <v>24245547</v>
      </c>
      <c r="B335" s="184" t="s">
        <v>1147</v>
      </c>
      <c r="C335" s="18" t="s">
        <v>1148</v>
      </c>
      <c r="D335" s="185" t="s">
        <v>79</v>
      </c>
      <c r="E335" s="18" t="s">
        <v>1149</v>
      </c>
      <c r="F335" s="18">
        <v>12</v>
      </c>
      <c r="G335" s="18" t="s">
        <v>142</v>
      </c>
      <c r="H335" s="184" t="s">
        <v>755</v>
      </c>
      <c r="I335" s="185" t="s">
        <v>142</v>
      </c>
      <c r="J335" s="18" t="s">
        <v>849</v>
      </c>
    </row>
    <row r="336" spans="1:10" x14ac:dyDescent="0.25">
      <c r="A336" s="18">
        <v>24247849</v>
      </c>
      <c r="B336" s="184" t="s">
        <v>1150</v>
      </c>
      <c r="C336" s="18" t="s">
        <v>1151</v>
      </c>
      <c r="D336" s="185" t="s">
        <v>78</v>
      </c>
      <c r="E336" s="18" t="s">
        <v>1152</v>
      </c>
      <c r="F336" s="18">
        <v>12</v>
      </c>
      <c r="G336" s="18" t="s">
        <v>142</v>
      </c>
      <c r="H336" s="184" t="s">
        <v>755</v>
      </c>
      <c r="I336" s="185" t="s">
        <v>142</v>
      </c>
      <c r="J336" s="18" t="s">
        <v>152</v>
      </c>
    </row>
    <row r="337" spans="1:10" x14ac:dyDescent="0.25">
      <c r="A337" s="18">
        <v>24248445</v>
      </c>
      <c r="B337" s="184" t="s">
        <v>1153</v>
      </c>
      <c r="C337" s="18" t="s">
        <v>1154</v>
      </c>
      <c r="D337" s="185" t="s">
        <v>79</v>
      </c>
      <c r="E337" s="18" t="s">
        <v>1155</v>
      </c>
      <c r="F337" s="18">
        <v>12</v>
      </c>
      <c r="G337" s="18" t="s">
        <v>142</v>
      </c>
      <c r="H337" s="184" t="s">
        <v>755</v>
      </c>
      <c r="I337" s="185" t="s">
        <v>142</v>
      </c>
      <c r="J337" s="18" t="s">
        <v>764</v>
      </c>
    </row>
    <row r="338" spans="1:10" x14ac:dyDescent="0.25">
      <c r="A338" s="18">
        <v>24245832</v>
      </c>
      <c r="B338" s="184" t="s">
        <v>1156</v>
      </c>
      <c r="C338" s="18" t="s">
        <v>1157</v>
      </c>
      <c r="D338" s="185" t="s">
        <v>78</v>
      </c>
      <c r="E338" s="18" t="s">
        <v>1158</v>
      </c>
      <c r="F338" s="18">
        <v>11</v>
      </c>
      <c r="G338" s="18" t="s">
        <v>142</v>
      </c>
      <c r="H338" s="184" t="s">
        <v>755</v>
      </c>
      <c r="I338" s="185" t="s">
        <v>142</v>
      </c>
      <c r="J338" s="18" t="s">
        <v>156</v>
      </c>
    </row>
    <row r="339" spans="1:10" x14ac:dyDescent="0.25">
      <c r="A339" s="18">
        <v>24220715</v>
      </c>
      <c r="B339" s="184" t="s">
        <v>1159</v>
      </c>
      <c r="C339" s="18" t="s">
        <v>1160</v>
      </c>
      <c r="D339" s="185" t="s">
        <v>79</v>
      </c>
      <c r="E339" s="18" t="s">
        <v>1161</v>
      </c>
      <c r="F339" s="18">
        <v>13</v>
      </c>
      <c r="G339" s="18" t="s">
        <v>142</v>
      </c>
      <c r="H339" s="184" t="s">
        <v>755</v>
      </c>
      <c r="I339" s="185" t="s">
        <v>142</v>
      </c>
      <c r="J339" s="18" t="s">
        <v>1162</v>
      </c>
    </row>
    <row r="340" spans="1:10" x14ac:dyDescent="0.25">
      <c r="A340" s="18">
        <v>24238616</v>
      </c>
      <c r="B340" s="184" t="s">
        <v>1163</v>
      </c>
      <c r="C340" s="18" t="s">
        <v>1164</v>
      </c>
      <c r="D340" s="185" t="s">
        <v>79</v>
      </c>
      <c r="E340" s="18" t="s">
        <v>1165</v>
      </c>
      <c r="F340" s="18">
        <v>12</v>
      </c>
      <c r="G340" s="18" t="s">
        <v>142</v>
      </c>
      <c r="H340" s="184" t="s">
        <v>755</v>
      </c>
      <c r="I340" s="185" t="s">
        <v>142</v>
      </c>
      <c r="J340" s="18" t="s">
        <v>764</v>
      </c>
    </row>
    <row r="341" spans="1:10" x14ac:dyDescent="0.25">
      <c r="A341" s="18">
        <v>24247688</v>
      </c>
      <c r="B341" s="184" t="s">
        <v>1166</v>
      </c>
      <c r="C341" s="18" t="s">
        <v>1167</v>
      </c>
      <c r="D341" s="185" t="s">
        <v>79</v>
      </c>
      <c r="E341" s="18" t="s">
        <v>1168</v>
      </c>
      <c r="F341" s="18">
        <v>11</v>
      </c>
      <c r="G341" s="18" t="s">
        <v>142</v>
      </c>
      <c r="H341" s="184" t="s">
        <v>755</v>
      </c>
      <c r="I341" s="185" t="s">
        <v>142</v>
      </c>
      <c r="J341" s="18" t="s">
        <v>152</v>
      </c>
    </row>
    <row r="342" spans="1:10" x14ac:dyDescent="0.25">
      <c r="A342" s="18">
        <v>24247677</v>
      </c>
      <c r="B342" s="184" t="s">
        <v>1169</v>
      </c>
      <c r="C342" s="18" t="s">
        <v>1170</v>
      </c>
      <c r="D342" s="185" t="s">
        <v>78</v>
      </c>
      <c r="E342" s="18" t="s">
        <v>930</v>
      </c>
      <c r="F342" s="18">
        <v>11</v>
      </c>
      <c r="G342" s="18" t="s">
        <v>142</v>
      </c>
      <c r="H342" s="184" t="s">
        <v>755</v>
      </c>
      <c r="I342" s="185" t="s">
        <v>142</v>
      </c>
      <c r="J342" s="18" t="s">
        <v>156</v>
      </c>
    </row>
    <row r="343" spans="1:10" x14ac:dyDescent="0.25">
      <c r="A343" s="18">
        <v>24247676</v>
      </c>
      <c r="B343" s="184" t="s">
        <v>1171</v>
      </c>
      <c r="C343" s="18" t="s">
        <v>1172</v>
      </c>
      <c r="D343" s="185" t="s">
        <v>78</v>
      </c>
      <c r="E343" s="18" t="s">
        <v>1173</v>
      </c>
      <c r="F343" s="18">
        <v>11</v>
      </c>
      <c r="G343" s="18" t="s">
        <v>142</v>
      </c>
      <c r="H343" s="184" t="s">
        <v>755</v>
      </c>
      <c r="I343" s="185" t="s">
        <v>142</v>
      </c>
      <c r="J343" s="18" t="s">
        <v>148</v>
      </c>
    </row>
    <row r="344" spans="1:10" x14ac:dyDescent="0.25">
      <c r="A344" s="18">
        <v>24247867</v>
      </c>
      <c r="B344" s="184" t="s">
        <v>1174</v>
      </c>
      <c r="C344" s="18" t="s">
        <v>1175</v>
      </c>
      <c r="D344" s="185" t="s">
        <v>79</v>
      </c>
      <c r="E344" s="18" t="s">
        <v>1176</v>
      </c>
      <c r="F344" s="18">
        <v>12</v>
      </c>
      <c r="G344" s="18" t="s">
        <v>142</v>
      </c>
      <c r="H344" s="184" t="s">
        <v>755</v>
      </c>
      <c r="I344" s="185" t="s">
        <v>142</v>
      </c>
      <c r="J344" s="18" t="s">
        <v>780</v>
      </c>
    </row>
    <row r="345" spans="1:10" x14ac:dyDescent="0.25">
      <c r="A345" s="18">
        <v>24210833</v>
      </c>
      <c r="B345" s="184" t="s">
        <v>1177</v>
      </c>
      <c r="C345" s="18" t="s">
        <v>1178</v>
      </c>
      <c r="D345" s="185" t="s">
        <v>95</v>
      </c>
      <c r="E345" s="18" t="s">
        <v>1179</v>
      </c>
      <c r="F345" s="18">
        <v>15</v>
      </c>
      <c r="G345" s="18" t="s">
        <v>142</v>
      </c>
      <c r="H345" s="184" t="s">
        <v>1180</v>
      </c>
      <c r="I345" s="185" t="s">
        <v>142</v>
      </c>
      <c r="J345" s="18" t="s">
        <v>1181</v>
      </c>
    </row>
    <row r="346" spans="1:10" x14ac:dyDescent="0.25">
      <c r="A346" s="18">
        <v>24245607</v>
      </c>
      <c r="B346" s="184" t="s">
        <v>1177</v>
      </c>
      <c r="C346" s="18" t="s">
        <v>1182</v>
      </c>
      <c r="D346" s="185" t="s">
        <v>79</v>
      </c>
      <c r="E346" s="18" t="s">
        <v>1183</v>
      </c>
      <c r="F346" s="18">
        <v>11</v>
      </c>
      <c r="G346" s="18" t="s">
        <v>142</v>
      </c>
      <c r="H346" s="184" t="s">
        <v>1180</v>
      </c>
      <c r="I346" s="185" t="s">
        <v>142</v>
      </c>
      <c r="J346" s="18" t="s">
        <v>1184</v>
      </c>
    </row>
    <row r="347" spans="1:10" x14ac:dyDescent="0.25">
      <c r="A347" s="18">
        <v>24236862</v>
      </c>
      <c r="B347" s="184" t="s">
        <v>1185</v>
      </c>
      <c r="C347" s="18" t="s">
        <v>1186</v>
      </c>
      <c r="D347" s="185" t="s">
        <v>78</v>
      </c>
      <c r="E347" s="18" t="s">
        <v>752</v>
      </c>
      <c r="F347" s="18">
        <v>13</v>
      </c>
      <c r="G347" s="18" t="s">
        <v>142</v>
      </c>
      <c r="H347" s="184" t="s">
        <v>1180</v>
      </c>
      <c r="I347" s="185" t="s">
        <v>142</v>
      </c>
      <c r="J347" s="18" t="s">
        <v>1184</v>
      </c>
    </row>
    <row r="348" spans="1:10" x14ac:dyDescent="0.25">
      <c r="A348" s="18">
        <v>24248630</v>
      </c>
      <c r="B348" s="184" t="s">
        <v>1187</v>
      </c>
      <c r="C348" s="18" t="s">
        <v>1188</v>
      </c>
      <c r="D348" s="185" t="s">
        <v>79</v>
      </c>
      <c r="E348" s="18" t="s">
        <v>1189</v>
      </c>
      <c r="F348" s="18">
        <v>11</v>
      </c>
      <c r="G348" s="18" t="s">
        <v>142</v>
      </c>
      <c r="H348" s="184" t="s">
        <v>1180</v>
      </c>
      <c r="I348" s="185" t="s">
        <v>142</v>
      </c>
      <c r="J348" s="18" t="s">
        <v>1184</v>
      </c>
    </row>
    <row r="349" spans="1:10" x14ac:dyDescent="0.25">
      <c r="A349" s="18">
        <v>24248131</v>
      </c>
      <c r="B349" s="184" t="s">
        <v>1190</v>
      </c>
      <c r="C349" s="18" t="s">
        <v>1191</v>
      </c>
      <c r="D349" s="185" t="s">
        <v>95</v>
      </c>
      <c r="E349" s="18" t="s">
        <v>1192</v>
      </c>
      <c r="F349" s="18">
        <v>15</v>
      </c>
      <c r="G349" s="18" t="s">
        <v>142</v>
      </c>
      <c r="H349" s="184" t="s">
        <v>1180</v>
      </c>
      <c r="I349" s="185" t="s">
        <v>142</v>
      </c>
      <c r="J349" s="18" t="s">
        <v>1184</v>
      </c>
    </row>
    <row r="350" spans="1:10" x14ac:dyDescent="0.25">
      <c r="A350" s="18">
        <v>24237310</v>
      </c>
      <c r="B350" s="184" t="s">
        <v>1193</v>
      </c>
      <c r="C350" s="18" t="s">
        <v>1194</v>
      </c>
      <c r="D350" s="185" t="s">
        <v>78</v>
      </c>
      <c r="E350" s="18" t="s">
        <v>1195</v>
      </c>
      <c r="F350" s="18">
        <v>13</v>
      </c>
      <c r="G350" s="18" t="s">
        <v>142</v>
      </c>
      <c r="H350" s="184" t="s">
        <v>1180</v>
      </c>
      <c r="I350" s="185" t="s">
        <v>142</v>
      </c>
      <c r="J350" s="18" t="s">
        <v>1184</v>
      </c>
    </row>
    <row r="351" spans="1:10" x14ac:dyDescent="0.25">
      <c r="A351" s="18">
        <v>24222633</v>
      </c>
      <c r="B351" s="184" t="s">
        <v>1193</v>
      </c>
      <c r="C351" s="18" t="s">
        <v>1196</v>
      </c>
      <c r="D351" s="185" t="s">
        <v>79</v>
      </c>
      <c r="E351" s="18" t="s">
        <v>1197</v>
      </c>
      <c r="F351" s="18">
        <v>13</v>
      </c>
      <c r="G351" s="18" t="s">
        <v>142</v>
      </c>
      <c r="H351" s="184" t="s">
        <v>1180</v>
      </c>
      <c r="I351" s="185" t="s">
        <v>142</v>
      </c>
      <c r="J351" s="18" t="s">
        <v>1184</v>
      </c>
    </row>
    <row r="352" spans="1:10" x14ac:dyDescent="0.25">
      <c r="A352" s="18">
        <v>24211108</v>
      </c>
      <c r="B352" s="184" t="s">
        <v>1193</v>
      </c>
      <c r="C352" s="18" t="s">
        <v>1198</v>
      </c>
      <c r="D352" s="185" t="s">
        <v>95</v>
      </c>
      <c r="E352" s="18" t="s">
        <v>1199</v>
      </c>
      <c r="F352" s="18">
        <v>15</v>
      </c>
      <c r="G352" s="18" t="s">
        <v>142</v>
      </c>
      <c r="H352" s="184" t="s">
        <v>1180</v>
      </c>
      <c r="I352" s="185" t="s">
        <v>142</v>
      </c>
      <c r="J352" s="18" t="s">
        <v>1200</v>
      </c>
    </row>
    <row r="353" spans="1:10" x14ac:dyDescent="0.25">
      <c r="A353" s="18">
        <v>24238474</v>
      </c>
      <c r="B353" s="184" t="s">
        <v>1201</v>
      </c>
      <c r="C353" s="18" t="s">
        <v>1202</v>
      </c>
      <c r="D353" s="185" t="s">
        <v>78</v>
      </c>
      <c r="E353" s="18" t="s">
        <v>1203</v>
      </c>
      <c r="F353" s="18">
        <v>13</v>
      </c>
      <c r="G353" s="18" t="s">
        <v>142</v>
      </c>
      <c r="H353" s="184" t="s">
        <v>1180</v>
      </c>
      <c r="I353" s="185" t="s">
        <v>142</v>
      </c>
      <c r="J353" s="18" t="s">
        <v>1204</v>
      </c>
    </row>
    <row r="354" spans="1:10" x14ac:dyDescent="0.25">
      <c r="A354" s="18">
        <v>24247493</v>
      </c>
      <c r="B354" s="184" t="s">
        <v>1205</v>
      </c>
      <c r="C354" s="18" t="s">
        <v>1206</v>
      </c>
      <c r="D354" s="185" t="s">
        <v>95</v>
      </c>
      <c r="E354" s="18" t="s">
        <v>422</v>
      </c>
      <c r="F354" s="18">
        <v>14</v>
      </c>
      <c r="G354" s="18" t="s">
        <v>142</v>
      </c>
      <c r="H354" s="184" t="s">
        <v>1180</v>
      </c>
      <c r="I354" s="185" t="s">
        <v>142</v>
      </c>
      <c r="J354" s="18" t="s">
        <v>1184</v>
      </c>
    </row>
    <row r="355" spans="1:10" x14ac:dyDescent="0.25">
      <c r="A355" s="18">
        <v>24247736</v>
      </c>
      <c r="B355" s="184" t="s">
        <v>1205</v>
      </c>
      <c r="C355" s="18" t="s">
        <v>1207</v>
      </c>
      <c r="D355" s="185" t="s">
        <v>78</v>
      </c>
      <c r="E355" s="18" t="s">
        <v>1183</v>
      </c>
      <c r="F355" s="18">
        <v>11</v>
      </c>
      <c r="G355" s="18" t="s">
        <v>142</v>
      </c>
      <c r="H355" s="184" t="s">
        <v>1180</v>
      </c>
      <c r="I355" s="185" t="s">
        <v>142</v>
      </c>
      <c r="J355" s="18" t="s">
        <v>1204</v>
      </c>
    </row>
    <row r="356" spans="1:10" x14ac:dyDescent="0.25">
      <c r="A356" s="18">
        <v>24236843</v>
      </c>
      <c r="B356" s="184" t="s">
        <v>1208</v>
      </c>
      <c r="C356" s="18" t="s">
        <v>1209</v>
      </c>
      <c r="D356" s="185" t="s">
        <v>94</v>
      </c>
      <c r="E356" s="18" t="s">
        <v>1210</v>
      </c>
      <c r="F356" s="18">
        <v>15</v>
      </c>
      <c r="G356" s="18" t="s">
        <v>142</v>
      </c>
      <c r="H356" s="184" t="s">
        <v>1180</v>
      </c>
      <c r="I356" s="185" t="s">
        <v>142</v>
      </c>
      <c r="J356" s="18" t="s">
        <v>1211</v>
      </c>
    </row>
    <row r="357" spans="1:10" x14ac:dyDescent="0.25">
      <c r="A357" s="18">
        <v>24222687</v>
      </c>
      <c r="B357" s="184" t="s">
        <v>1212</v>
      </c>
      <c r="C357" s="18" t="s">
        <v>1213</v>
      </c>
      <c r="D357" s="185" t="s">
        <v>94</v>
      </c>
      <c r="E357" s="18" t="s">
        <v>1214</v>
      </c>
      <c r="F357" s="18">
        <v>15</v>
      </c>
      <c r="G357" s="18" t="s">
        <v>142</v>
      </c>
      <c r="H357" s="184" t="s">
        <v>1180</v>
      </c>
      <c r="I357" s="185" t="s">
        <v>142</v>
      </c>
      <c r="J357" s="18" t="s">
        <v>1215</v>
      </c>
    </row>
    <row r="358" spans="1:10" x14ac:dyDescent="0.25">
      <c r="A358" s="18">
        <v>24222053</v>
      </c>
      <c r="B358" s="184" t="s">
        <v>207</v>
      </c>
      <c r="C358" s="18" t="s">
        <v>1216</v>
      </c>
      <c r="D358" s="185" t="s">
        <v>95</v>
      </c>
      <c r="E358" s="18" t="s">
        <v>1217</v>
      </c>
      <c r="F358" s="18">
        <v>14</v>
      </c>
      <c r="G358" s="18" t="s">
        <v>142</v>
      </c>
      <c r="H358" s="184" t="s">
        <v>1180</v>
      </c>
      <c r="I358" s="185" t="s">
        <v>142</v>
      </c>
      <c r="J358" s="18" t="s">
        <v>1184</v>
      </c>
    </row>
    <row r="359" spans="1:10" x14ac:dyDescent="0.25">
      <c r="A359" s="18">
        <v>24247494</v>
      </c>
      <c r="B359" s="184" t="s">
        <v>1218</v>
      </c>
      <c r="C359" s="18" t="s">
        <v>1219</v>
      </c>
      <c r="D359" s="185" t="s">
        <v>79</v>
      </c>
      <c r="E359" s="18" t="s">
        <v>1220</v>
      </c>
      <c r="F359" s="18">
        <v>11</v>
      </c>
      <c r="G359" s="18" t="s">
        <v>142</v>
      </c>
      <c r="H359" s="184" t="s">
        <v>1180</v>
      </c>
      <c r="I359" s="185" t="s">
        <v>142</v>
      </c>
      <c r="J359" s="18" t="s">
        <v>1184</v>
      </c>
    </row>
    <row r="360" spans="1:10" x14ac:dyDescent="0.25">
      <c r="A360" s="18">
        <v>24247658</v>
      </c>
      <c r="B360" s="184" t="s">
        <v>1221</v>
      </c>
      <c r="C360" s="18" t="s">
        <v>1222</v>
      </c>
      <c r="D360" s="185" t="s">
        <v>78</v>
      </c>
      <c r="E360" s="18" t="s">
        <v>568</v>
      </c>
      <c r="F360" s="18">
        <v>13</v>
      </c>
      <c r="G360" s="18" t="s">
        <v>142</v>
      </c>
      <c r="H360" s="184" t="s">
        <v>1180</v>
      </c>
      <c r="I360" s="185" t="s">
        <v>142</v>
      </c>
      <c r="J360" s="18" t="s">
        <v>1204</v>
      </c>
    </row>
    <row r="361" spans="1:10" x14ac:dyDescent="0.25">
      <c r="A361" s="18">
        <v>24222727</v>
      </c>
      <c r="B361" s="184" t="s">
        <v>1223</v>
      </c>
      <c r="C361" s="18" t="s">
        <v>1224</v>
      </c>
      <c r="D361" s="185" t="s">
        <v>95</v>
      </c>
      <c r="E361" s="18" t="s">
        <v>1225</v>
      </c>
      <c r="F361" s="18">
        <v>14</v>
      </c>
      <c r="G361" s="18" t="s">
        <v>142</v>
      </c>
      <c r="H361" s="184" t="s">
        <v>1180</v>
      </c>
      <c r="I361" s="185" t="s">
        <v>142</v>
      </c>
      <c r="J361" s="18" t="s">
        <v>1184</v>
      </c>
    </row>
    <row r="362" spans="1:10" x14ac:dyDescent="0.25">
      <c r="A362" s="18">
        <v>24222664</v>
      </c>
      <c r="B362" s="184" t="s">
        <v>1226</v>
      </c>
      <c r="C362" s="18" t="s">
        <v>1227</v>
      </c>
      <c r="D362" s="185" t="s">
        <v>94</v>
      </c>
      <c r="E362" s="18" t="s">
        <v>1228</v>
      </c>
      <c r="F362" s="18">
        <v>14</v>
      </c>
      <c r="G362" s="18" t="s">
        <v>142</v>
      </c>
      <c r="H362" s="184" t="s">
        <v>1180</v>
      </c>
      <c r="I362" s="185" t="s">
        <v>142</v>
      </c>
      <c r="J362" s="18" t="s">
        <v>1229</v>
      </c>
    </row>
    <row r="363" spans="1:10" x14ac:dyDescent="0.25">
      <c r="A363" s="18">
        <v>24245748</v>
      </c>
      <c r="B363" s="184" t="s">
        <v>1230</v>
      </c>
      <c r="C363" s="18" t="s">
        <v>1231</v>
      </c>
      <c r="D363" s="185" t="s">
        <v>79</v>
      </c>
      <c r="E363" s="18" t="s">
        <v>1232</v>
      </c>
      <c r="F363" s="18">
        <v>11</v>
      </c>
      <c r="G363" s="18" t="s">
        <v>142</v>
      </c>
      <c r="H363" s="184" t="s">
        <v>1180</v>
      </c>
      <c r="I363" s="185" t="s">
        <v>142</v>
      </c>
      <c r="J363" s="18" t="s">
        <v>1184</v>
      </c>
    </row>
    <row r="364" spans="1:10" x14ac:dyDescent="0.25">
      <c r="A364" s="18">
        <v>24248629</v>
      </c>
      <c r="B364" s="184" t="s">
        <v>1230</v>
      </c>
      <c r="C364" s="18" t="s">
        <v>455</v>
      </c>
      <c r="D364" s="185" t="s">
        <v>95</v>
      </c>
      <c r="E364" s="18" t="s">
        <v>1140</v>
      </c>
      <c r="F364" s="18">
        <v>14</v>
      </c>
      <c r="G364" s="18" t="s">
        <v>142</v>
      </c>
      <c r="H364" s="184" t="s">
        <v>1180</v>
      </c>
      <c r="I364" s="185" t="s">
        <v>142</v>
      </c>
      <c r="J364" s="18" t="s">
        <v>1184</v>
      </c>
    </row>
    <row r="365" spans="1:10" x14ac:dyDescent="0.25">
      <c r="A365" s="18">
        <v>24210967</v>
      </c>
      <c r="B365" s="184" t="s">
        <v>1233</v>
      </c>
      <c r="C365" s="18" t="s">
        <v>1234</v>
      </c>
      <c r="D365" s="185" t="s">
        <v>380</v>
      </c>
      <c r="E365" s="18" t="s">
        <v>1235</v>
      </c>
      <c r="F365" s="18">
        <v>16</v>
      </c>
      <c r="G365" s="18" t="s">
        <v>142</v>
      </c>
      <c r="H365" s="184" t="s">
        <v>1180</v>
      </c>
      <c r="I365" s="185" t="s">
        <v>142</v>
      </c>
      <c r="J365" s="18" t="s">
        <v>1184</v>
      </c>
    </row>
    <row r="366" spans="1:10" x14ac:dyDescent="0.25">
      <c r="A366" s="18">
        <v>24237303</v>
      </c>
      <c r="B366" s="184" t="s">
        <v>1236</v>
      </c>
      <c r="C366" s="18" t="s">
        <v>1237</v>
      </c>
      <c r="D366" s="185" t="s">
        <v>78</v>
      </c>
      <c r="E366" s="18" t="s">
        <v>1238</v>
      </c>
      <c r="F366" s="18">
        <v>13</v>
      </c>
      <c r="G366" s="18" t="s">
        <v>142</v>
      </c>
      <c r="H366" s="184" t="s">
        <v>1180</v>
      </c>
      <c r="I366" s="185" t="s">
        <v>142</v>
      </c>
      <c r="J366" s="18" t="s">
        <v>1184</v>
      </c>
    </row>
    <row r="367" spans="1:10" x14ac:dyDescent="0.25">
      <c r="A367" s="18">
        <v>24210965</v>
      </c>
      <c r="B367" s="184" t="s">
        <v>1236</v>
      </c>
      <c r="C367" s="18" t="s">
        <v>1239</v>
      </c>
      <c r="D367" s="185" t="s">
        <v>95</v>
      </c>
      <c r="E367" s="18" t="s">
        <v>1240</v>
      </c>
      <c r="F367" s="18">
        <v>14</v>
      </c>
      <c r="G367" s="18" t="s">
        <v>142</v>
      </c>
      <c r="H367" s="184" t="s">
        <v>1180</v>
      </c>
      <c r="I367" s="185" t="s">
        <v>142</v>
      </c>
      <c r="J367" s="18" t="s">
        <v>1181</v>
      </c>
    </row>
    <row r="368" spans="1:10" x14ac:dyDescent="0.25">
      <c r="A368" s="18">
        <v>24233774</v>
      </c>
      <c r="B368" s="184" t="s">
        <v>1236</v>
      </c>
      <c r="C368" s="18" t="s">
        <v>1241</v>
      </c>
      <c r="D368" s="185" t="s">
        <v>94</v>
      </c>
      <c r="E368" s="18" t="s">
        <v>1242</v>
      </c>
      <c r="F368" s="18">
        <v>14</v>
      </c>
      <c r="G368" s="18" t="s">
        <v>142</v>
      </c>
      <c r="H368" s="184" t="s">
        <v>1180</v>
      </c>
      <c r="I368" s="185" t="s">
        <v>142</v>
      </c>
      <c r="J368" s="18" t="s">
        <v>1184</v>
      </c>
    </row>
    <row r="369" spans="1:10" x14ac:dyDescent="0.25">
      <c r="A369" s="18">
        <v>24222642</v>
      </c>
      <c r="B369" s="184" t="s">
        <v>1243</v>
      </c>
      <c r="C369" s="18" t="s">
        <v>1244</v>
      </c>
      <c r="D369" s="185" t="s">
        <v>94</v>
      </c>
      <c r="E369" s="18" t="s">
        <v>162</v>
      </c>
      <c r="F369" s="18">
        <v>15</v>
      </c>
      <c r="G369" s="18" t="s">
        <v>142</v>
      </c>
      <c r="H369" s="184" t="s">
        <v>1180</v>
      </c>
      <c r="I369" s="185" t="s">
        <v>142</v>
      </c>
      <c r="J369" s="18" t="s">
        <v>1215</v>
      </c>
    </row>
    <row r="370" spans="1:10" x14ac:dyDescent="0.25">
      <c r="A370" s="18">
        <v>24222188</v>
      </c>
      <c r="B370" s="184" t="s">
        <v>1245</v>
      </c>
      <c r="C370" s="18" t="s">
        <v>1246</v>
      </c>
      <c r="D370" s="185" t="s">
        <v>94</v>
      </c>
      <c r="E370" s="18" t="s">
        <v>1247</v>
      </c>
      <c r="F370" s="18">
        <v>14</v>
      </c>
      <c r="G370" s="18" t="s">
        <v>142</v>
      </c>
      <c r="H370" s="184" t="s">
        <v>1180</v>
      </c>
      <c r="I370" s="185" t="s">
        <v>142</v>
      </c>
      <c r="J370" s="18" t="s">
        <v>1229</v>
      </c>
    </row>
    <row r="371" spans="1:10" x14ac:dyDescent="0.25">
      <c r="A371" s="18">
        <v>24247651</v>
      </c>
      <c r="B371" s="184" t="s">
        <v>1248</v>
      </c>
      <c r="C371" s="18" t="s">
        <v>1249</v>
      </c>
      <c r="D371" s="185" t="s">
        <v>79</v>
      </c>
      <c r="E371" s="18" t="s">
        <v>721</v>
      </c>
      <c r="F371" s="18">
        <v>12</v>
      </c>
      <c r="G371" s="18" t="s">
        <v>142</v>
      </c>
      <c r="H371" s="184" t="s">
        <v>1180</v>
      </c>
      <c r="I371" s="185" t="s">
        <v>142</v>
      </c>
      <c r="J371" s="18" t="s">
        <v>1184</v>
      </c>
    </row>
    <row r="372" spans="1:10" x14ac:dyDescent="0.25">
      <c r="A372" s="18">
        <v>24220188</v>
      </c>
      <c r="B372" s="184" t="s">
        <v>1250</v>
      </c>
      <c r="C372" s="18" t="s">
        <v>1251</v>
      </c>
      <c r="D372" s="185" t="s">
        <v>94</v>
      </c>
      <c r="E372" s="18" t="s">
        <v>1252</v>
      </c>
      <c r="F372" s="18">
        <v>14</v>
      </c>
      <c r="G372" s="18" t="s">
        <v>142</v>
      </c>
      <c r="H372" s="184" t="s">
        <v>1180</v>
      </c>
      <c r="I372" s="185" t="s">
        <v>142</v>
      </c>
      <c r="J372" s="18" t="s">
        <v>1215</v>
      </c>
    </row>
    <row r="373" spans="1:10" x14ac:dyDescent="0.25">
      <c r="A373" s="18">
        <v>24248687</v>
      </c>
      <c r="B373" s="184" t="s">
        <v>1253</v>
      </c>
      <c r="C373" s="18" t="s">
        <v>1254</v>
      </c>
      <c r="D373" s="185" t="s">
        <v>78</v>
      </c>
      <c r="E373" s="18" t="s">
        <v>452</v>
      </c>
      <c r="F373" s="18">
        <v>12</v>
      </c>
      <c r="G373" s="18" t="s">
        <v>142</v>
      </c>
      <c r="H373" s="184" t="s">
        <v>1180</v>
      </c>
      <c r="I373" s="185" t="s">
        <v>142</v>
      </c>
      <c r="J373" s="18" t="s">
        <v>1184</v>
      </c>
    </row>
    <row r="374" spans="1:10" x14ac:dyDescent="0.25">
      <c r="A374" s="18">
        <v>24247492</v>
      </c>
      <c r="B374" s="184" t="s">
        <v>1255</v>
      </c>
      <c r="C374" s="18" t="s">
        <v>1256</v>
      </c>
      <c r="D374" s="185" t="s">
        <v>78</v>
      </c>
      <c r="E374" s="18" t="s">
        <v>1257</v>
      </c>
      <c r="F374" s="18">
        <v>12</v>
      </c>
      <c r="G374" s="18" t="s">
        <v>142</v>
      </c>
      <c r="H374" s="184" t="s">
        <v>1180</v>
      </c>
      <c r="I374" s="185" t="s">
        <v>142</v>
      </c>
      <c r="J374" s="18" t="s">
        <v>1204</v>
      </c>
    </row>
    <row r="375" spans="1:10" x14ac:dyDescent="0.25">
      <c r="A375" s="18">
        <v>24245664</v>
      </c>
      <c r="B375" s="184" t="s">
        <v>1258</v>
      </c>
      <c r="C375" s="18" t="s">
        <v>1259</v>
      </c>
      <c r="D375" s="185" t="s">
        <v>78</v>
      </c>
      <c r="E375" s="18" t="s">
        <v>1260</v>
      </c>
      <c r="F375" s="18">
        <v>11</v>
      </c>
      <c r="G375" s="18" t="s">
        <v>142</v>
      </c>
      <c r="H375" s="184" t="s">
        <v>1180</v>
      </c>
      <c r="I375" s="185" t="s">
        <v>142</v>
      </c>
      <c r="J375" s="18" t="s">
        <v>1204</v>
      </c>
    </row>
    <row r="376" spans="1:10" x14ac:dyDescent="0.25">
      <c r="A376" s="18">
        <v>24247653</v>
      </c>
      <c r="B376" s="184" t="s">
        <v>1261</v>
      </c>
      <c r="C376" s="18" t="s">
        <v>1262</v>
      </c>
      <c r="D376" s="185" t="s">
        <v>79</v>
      </c>
      <c r="E376" s="18" t="s">
        <v>1263</v>
      </c>
      <c r="F376" s="18">
        <v>11</v>
      </c>
      <c r="G376" s="18" t="s">
        <v>142</v>
      </c>
      <c r="H376" s="184" t="s">
        <v>1180</v>
      </c>
      <c r="I376" s="185" t="s">
        <v>142</v>
      </c>
      <c r="J376" s="18" t="s">
        <v>1184</v>
      </c>
    </row>
    <row r="377" spans="1:10" x14ac:dyDescent="0.25">
      <c r="A377" s="18">
        <v>24247495</v>
      </c>
      <c r="B377" s="184" t="s">
        <v>1264</v>
      </c>
      <c r="C377" s="18" t="s">
        <v>1265</v>
      </c>
      <c r="D377" s="185" t="s">
        <v>78</v>
      </c>
      <c r="E377" s="18" t="s">
        <v>1266</v>
      </c>
      <c r="F377" s="18">
        <v>11</v>
      </c>
      <c r="G377" s="18" t="s">
        <v>142</v>
      </c>
      <c r="H377" s="184" t="s">
        <v>1180</v>
      </c>
      <c r="I377" s="185" t="s">
        <v>142</v>
      </c>
      <c r="J377" s="18" t="s">
        <v>1204</v>
      </c>
    </row>
    <row r="378" spans="1:10" x14ac:dyDescent="0.25">
      <c r="A378" s="18">
        <v>24222048</v>
      </c>
      <c r="B378" s="184" t="s">
        <v>1267</v>
      </c>
      <c r="C378" s="18" t="s">
        <v>1268</v>
      </c>
      <c r="D378" s="185" t="s">
        <v>94</v>
      </c>
      <c r="E378" s="18" t="s">
        <v>1269</v>
      </c>
      <c r="F378" s="18">
        <v>15</v>
      </c>
      <c r="G378" s="18" t="s">
        <v>142</v>
      </c>
      <c r="H378" s="184" t="s">
        <v>1180</v>
      </c>
      <c r="I378" s="185" t="s">
        <v>142</v>
      </c>
      <c r="J378" s="18" t="s">
        <v>1215</v>
      </c>
    </row>
    <row r="379" spans="1:10" x14ac:dyDescent="0.25">
      <c r="A379" s="18">
        <v>24245782</v>
      </c>
      <c r="B379" s="184" t="s">
        <v>1270</v>
      </c>
      <c r="C379" s="18" t="s">
        <v>1271</v>
      </c>
      <c r="D379" s="185" t="s">
        <v>78</v>
      </c>
      <c r="E379" s="18" t="s">
        <v>1272</v>
      </c>
      <c r="F379" s="18">
        <v>12</v>
      </c>
      <c r="G379" s="18" t="s">
        <v>142</v>
      </c>
      <c r="H379" s="184" t="s">
        <v>1180</v>
      </c>
      <c r="I379" s="185" t="s">
        <v>142</v>
      </c>
      <c r="J379" s="18" t="s">
        <v>1273</v>
      </c>
    </row>
    <row r="380" spans="1:10" x14ac:dyDescent="0.25">
      <c r="A380" s="18">
        <v>24236864</v>
      </c>
      <c r="B380" s="184" t="s">
        <v>1274</v>
      </c>
      <c r="C380" s="18" t="s">
        <v>1275</v>
      </c>
      <c r="D380" s="185" t="s">
        <v>79</v>
      </c>
      <c r="E380" s="18" t="s">
        <v>1276</v>
      </c>
      <c r="F380" s="18">
        <v>13</v>
      </c>
      <c r="G380" s="18" t="s">
        <v>142</v>
      </c>
      <c r="H380" s="184" t="s">
        <v>1180</v>
      </c>
      <c r="I380" s="185" t="s">
        <v>142</v>
      </c>
      <c r="J380" s="18" t="s">
        <v>1184</v>
      </c>
    </row>
    <row r="381" spans="1:10" x14ac:dyDescent="0.25">
      <c r="A381" s="18">
        <v>24238698</v>
      </c>
      <c r="B381" s="184" t="s">
        <v>1277</v>
      </c>
      <c r="C381" s="18" t="s">
        <v>1278</v>
      </c>
      <c r="D381" s="185" t="s">
        <v>78</v>
      </c>
      <c r="E381" s="18" t="s">
        <v>1279</v>
      </c>
      <c r="F381" s="18">
        <v>12</v>
      </c>
      <c r="G381" s="18" t="s">
        <v>142</v>
      </c>
      <c r="H381" s="184" t="s">
        <v>1180</v>
      </c>
      <c r="I381" s="185" t="s">
        <v>142</v>
      </c>
      <c r="J381" s="18" t="s">
        <v>1204</v>
      </c>
    </row>
    <row r="382" spans="1:10" x14ac:dyDescent="0.25">
      <c r="A382" s="18">
        <v>24245629</v>
      </c>
      <c r="B382" s="184" t="s">
        <v>1280</v>
      </c>
      <c r="C382" s="18" t="s">
        <v>1281</v>
      </c>
      <c r="D382" s="185" t="s">
        <v>79</v>
      </c>
      <c r="E382" s="18" t="s">
        <v>1257</v>
      </c>
      <c r="F382" s="18">
        <v>12</v>
      </c>
      <c r="G382" s="18" t="s">
        <v>142</v>
      </c>
      <c r="H382" s="184" t="s">
        <v>1180</v>
      </c>
      <c r="I382" s="185" t="s">
        <v>142</v>
      </c>
      <c r="J382" s="18" t="s">
        <v>1184</v>
      </c>
    </row>
    <row r="383" spans="1:10" x14ac:dyDescent="0.25">
      <c r="A383" s="18">
        <v>24210963</v>
      </c>
      <c r="B383" s="184" t="s">
        <v>1280</v>
      </c>
      <c r="C383" s="18" t="s">
        <v>1282</v>
      </c>
      <c r="D383" s="185" t="s">
        <v>94</v>
      </c>
      <c r="E383" s="18" t="s">
        <v>1283</v>
      </c>
      <c r="F383" s="18">
        <v>14</v>
      </c>
      <c r="G383" s="18" t="s">
        <v>142</v>
      </c>
      <c r="H383" s="184" t="s">
        <v>1180</v>
      </c>
      <c r="I383" s="185" t="s">
        <v>142</v>
      </c>
      <c r="J383" s="18" t="s">
        <v>1184</v>
      </c>
    </row>
    <row r="384" spans="1:10" x14ac:dyDescent="0.25">
      <c r="A384" s="18">
        <v>24220100</v>
      </c>
      <c r="B384" s="184" t="s">
        <v>1284</v>
      </c>
      <c r="C384" s="18" t="s">
        <v>1285</v>
      </c>
      <c r="D384" s="185" t="s">
        <v>95</v>
      </c>
      <c r="E384" s="18" t="s">
        <v>1286</v>
      </c>
      <c r="F384" s="18">
        <v>14</v>
      </c>
      <c r="G384" s="18" t="s">
        <v>142</v>
      </c>
      <c r="H384" s="184" t="s">
        <v>1287</v>
      </c>
      <c r="I384" s="185" t="s">
        <v>142</v>
      </c>
      <c r="J384" s="18" t="s">
        <v>1288</v>
      </c>
    </row>
    <row r="385" spans="1:10" x14ac:dyDescent="0.25">
      <c r="A385" s="18">
        <v>24247936</v>
      </c>
      <c r="B385" s="184" t="s">
        <v>1289</v>
      </c>
      <c r="C385" s="18" t="s">
        <v>1290</v>
      </c>
      <c r="D385" s="185" t="s">
        <v>79</v>
      </c>
      <c r="E385" s="18" t="s">
        <v>1291</v>
      </c>
      <c r="F385" s="18">
        <v>11</v>
      </c>
      <c r="G385" s="18" t="s">
        <v>142</v>
      </c>
      <c r="H385" s="184" t="s">
        <v>1287</v>
      </c>
      <c r="I385" s="185" t="s">
        <v>142</v>
      </c>
      <c r="J385" s="18" t="s">
        <v>1292</v>
      </c>
    </row>
    <row r="386" spans="1:10" x14ac:dyDescent="0.25">
      <c r="A386" s="18">
        <v>24236866</v>
      </c>
      <c r="B386" s="184" t="s">
        <v>1293</v>
      </c>
      <c r="C386" s="18" t="s">
        <v>1154</v>
      </c>
      <c r="D386" s="185" t="s">
        <v>79</v>
      </c>
      <c r="E386" s="18" t="s">
        <v>1294</v>
      </c>
      <c r="F386" s="18">
        <v>13</v>
      </c>
      <c r="G386" s="18" t="s">
        <v>142</v>
      </c>
      <c r="H386" s="184" t="s">
        <v>1287</v>
      </c>
      <c r="I386" s="185" t="s">
        <v>142</v>
      </c>
      <c r="J386" s="18" t="s">
        <v>1295</v>
      </c>
    </row>
    <row r="387" spans="1:10" x14ac:dyDescent="0.25">
      <c r="A387" s="18">
        <v>24221486</v>
      </c>
      <c r="B387" s="184" t="s">
        <v>1296</v>
      </c>
      <c r="C387" s="18" t="s">
        <v>1297</v>
      </c>
      <c r="D387" s="185" t="s">
        <v>94</v>
      </c>
      <c r="E387" s="18" t="s">
        <v>1298</v>
      </c>
      <c r="F387" s="18">
        <v>14</v>
      </c>
      <c r="G387" s="18" t="s">
        <v>142</v>
      </c>
      <c r="H387" s="184" t="s">
        <v>1287</v>
      </c>
      <c r="I387" s="185" t="s">
        <v>142</v>
      </c>
      <c r="J387" s="18" t="s">
        <v>307</v>
      </c>
    </row>
    <row r="388" spans="1:10" x14ac:dyDescent="0.25">
      <c r="A388" s="18">
        <v>24236867</v>
      </c>
      <c r="B388" s="184" t="s">
        <v>1299</v>
      </c>
      <c r="C388" s="18" t="s">
        <v>1300</v>
      </c>
      <c r="D388" s="185" t="s">
        <v>79</v>
      </c>
      <c r="E388" s="18" t="s">
        <v>1301</v>
      </c>
      <c r="F388" s="18">
        <v>12</v>
      </c>
      <c r="G388" s="18" t="s">
        <v>142</v>
      </c>
      <c r="H388" s="184" t="s">
        <v>1287</v>
      </c>
      <c r="I388" s="185" t="s">
        <v>142</v>
      </c>
      <c r="J388" s="18" t="s">
        <v>794</v>
      </c>
    </row>
    <row r="389" spans="1:10" x14ac:dyDescent="0.25">
      <c r="A389" s="18">
        <v>24238073</v>
      </c>
      <c r="B389" s="184" t="s">
        <v>1302</v>
      </c>
      <c r="C389" s="18" t="s">
        <v>1303</v>
      </c>
      <c r="D389" s="185" t="s">
        <v>95</v>
      </c>
      <c r="E389" s="18" t="s">
        <v>1304</v>
      </c>
      <c r="F389" s="18">
        <v>14</v>
      </c>
      <c r="G389" s="18" t="s">
        <v>142</v>
      </c>
      <c r="H389" s="184" t="s">
        <v>1287</v>
      </c>
      <c r="I389" s="185" t="s">
        <v>142</v>
      </c>
      <c r="J389" s="18" t="s">
        <v>445</v>
      </c>
    </row>
    <row r="390" spans="1:10" x14ac:dyDescent="0.25">
      <c r="A390" s="18">
        <v>24220102</v>
      </c>
      <c r="B390" s="184" t="s">
        <v>1177</v>
      </c>
      <c r="C390" s="18" t="s">
        <v>1305</v>
      </c>
      <c r="D390" s="185" t="s">
        <v>94</v>
      </c>
      <c r="E390" s="18" t="s">
        <v>1306</v>
      </c>
      <c r="F390" s="18">
        <v>13</v>
      </c>
      <c r="G390" s="18" t="s">
        <v>142</v>
      </c>
      <c r="H390" s="184" t="s">
        <v>1287</v>
      </c>
      <c r="I390" s="185" t="s">
        <v>142</v>
      </c>
      <c r="J390" s="18" t="s">
        <v>1307</v>
      </c>
    </row>
    <row r="391" spans="1:10" x14ac:dyDescent="0.25">
      <c r="A391" s="18">
        <v>24220007</v>
      </c>
      <c r="B391" s="184" t="s">
        <v>1308</v>
      </c>
      <c r="C391" s="18" t="s">
        <v>1309</v>
      </c>
      <c r="D391" s="185" t="s">
        <v>95</v>
      </c>
      <c r="E391" s="18" t="s">
        <v>393</v>
      </c>
      <c r="F391" s="18">
        <v>14</v>
      </c>
      <c r="G391" s="18" t="s">
        <v>142</v>
      </c>
      <c r="H391" s="184" t="s">
        <v>1287</v>
      </c>
      <c r="I391" s="185" t="s">
        <v>142</v>
      </c>
      <c r="J391" s="18" t="s">
        <v>1288</v>
      </c>
    </row>
    <row r="392" spans="1:10" x14ac:dyDescent="0.25">
      <c r="A392" s="18">
        <v>24233835</v>
      </c>
      <c r="B392" s="184" t="s">
        <v>1310</v>
      </c>
      <c r="C392" s="18" t="s">
        <v>1311</v>
      </c>
      <c r="D392" s="185" t="s">
        <v>78</v>
      </c>
      <c r="E392" s="18" t="s">
        <v>1312</v>
      </c>
      <c r="F392" s="18">
        <v>13</v>
      </c>
      <c r="G392" s="18" t="s">
        <v>142</v>
      </c>
      <c r="H392" s="184" t="s">
        <v>1287</v>
      </c>
      <c r="I392" s="185" t="s">
        <v>142</v>
      </c>
      <c r="J392" s="18" t="s">
        <v>445</v>
      </c>
    </row>
    <row r="393" spans="1:10" x14ac:dyDescent="0.25">
      <c r="A393" s="18">
        <v>24210856</v>
      </c>
      <c r="B393" s="184" t="s">
        <v>1313</v>
      </c>
      <c r="C393" s="18" t="s">
        <v>1314</v>
      </c>
      <c r="D393" s="185" t="s">
        <v>94</v>
      </c>
      <c r="E393" s="18" t="s">
        <v>1315</v>
      </c>
      <c r="F393" s="18">
        <v>15</v>
      </c>
      <c r="G393" s="18" t="s">
        <v>142</v>
      </c>
      <c r="H393" s="184" t="s">
        <v>1287</v>
      </c>
      <c r="I393" s="185" t="s">
        <v>142</v>
      </c>
      <c r="J393" s="18" t="s">
        <v>1316</v>
      </c>
    </row>
    <row r="394" spans="1:10" x14ac:dyDescent="0.25">
      <c r="A394" s="18">
        <v>24210881</v>
      </c>
      <c r="B394" s="184" t="s">
        <v>1317</v>
      </c>
      <c r="C394" s="18" t="s">
        <v>1318</v>
      </c>
      <c r="D394" s="185" t="s">
        <v>95</v>
      </c>
      <c r="E394" s="18" t="s">
        <v>514</v>
      </c>
      <c r="F394" s="18">
        <v>14</v>
      </c>
      <c r="G394" s="18" t="s">
        <v>142</v>
      </c>
      <c r="H394" s="184" t="s">
        <v>1287</v>
      </c>
      <c r="I394" s="185" t="s">
        <v>142</v>
      </c>
      <c r="J394" s="18" t="s">
        <v>1292</v>
      </c>
    </row>
    <row r="395" spans="1:10" x14ac:dyDescent="0.25">
      <c r="A395" s="18">
        <v>24210350</v>
      </c>
      <c r="B395" s="184" t="s">
        <v>1319</v>
      </c>
      <c r="C395" s="18" t="s">
        <v>1320</v>
      </c>
      <c r="D395" s="185" t="s">
        <v>94</v>
      </c>
      <c r="E395" s="18" t="s">
        <v>1321</v>
      </c>
      <c r="F395" s="18">
        <v>15</v>
      </c>
      <c r="G395" s="18" t="s">
        <v>142</v>
      </c>
      <c r="H395" s="184" t="s">
        <v>1287</v>
      </c>
      <c r="I395" s="185" t="s">
        <v>142</v>
      </c>
      <c r="J395" s="18" t="s">
        <v>1322</v>
      </c>
    </row>
    <row r="396" spans="1:10" x14ac:dyDescent="0.25">
      <c r="A396" s="18">
        <v>24247933</v>
      </c>
      <c r="B396" s="184" t="s">
        <v>1319</v>
      </c>
      <c r="C396" s="18" t="s">
        <v>1323</v>
      </c>
      <c r="D396" s="185" t="s">
        <v>79</v>
      </c>
      <c r="E396" s="18" t="s">
        <v>1324</v>
      </c>
      <c r="F396" s="18">
        <v>13</v>
      </c>
      <c r="G396" s="18" t="s">
        <v>142</v>
      </c>
      <c r="H396" s="184" t="s">
        <v>1287</v>
      </c>
      <c r="I396" s="185" t="s">
        <v>142</v>
      </c>
      <c r="J396" s="18" t="s">
        <v>1292</v>
      </c>
    </row>
    <row r="397" spans="1:10" x14ac:dyDescent="0.25">
      <c r="A397" s="18">
        <v>24248429</v>
      </c>
      <c r="B397" s="184" t="s">
        <v>1325</v>
      </c>
      <c r="C397" s="18" t="s">
        <v>1326</v>
      </c>
      <c r="D397" s="185" t="s">
        <v>78</v>
      </c>
      <c r="E397" s="18" t="s">
        <v>1327</v>
      </c>
      <c r="F397" s="18">
        <v>11</v>
      </c>
      <c r="G397" s="18" t="s">
        <v>142</v>
      </c>
      <c r="H397" s="184" t="s">
        <v>1287</v>
      </c>
      <c r="I397" s="185" t="s">
        <v>142</v>
      </c>
      <c r="J397" s="18" t="s">
        <v>307</v>
      </c>
    </row>
    <row r="398" spans="1:10" x14ac:dyDescent="0.25">
      <c r="A398" s="18">
        <v>24247848</v>
      </c>
      <c r="B398" s="184" t="s">
        <v>1325</v>
      </c>
      <c r="C398" s="18" t="s">
        <v>1328</v>
      </c>
      <c r="D398" s="185" t="s">
        <v>78</v>
      </c>
      <c r="E398" s="18" t="s">
        <v>1327</v>
      </c>
      <c r="F398" s="18">
        <v>11</v>
      </c>
      <c r="G398" s="18" t="s">
        <v>142</v>
      </c>
      <c r="H398" s="184" t="s">
        <v>1287</v>
      </c>
      <c r="I398" s="185" t="s">
        <v>142</v>
      </c>
      <c r="J398" s="18" t="s">
        <v>307</v>
      </c>
    </row>
    <row r="399" spans="1:10" x14ac:dyDescent="0.25">
      <c r="A399" s="18">
        <v>24247934</v>
      </c>
      <c r="B399" s="184" t="s">
        <v>1329</v>
      </c>
      <c r="C399" s="18" t="s">
        <v>300</v>
      </c>
      <c r="D399" s="185" t="s">
        <v>79</v>
      </c>
      <c r="E399" s="18" t="s">
        <v>971</v>
      </c>
      <c r="F399" s="18">
        <v>13</v>
      </c>
      <c r="G399" s="18" t="s">
        <v>142</v>
      </c>
      <c r="H399" s="184" t="s">
        <v>1287</v>
      </c>
      <c r="I399" s="185" t="s">
        <v>142</v>
      </c>
      <c r="J399" s="18" t="s">
        <v>1292</v>
      </c>
    </row>
    <row r="400" spans="1:10" x14ac:dyDescent="0.25">
      <c r="A400" s="18">
        <v>24237856</v>
      </c>
      <c r="B400" s="184" t="s">
        <v>1330</v>
      </c>
      <c r="C400" s="18" t="s">
        <v>1331</v>
      </c>
      <c r="D400" s="185" t="s">
        <v>78</v>
      </c>
      <c r="E400" s="18" t="s">
        <v>1332</v>
      </c>
      <c r="F400" s="18">
        <v>12</v>
      </c>
      <c r="G400" s="18" t="s">
        <v>142</v>
      </c>
      <c r="H400" s="184" t="s">
        <v>1287</v>
      </c>
      <c r="I400" s="185" t="s">
        <v>142</v>
      </c>
      <c r="J400" s="18" t="s">
        <v>1288</v>
      </c>
    </row>
    <row r="401" spans="1:10" x14ac:dyDescent="0.25">
      <c r="A401" s="18">
        <v>24247935</v>
      </c>
      <c r="B401" s="184" t="s">
        <v>1330</v>
      </c>
      <c r="C401" s="18" t="s">
        <v>1333</v>
      </c>
      <c r="D401" s="185" t="s">
        <v>95</v>
      </c>
      <c r="E401" s="18" t="s">
        <v>1334</v>
      </c>
      <c r="F401" s="18">
        <v>14</v>
      </c>
      <c r="G401" s="18" t="s">
        <v>142</v>
      </c>
      <c r="H401" s="184" t="s">
        <v>1287</v>
      </c>
      <c r="I401" s="185" t="s">
        <v>142</v>
      </c>
      <c r="J401" s="18" t="s">
        <v>1292</v>
      </c>
    </row>
    <row r="402" spans="1:10" x14ac:dyDescent="0.25">
      <c r="A402" s="18">
        <v>24212479</v>
      </c>
      <c r="B402" s="184" t="s">
        <v>1335</v>
      </c>
      <c r="C402" s="18" t="s">
        <v>648</v>
      </c>
      <c r="D402" s="185" t="s">
        <v>95</v>
      </c>
      <c r="E402" s="18" t="s">
        <v>1336</v>
      </c>
      <c r="F402" s="18">
        <v>14</v>
      </c>
      <c r="G402" s="18" t="s">
        <v>142</v>
      </c>
      <c r="H402" s="184" t="s">
        <v>1287</v>
      </c>
      <c r="I402" s="185" t="s">
        <v>142</v>
      </c>
      <c r="J402" s="18" t="s">
        <v>794</v>
      </c>
    </row>
    <row r="403" spans="1:10" x14ac:dyDescent="0.25">
      <c r="A403" s="18">
        <v>24212823</v>
      </c>
      <c r="B403" s="184" t="s">
        <v>1337</v>
      </c>
      <c r="C403" s="18" t="s">
        <v>1338</v>
      </c>
      <c r="D403" s="185" t="s">
        <v>95</v>
      </c>
      <c r="E403" s="18" t="s">
        <v>1339</v>
      </c>
      <c r="F403" s="18">
        <v>14</v>
      </c>
      <c r="G403" s="18" t="s">
        <v>142</v>
      </c>
      <c r="H403" s="184" t="s">
        <v>1287</v>
      </c>
      <c r="I403" s="185" t="s">
        <v>142</v>
      </c>
      <c r="J403" s="18" t="s">
        <v>1292</v>
      </c>
    </row>
    <row r="404" spans="1:10" x14ac:dyDescent="0.25">
      <c r="A404" s="18">
        <v>24222150</v>
      </c>
      <c r="B404" s="184" t="s">
        <v>1340</v>
      </c>
      <c r="C404" s="18" t="s">
        <v>1341</v>
      </c>
      <c r="D404" s="185" t="s">
        <v>78</v>
      </c>
      <c r="E404" s="18" t="s">
        <v>1342</v>
      </c>
      <c r="F404" s="18">
        <v>13</v>
      </c>
      <c r="G404" s="18" t="s">
        <v>142</v>
      </c>
      <c r="H404" s="184" t="s">
        <v>1287</v>
      </c>
      <c r="I404" s="185" t="s">
        <v>142</v>
      </c>
      <c r="J404" s="18" t="s">
        <v>1292</v>
      </c>
    </row>
    <row r="405" spans="1:10" x14ac:dyDescent="0.25">
      <c r="A405" s="18">
        <v>24247946</v>
      </c>
      <c r="B405" s="184" t="s">
        <v>1343</v>
      </c>
      <c r="C405" s="18" t="s">
        <v>1344</v>
      </c>
      <c r="D405" s="185" t="s">
        <v>79</v>
      </c>
      <c r="E405" s="18" t="s">
        <v>188</v>
      </c>
      <c r="F405" s="18">
        <v>11</v>
      </c>
      <c r="G405" s="18" t="s">
        <v>142</v>
      </c>
      <c r="H405" s="184" t="s">
        <v>1287</v>
      </c>
      <c r="I405" s="185" t="s">
        <v>142</v>
      </c>
      <c r="J405" s="18" t="s">
        <v>152</v>
      </c>
    </row>
    <row r="406" spans="1:10" x14ac:dyDescent="0.25">
      <c r="A406" s="18">
        <v>24247923</v>
      </c>
      <c r="B406" s="184" t="s">
        <v>1345</v>
      </c>
      <c r="C406" s="18" t="s">
        <v>1346</v>
      </c>
      <c r="D406" s="185" t="s">
        <v>79</v>
      </c>
      <c r="E406" s="18" t="s">
        <v>1347</v>
      </c>
      <c r="F406" s="18">
        <v>12</v>
      </c>
      <c r="G406" s="18" t="s">
        <v>142</v>
      </c>
      <c r="H406" s="184" t="s">
        <v>1287</v>
      </c>
      <c r="I406" s="185" t="s">
        <v>142</v>
      </c>
      <c r="J406" s="18" t="s">
        <v>1292</v>
      </c>
    </row>
    <row r="407" spans="1:10" x14ac:dyDescent="0.25">
      <c r="A407" s="18">
        <v>24221485</v>
      </c>
      <c r="B407" s="184" t="s">
        <v>1348</v>
      </c>
      <c r="C407" s="18" t="s">
        <v>1349</v>
      </c>
      <c r="D407" s="185" t="s">
        <v>94</v>
      </c>
      <c r="E407" s="18" t="s">
        <v>1350</v>
      </c>
      <c r="F407" s="18">
        <v>13</v>
      </c>
      <c r="G407" s="18" t="s">
        <v>142</v>
      </c>
      <c r="H407" s="184" t="s">
        <v>1287</v>
      </c>
      <c r="I407" s="185" t="s">
        <v>142</v>
      </c>
      <c r="J407" s="18" t="s">
        <v>307</v>
      </c>
    </row>
    <row r="408" spans="1:10" x14ac:dyDescent="0.25">
      <c r="A408" s="18">
        <v>24220134</v>
      </c>
      <c r="B408" s="184" t="s">
        <v>163</v>
      </c>
      <c r="C408" s="18" t="s">
        <v>1351</v>
      </c>
      <c r="D408" s="185" t="s">
        <v>94</v>
      </c>
      <c r="E408" s="18" t="s">
        <v>1352</v>
      </c>
      <c r="F408" s="18">
        <v>13</v>
      </c>
      <c r="G408" s="18" t="s">
        <v>142</v>
      </c>
      <c r="H408" s="184" t="s">
        <v>1287</v>
      </c>
      <c r="I408" s="185" t="s">
        <v>142</v>
      </c>
      <c r="J408" s="18" t="s">
        <v>1307</v>
      </c>
    </row>
    <row r="409" spans="1:10" x14ac:dyDescent="0.25">
      <c r="A409" s="18">
        <v>24220079</v>
      </c>
      <c r="B409" s="184" t="s">
        <v>1353</v>
      </c>
      <c r="C409" s="18" t="s">
        <v>1354</v>
      </c>
      <c r="D409" s="185" t="s">
        <v>78</v>
      </c>
      <c r="E409" s="18" t="s">
        <v>1355</v>
      </c>
      <c r="F409" s="18">
        <v>13</v>
      </c>
      <c r="G409" s="18" t="s">
        <v>142</v>
      </c>
      <c r="H409" s="184" t="s">
        <v>1287</v>
      </c>
      <c r="I409" s="185" t="s">
        <v>142</v>
      </c>
      <c r="J409" s="18" t="s">
        <v>307</v>
      </c>
    </row>
    <row r="410" spans="1:10" x14ac:dyDescent="0.25">
      <c r="A410" s="18">
        <v>24236910</v>
      </c>
      <c r="B410" s="184" t="s">
        <v>1356</v>
      </c>
      <c r="C410" s="18" t="s">
        <v>1357</v>
      </c>
      <c r="D410" s="185" t="s">
        <v>78</v>
      </c>
      <c r="E410" s="18" t="s">
        <v>1358</v>
      </c>
      <c r="F410" s="18">
        <v>12</v>
      </c>
      <c r="G410" s="18" t="s">
        <v>142</v>
      </c>
      <c r="H410" s="184" t="s">
        <v>1287</v>
      </c>
      <c r="I410" s="185" t="s">
        <v>142</v>
      </c>
      <c r="J410" s="18" t="s">
        <v>307</v>
      </c>
    </row>
    <row r="411" spans="1:10" x14ac:dyDescent="0.25">
      <c r="A411" s="18">
        <v>24247540</v>
      </c>
      <c r="B411" s="184" t="s">
        <v>1359</v>
      </c>
      <c r="C411" s="18" t="s">
        <v>1360</v>
      </c>
      <c r="D411" s="185" t="s">
        <v>79</v>
      </c>
      <c r="E411" s="18" t="s">
        <v>1361</v>
      </c>
      <c r="F411" s="18">
        <v>12</v>
      </c>
      <c r="G411" s="18" t="s">
        <v>142</v>
      </c>
      <c r="H411" s="184" t="s">
        <v>1287</v>
      </c>
      <c r="I411" s="185" t="s">
        <v>142</v>
      </c>
      <c r="J411" s="18" t="s">
        <v>1292</v>
      </c>
    </row>
    <row r="412" spans="1:10" x14ac:dyDescent="0.25">
      <c r="A412" s="18">
        <v>24236869</v>
      </c>
      <c r="B412" s="184" t="s">
        <v>1362</v>
      </c>
      <c r="C412" s="18" t="s">
        <v>1363</v>
      </c>
      <c r="D412" s="185" t="s">
        <v>79</v>
      </c>
      <c r="E412" s="18" t="s">
        <v>1364</v>
      </c>
      <c r="F412" s="18">
        <v>12</v>
      </c>
      <c r="G412" s="18" t="s">
        <v>142</v>
      </c>
      <c r="H412" s="184" t="s">
        <v>1287</v>
      </c>
      <c r="I412" s="185" t="s">
        <v>142</v>
      </c>
      <c r="J412" s="18" t="s">
        <v>794</v>
      </c>
    </row>
    <row r="413" spans="1:10" x14ac:dyDescent="0.25">
      <c r="A413" s="18">
        <v>24236914</v>
      </c>
      <c r="B413" s="184" t="s">
        <v>1365</v>
      </c>
      <c r="C413" s="18" t="s">
        <v>1366</v>
      </c>
      <c r="D413" s="185" t="s">
        <v>78</v>
      </c>
      <c r="E413" s="18" t="s">
        <v>1367</v>
      </c>
      <c r="F413" s="18">
        <v>12</v>
      </c>
      <c r="G413" s="18" t="s">
        <v>142</v>
      </c>
      <c r="H413" s="184" t="s">
        <v>1287</v>
      </c>
      <c r="I413" s="185" t="s">
        <v>142</v>
      </c>
      <c r="J413" s="18" t="s">
        <v>307</v>
      </c>
    </row>
    <row r="414" spans="1:10" x14ac:dyDescent="0.25">
      <c r="A414" s="18">
        <v>24220011</v>
      </c>
      <c r="B414" s="184" t="s">
        <v>1368</v>
      </c>
      <c r="C414" s="18" t="s">
        <v>1369</v>
      </c>
      <c r="D414" s="185" t="s">
        <v>94</v>
      </c>
      <c r="E414" s="18" t="s">
        <v>1370</v>
      </c>
      <c r="F414" s="18">
        <v>13</v>
      </c>
      <c r="G414" s="18" t="s">
        <v>142</v>
      </c>
      <c r="H414" s="184" t="s">
        <v>1287</v>
      </c>
      <c r="I414" s="185" t="s">
        <v>142</v>
      </c>
      <c r="J414" s="18" t="s">
        <v>1371</v>
      </c>
    </row>
    <row r="415" spans="1:10" x14ac:dyDescent="0.25">
      <c r="A415" s="18">
        <v>24221488</v>
      </c>
      <c r="B415" s="184" t="s">
        <v>1368</v>
      </c>
      <c r="C415" s="18" t="s">
        <v>1222</v>
      </c>
      <c r="D415" s="185" t="s">
        <v>94</v>
      </c>
      <c r="E415" s="18" t="s">
        <v>1372</v>
      </c>
      <c r="F415" s="18">
        <v>15</v>
      </c>
      <c r="G415" s="18" t="s">
        <v>142</v>
      </c>
      <c r="H415" s="184" t="s">
        <v>1287</v>
      </c>
      <c r="I415" s="185" t="s">
        <v>142</v>
      </c>
      <c r="J415" s="18" t="s">
        <v>307</v>
      </c>
    </row>
    <row r="416" spans="1:10" x14ac:dyDescent="0.25">
      <c r="A416" s="18">
        <v>24238717</v>
      </c>
      <c r="B416" s="184" t="s">
        <v>1373</v>
      </c>
      <c r="C416" s="18" t="s">
        <v>1374</v>
      </c>
      <c r="D416" s="185" t="s">
        <v>94</v>
      </c>
      <c r="E416" s="18" t="s">
        <v>1375</v>
      </c>
      <c r="F416" s="18">
        <v>14</v>
      </c>
      <c r="G416" s="18" t="s">
        <v>142</v>
      </c>
      <c r="H416" s="184" t="s">
        <v>1287</v>
      </c>
      <c r="I416" s="185" t="s">
        <v>142</v>
      </c>
      <c r="J416" s="18" t="s">
        <v>307</v>
      </c>
    </row>
    <row r="417" spans="1:10" x14ac:dyDescent="0.25">
      <c r="A417" s="18">
        <v>24221489</v>
      </c>
      <c r="B417" s="184" t="s">
        <v>1376</v>
      </c>
      <c r="C417" s="18" t="s">
        <v>1377</v>
      </c>
      <c r="D417" s="185" t="s">
        <v>95</v>
      </c>
      <c r="E417" s="18" t="s">
        <v>1378</v>
      </c>
      <c r="F417" s="18">
        <v>14</v>
      </c>
      <c r="G417" s="18" t="s">
        <v>142</v>
      </c>
      <c r="H417" s="184" t="s">
        <v>1287</v>
      </c>
      <c r="I417" s="185" t="s">
        <v>142</v>
      </c>
      <c r="J417" s="18" t="s">
        <v>1316</v>
      </c>
    </row>
    <row r="418" spans="1:10" x14ac:dyDescent="0.25">
      <c r="A418" s="18">
        <v>24247931</v>
      </c>
      <c r="B418" s="184" t="s">
        <v>884</v>
      </c>
      <c r="C418" s="18" t="s">
        <v>1379</v>
      </c>
      <c r="D418" s="185" t="s">
        <v>78</v>
      </c>
      <c r="E418" s="18" t="s">
        <v>1380</v>
      </c>
      <c r="F418" s="18">
        <v>12</v>
      </c>
      <c r="G418" s="18" t="s">
        <v>142</v>
      </c>
      <c r="H418" s="184" t="s">
        <v>1287</v>
      </c>
      <c r="I418" s="185" t="s">
        <v>142</v>
      </c>
      <c r="J418" s="18" t="s">
        <v>445</v>
      </c>
    </row>
    <row r="419" spans="1:10" x14ac:dyDescent="0.25">
      <c r="A419" s="18">
        <v>24238236</v>
      </c>
      <c r="B419" s="184" t="s">
        <v>1381</v>
      </c>
      <c r="C419" s="18" t="s">
        <v>1039</v>
      </c>
      <c r="D419" s="185" t="s">
        <v>79</v>
      </c>
      <c r="E419" s="18" t="s">
        <v>1382</v>
      </c>
      <c r="F419" s="18">
        <v>12</v>
      </c>
      <c r="G419" s="18" t="s">
        <v>142</v>
      </c>
      <c r="H419" s="184" t="s">
        <v>1287</v>
      </c>
      <c r="I419" s="185" t="s">
        <v>142</v>
      </c>
      <c r="J419" s="18" t="s">
        <v>307</v>
      </c>
    </row>
    <row r="420" spans="1:10" x14ac:dyDescent="0.25">
      <c r="A420" s="18">
        <v>24248185</v>
      </c>
      <c r="B420" s="184" t="s">
        <v>1383</v>
      </c>
      <c r="C420" s="18" t="s">
        <v>1384</v>
      </c>
      <c r="D420" s="185" t="s">
        <v>95</v>
      </c>
      <c r="E420" s="18" t="s">
        <v>1385</v>
      </c>
      <c r="F420" s="18">
        <v>15</v>
      </c>
      <c r="G420" s="18" t="s">
        <v>142</v>
      </c>
      <c r="H420" s="184" t="s">
        <v>1287</v>
      </c>
      <c r="I420" s="185" t="s">
        <v>142</v>
      </c>
      <c r="J420" s="18" t="s">
        <v>445</v>
      </c>
    </row>
    <row r="421" spans="1:10" x14ac:dyDescent="0.25">
      <c r="A421" s="18">
        <v>24220135</v>
      </c>
      <c r="B421" s="184" t="s">
        <v>1386</v>
      </c>
      <c r="C421" s="18" t="s">
        <v>1387</v>
      </c>
      <c r="D421" s="185" t="s">
        <v>78</v>
      </c>
      <c r="E421" s="18" t="s">
        <v>1197</v>
      </c>
      <c r="F421" s="18">
        <v>13</v>
      </c>
      <c r="G421" s="18" t="s">
        <v>142</v>
      </c>
      <c r="H421" s="184" t="s">
        <v>1287</v>
      </c>
      <c r="I421" s="185" t="s">
        <v>142</v>
      </c>
      <c r="J421" s="18" t="s">
        <v>1388</v>
      </c>
    </row>
    <row r="422" spans="1:10" x14ac:dyDescent="0.25">
      <c r="A422" s="18">
        <v>24212415</v>
      </c>
      <c r="B422" s="184" t="s">
        <v>1389</v>
      </c>
      <c r="C422" s="18" t="s">
        <v>1390</v>
      </c>
      <c r="D422" s="185" t="s">
        <v>95</v>
      </c>
      <c r="E422" s="18" t="s">
        <v>1391</v>
      </c>
      <c r="F422" s="18">
        <v>14</v>
      </c>
      <c r="G422" s="18" t="s">
        <v>142</v>
      </c>
      <c r="H422" s="184" t="s">
        <v>1287</v>
      </c>
      <c r="I422" s="185" t="s">
        <v>142</v>
      </c>
      <c r="J422" s="18" t="s">
        <v>445</v>
      </c>
    </row>
    <row r="423" spans="1:10" x14ac:dyDescent="0.25">
      <c r="A423" s="18">
        <v>24247929</v>
      </c>
      <c r="B423" s="184" t="s">
        <v>1389</v>
      </c>
      <c r="C423" s="18" t="s">
        <v>1392</v>
      </c>
      <c r="D423" s="185" t="s">
        <v>78</v>
      </c>
      <c r="E423" s="18" t="s">
        <v>1272</v>
      </c>
      <c r="F423" s="18">
        <v>12</v>
      </c>
      <c r="G423" s="18" t="s">
        <v>142</v>
      </c>
      <c r="H423" s="184" t="s">
        <v>1287</v>
      </c>
      <c r="I423" s="185" t="s">
        <v>142</v>
      </c>
      <c r="J423" s="18" t="s">
        <v>307</v>
      </c>
    </row>
    <row r="424" spans="1:10" x14ac:dyDescent="0.25">
      <c r="A424" s="18">
        <v>24247944</v>
      </c>
      <c r="B424" s="184" t="s">
        <v>1393</v>
      </c>
      <c r="C424" s="18" t="s">
        <v>1394</v>
      </c>
      <c r="D424" s="185" t="s">
        <v>79</v>
      </c>
      <c r="E424" s="18" t="s">
        <v>903</v>
      </c>
      <c r="F424" s="18">
        <v>11</v>
      </c>
      <c r="G424" s="18" t="s">
        <v>142</v>
      </c>
      <c r="H424" s="184" t="s">
        <v>1287</v>
      </c>
      <c r="I424" s="185" t="s">
        <v>142</v>
      </c>
      <c r="J424" s="18" t="s">
        <v>1292</v>
      </c>
    </row>
    <row r="425" spans="1:10" x14ac:dyDescent="0.25">
      <c r="A425" s="18">
        <v>24222010</v>
      </c>
      <c r="B425" s="184" t="s">
        <v>1395</v>
      </c>
      <c r="C425" s="18" t="s">
        <v>1396</v>
      </c>
      <c r="D425" s="185" t="s">
        <v>94</v>
      </c>
      <c r="E425" s="18" t="s">
        <v>1397</v>
      </c>
      <c r="F425" s="18">
        <v>13</v>
      </c>
      <c r="G425" s="18" t="s">
        <v>142</v>
      </c>
      <c r="H425" s="184" t="s">
        <v>1287</v>
      </c>
      <c r="I425" s="185" t="s">
        <v>142</v>
      </c>
      <c r="J425" s="18" t="s">
        <v>1398</v>
      </c>
    </row>
    <row r="426" spans="1:10" x14ac:dyDescent="0.25">
      <c r="A426" s="18">
        <v>24236915</v>
      </c>
      <c r="B426" s="184" t="s">
        <v>1399</v>
      </c>
      <c r="C426" s="18" t="s">
        <v>1400</v>
      </c>
      <c r="D426" s="185" t="s">
        <v>79</v>
      </c>
      <c r="E426" s="18" t="s">
        <v>1401</v>
      </c>
      <c r="F426" s="18">
        <v>13</v>
      </c>
      <c r="G426" s="18" t="s">
        <v>142</v>
      </c>
      <c r="H426" s="184" t="s">
        <v>1287</v>
      </c>
      <c r="I426" s="185" t="s">
        <v>142</v>
      </c>
      <c r="J426" s="18" t="s">
        <v>307</v>
      </c>
    </row>
    <row r="427" spans="1:10" x14ac:dyDescent="0.25">
      <c r="A427" s="18">
        <v>24237285</v>
      </c>
      <c r="B427" s="184" t="s">
        <v>1399</v>
      </c>
      <c r="C427" s="18" t="s">
        <v>1402</v>
      </c>
      <c r="D427" s="185" t="s">
        <v>78</v>
      </c>
      <c r="E427" s="18" t="s">
        <v>1403</v>
      </c>
      <c r="F427" s="18">
        <v>13</v>
      </c>
      <c r="G427" s="18" t="s">
        <v>142</v>
      </c>
      <c r="H427" s="184" t="s">
        <v>1287</v>
      </c>
      <c r="I427" s="185" t="s">
        <v>142</v>
      </c>
      <c r="J427" s="18" t="s">
        <v>307</v>
      </c>
    </row>
    <row r="428" spans="1:10" x14ac:dyDescent="0.25">
      <c r="A428" s="18">
        <v>24237555</v>
      </c>
      <c r="B428" s="184" t="s">
        <v>1404</v>
      </c>
      <c r="C428" s="18" t="s">
        <v>1405</v>
      </c>
      <c r="D428" s="185" t="s">
        <v>78</v>
      </c>
      <c r="E428" s="18" t="s">
        <v>1406</v>
      </c>
      <c r="F428" s="18">
        <v>13</v>
      </c>
      <c r="G428" s="18" t="s">
        <v>142</v>
      </c>
      <c r="H428" s="184" t="s">
        <v>1287</v>
      </c>
      <c r="I428" s="185" t="s">
        <v>142</v>
      </c>
      <c r="J428" s="18" t="s">
        <v>307</v>
      </c>
    </row>
    <row r="429" spans="1:10" x14ac:dyDescent="0.25">
      <c r="A429" s="18">
        <v>24221592</v>
      </c>
      <c r="B429" s="184" t="s">
        <v>1407</v>
      </c>
      <c r="C429" s="18" t="s">
        <v>1408</v>
      </c>
      <c r="D429" s="185" t="s">
        <v>79</v>
      </c>
      <c r="E429" s="18" t="s">
        <v>1409</v>
      </c>
      <c r="F429" s="18">
        <v>13</v>
      </c>
      <c r="G429" s="18" t="s">
        <v>142</v>
      </c>
      <c r="H429" s="184" t="s">
        <v>1287</v>
      </c>
      <c r="I429" s="185" t="s">
        <v>142</v>
      </c>
      <c r="J429" s="18" t="s">
        <v>1410</v>
      </c>
    </row>
    <row r="430" spans="1:10" x14ac:dyDescent="0.25">
      <c r="A430" s="18">
        <v>24248584</v>
      </c>
      <c r="B430" s="184" t="s">
        <v>1411</v>
      </c>
      <c r="C430" s="18" t="s">
        <v>1412</v>
      </c>
      <c r="D430" s="185" t="s">
        <v>78</v>
      </c>
      <c r="E430" s="18" t="s">
        <v>1413</v>
      </c>
      <c r="F430" s="18">
        <v>11</v>
      </c>
      <c r="G430" s="18" t="s">
        <v>142</v>
      </c>
      <c r="H430" s="184" t="s">
        <v>1287</v>
      </c>
      <c r="I430" s="185" t="s">
        <v>142</v>
      </c>
      <c r="J430" s="18" t="s">
        <v>445</v>
      </c>
    </row>
    <row r="431" spans="1:10" x14ac:dyDescent="0.25">
      <c r="A431" s="18">
        <v>24237474</v>
      </c>
      <c r="B431" s="184" t="s">
        <v>1414</v>
      </c>
      <c r="C431" s="18" t="s">
        <v>1415</v>
      </c>
      <c r="D431" s="185" t="s">
        <v>78</v>
      </c>
      <c r="E431" s="18" t="s">
        <v>1416</v>
      </c>
      <c r="F431" s="18">
        <v>13</v>
      </c>
      <c r="G431" s="18" t="s">
        <v>142</v>
      </c>
      <c r="H431" s="184" t="s">
        <v>1287</v>
      </c>
      <c r="I431" s="185" t="s">
        <v>142</v>
      </c>
      <c r="J431" s="18" t="s">
        <v>1417</v>
      </c>
    </row>
    <row r="432" spans="1:10" x14ac:dyDescent="0.25">
      <c r="A432" s="18">
        <v>24221491</v>
      </c>
      <c r="B432" s="184" t="s">
        <v>1418</v>
      </c>
      <c r="C432" s="18" t="s">
        <v>1419</v>
      </c>
      <c r="D432" s="185" t="s">
        <v>94</v>
      </c>
      <c r="E432" s="18" t="s">
        <v>1420</v>
      </c>
      <c r="F432" s="18">
        <v>13</v>
      </c>
      <c r="G432" s="18" t="s">
        <v>142</v>
      </c>
      <c r="H432" s="184" t="s">
        <v>1287</v>
      </c>
      <c r="I432" s="185" t="s">
        <v>142</v>
      </c>
      <c r="J432" s="18" t="s">
        <v>1421</v>
      </c>
    </row>
    <row r="433" spans="1:10" x14ac:dyDescent="0.25">
      <c r="A433" s="18">
        <v>24247927</v>
      </c>
      <c r="B433" s="184" t="s">
        <v>1418</v>
      </c>
      <c r="C433" s="18" t="s">
        <v>1422</v>
      </c>
      <c r="D433" s="185" t="s">
        <v>94</v>
      </c>
      <c r="E433" s="18" t="s">
        <v>1283</v>
      </c>
      <c r="F433" s="18">
        <v>14</v>
      </c>
      <c r="G433" s="18" t="s">
        <v>142</v>
      </c>
      <c r="H433" s="184" t="s">
        <v>1287</v>
      </c>
      <c r="I433" s="185" t="s">
        <v>142</v>
      </c>
      <c r="J433" s="18" t="s">
        <v>307</v>
      </c>
    </row>
    <row r="434" spans="1:10" x14ac:dyDescent="0.25">
      <c r="A434" s="18">
        <v>24220552</v>
      </c>
      <c r="B434" s="184" t="s">
        <v>1423</v>
      </c>
      <c r="C434" s="18" t="s">
        <v>1424</v>
      </c>
      <c r="D434" s="185" t="s">
        <v>94</v>
      </c>
      <c r="E434" s="18" t="s">
        <v>1425</v>
      </c>
      <c r="F434" s="18">
        <v>15</v>
      </c>
      <c r="G434" s="18" t="s">
        <v>142</v>
      </c>
      <c r="H434" s="184" t="s">
        <v>1287</v>
      </c>
      <c r="I434" s="185" t="s">
        <v>142</v>
      </c>
      <c r="J434" s="18" t="s">
        <v>1426</v>
      </c>
    </row>
    <row r="435" spans="1:10" x14ac:dyDescent="0.25">
      <c r="A435" s="18">
        <v>24247930</v>
      </c>
      <c r="B435" s="184" t="s">
        <v>1427</v>
      </c>
      <c r="C435" s="18" t="s">
        <v>458</v>
      </c>
      <c r="D435" s="185" t="s">
        <v>79</v>
      </c>
      <c r="E435" s="18" t="s">
        <v>576</v>
      </c>
      <c r="F435" s="18">
        <v>11</v>
      </c>
      <c r="G435" s="18" t="s">
        <v>142</v>
      </c>
      <c r="H435" s="184" t="s">
        <v>1287</v>
      </c>
      <c r="I435" s="185" t="s">
        <v>142</v>
      </c>
      <c r="J435" s="18" t="s">
        <v>152</v>
      </c>
    </row>
    <row r="436" spans="1:10" x14ac:dyDescent="0.25">
      <c r="A436" s="18">
        <v>24210851</v>
      </c>
      <c r="B436" s="184" t="s">
        <v>1428</v>
      </c>
      <c r="C436" s="18" t="s">
        <v>1429</v>
      </c>
      <c r="D436" s="185" t="s">
        <v>95</v>
      </c>
      <c r="E436" s="18" t="s">
        <v>1430</v>
      </c>
      <c r="F436" s="18">
        <v>15</v>
      </c>
      <c r="G436" s="18" t="s">
        <v>142</v>
      </c>
      <c r="H436" s="184" t="s">
        <v>1287</v>
      </c>
      <c r="I436" s="185" t="s">
        <v>142</v>
      </c>
      <c r="J436" s="18" t="s">
        <v>1371</v>
      </c>
    </row>
    <row r="437" spans="1:10" x14ac:dyDescent="0.25">
      <c r="A437" s="18">
        <v>24238897</v>
      </c>
      <c r="B437" s="184" t="s">
        <v>1431</v>
      </c>
      <c r="C437" s="18" t="s">
        <v>1432</v>
      </c>
      <c r="D437" s="185" t="s">
        <v>94</v>
      </c>
      <c r="E437" s="18" t="s">
        <v>1433</v>
      </c>
      <c r="F437" s="18">
        <v>15</v>
      </c>
      <c r="G437" s="18" t="s">
        <v>142</v>
      </c>
      <c r="H437" s="184" t="s">
        <v>1287</v>
      </c>
      <c r="I437" s="185" t="s">
        <v>142</v>
      </c>
      <c r="J437" s="18" t="s">
        <v>307</v>
      </c>
    </row>
    <row r="438" spans="1:10" x14ac:dyDescent="0.25">
      <c r="A438" s="18">
        <v>24222678</v>
      </c>
      <c r="B438" s="184" t="s">
        <v>1434</v>
      </c>
      <c r="C438" s="18" t="s">
        <v>1435</v>
      </c>
      <c r="D438" s="185" t="s">
        <v>95</v>
      </c>
      <c r="E438" s="18" t="s">
        <v>1436</v>
      </c>
      <c r="F438" s="18">
        <v>14</v>
      </c>
      <c r="G438" s="18" t="s">
        <v>142</v>
      </c>
      <c r="H438" s="184" t="s">
        <v>1287</v>
      </c>
      <c r="I438" s="185" t="s">
        <v>142</v>
      </c>
      <c r="J438" s="18" t="s">
        <v>1288</v>
      </c>
    </row>
    <row r="439" spans="1:10" x14ac:dyDescent="0.25">
      <c r="A439" s="18">
        <v>24247932</v>
      </c>
      <c r="B439" s="184" t="s">
        <v>1434</v>
      </c>
      <c r="C439" s="18" t="s">
        <v>1139</v>
      </c>
      <c r="D439" s="185" t="s">
        <v>78</v>
      </c>
      <c r="E439" s="18" t="s">
        <v>1437</v>
      </c>
      <c r="F439" s="18">
        <v>13</v>
      </c>
      <c r="G439" s="18" t="s">
        <v>142</v>
      </c>
      <c r="H439" s="184" t="s">
        <v>1287</v>
      </c>
      <c r="I439" s="185" t="s">
        <v>142</v>
      </c>
      <c r="J439" s="18" t="s">
        <v>1292</v>
      </c>
    </row>
    <row r="440" spans="1:10" x14ac:dyDescent="0.25">
      <c r="A440" s="18">
        <v>24248467</v>
      </c>
      <c r="B440" s="184" t="s">
        <v>1438</v>
      </c>
      <c r="C440" s="18" t="s">
        <v>1439</v>
      </c>
      <c r="D440" s="185" t="s">
        <v>79</v>
      </c>
      <c r="E440" s="18" t="s">
        <v>328</v>
      </c>
      <c r="F440" s="18">
        <v>12</v>
      </c>
      <c r="G440" s="18" t="s">
        <v>142</v>
      </c>
      <c r="H440" s="184" t="s">
        <v>1287</v>
      </c>
      <c r="I440" s="185" t="s">
        <v>142</v>
      </c>
      <c r="J440" s="18" t="s">
        <v>1292</v>
      </c>
    </row>
    <row r="441" spans="1:10" x14ac:dyDescent="0.25">
      <c r="A441" s="18">
        <v>24248688</v>
      </c>
      <c r="B441" s="184" t="s">
        <v>1440</v>
      </c>
      <c r="C441" s="18" t="s">
        <v>1441</v>
      </c>
      <c r="D441" s="185" t="s">
        <v>79</v>
      </c>
      <c r="E441" s="18" t="s">
        <v>261</v>
      </c>
      <c r="F441" s="18">
        <v>12</v>
      </c>
      <c r="G441" s="18" t="s">
        <v>142</v>
      </c>
      <c r="H441" s="184" t="s">
        <v>1287</v>
      </c>
      <c r="I441" s="185" t="s">
        <v>142</v>
      </c>
      <c r="J441" s="18" t="s">
        <v>445</v>
      </c>
    </row>
    <row r="442" spans="1:10" x14ac:dyDescent="0.25">
      <c r="A442" s="18">
        <v>24247928</v>
      </c>
      <c r="B442" s="184" t="s">
        <v>1442</v>
      </c>
      <c r="C442" s="18" t="s">
        <v>1443</v>
      </c>
      <c r="D442" s="185" t="s">
        <v>78</v>
      </c>
      <c r="E442" s="18" t="s">
        <v>903</v>
      </c>
      <c r="F442" s="18">
        <v>11</v>
      </c>
      <c r="G442" s="18" t="s">
        <v>142</v>
      </c>
      <c r="H442" s="184" t="s">
        <v>1287</v>
      </c>
      <c r="I442" s="185" t="s">
        <v>142</v>
      </c>
      <c r="J442" s="18" t="s">
        <v>307</v>
      </c>
    </row>
    <row r="443" spans="1:10" x14ac:dyDescent="0.25">
      <c r="A443" s="18">
        <v>24237857</v>
      </c>
      <c r="B443" s="184" t="s">
        <v>1444</v>
      </c>
      <c r="C443" s="18" t="s">
        <v>1445</v>
      </c>
      <c r="D443" s="185" t="s">
        <v>78</v>
      </c>
      <c r="E443" s="18" t="s">
        <v>141</v>
      </c>
      <c r="F443" s="18">
        <v>12</v>
      </c>
      <c r="G443" s="18" t="s">
        <v>142</v>
      </c>
      <c r="H443" s="184" t="s">
        <v>1287</v>
      </c>
      <c r="I443" s="185" t="s">
        <v>142</v>
      </c>
      <c r="J443" s="18" t="s">
        <v>1292</v>
      </c>
    </row>
    <row r="444" spans="1:10" x14ac:dyDescent="0.25">
      <c r="A444" s="18">
        <v>24222661</v>
      </c>
      <c r="B444" s="184" t="s">
        <v>1444</v>
      </c>
      <c r="C444" s="18" t="s">
        <v>1446</v>
      </c>
      <c r="D444" s="185" t="s">
        <v>94</v>
      </c>
      <c r="E444" s="18" t="s">
        <v>1447</v>
      </c>
      <c r="F444" s="18">
        <v>14</v>
      </c>
      <c r="G444" s="18" t="s">
        <v>142</v>
      </c>
      <c r="H444" s="184" t="s">
        <v>1287</v>
      </c>
      <c r="I444" s="185" t="s">
        <v>142</v>
      </c>
      <c r="J444" s="18" t="s">
        <v>1307</v>
      </c>
    </row>
    <row r="445" spans="1:10" x14ac:dyDescent="0.25">
      <c r="A445" s="18">
        <v>24247926</v>
      </c>
      <c r="B445" s="184" t="s">
        <v>1448</v>
      </c>
      <c r="C445" s="18" t="s">
        <v>1175</v>
      </c>
      <c r="D445" s="185" t="s">
        <v>79</v>
      </c>
      <c r="E445" s="18" t="s">
        <v>1449</v>
      </c>
      <c r="F445" s="18">
        <v>12</v>
      </c>
      <c r="G445" s="18" t="s">
        <v>142</v>
      </c>
      <c r="H445" s="184" t="s">
        <v>1287</v>
      </c>
      <c r="I445" s="185" t="s">
        <v>142</v>
      </c>
      <c r="J445" s="18" t="s">
        <v>445</v>
      </c>
    </row>
    <row r="446" spans="1:10" x14ac:dyDescent="0.25">
      <c r="A446" s="18">
        <v>24247537</v>
      </c>
      <c r="B446" s="184" t="s">
        <v>1448</v>
      </c>
      <c r="C446" s="18" t="s">
        <v>1450</v>
      </c>
      <c r="D446" s="185" t="s">
        <v>79</v>
      </c>
      <c r="E446" s="18" t="s">
        <v>921</v>
      </c>
      <c r="F446" s="18">
        <v>12</v>
      </c>
      <c r="G446" s="18" t="s">
        <v>142</v>
      </c>
      <c r="H446" s="184" t="s">
        <v>1287</v>
      </c>
      <c r="I446" s="185" t="s">
        <v>142</v>
      </c>
      <c r="J446" s="18" t="s">
        <v>1292</v>
      </c>
    </row>
    <row r="447" spans="1:10" x14ac:dyDescent="0.25">
      <c r="A447" s="18">
        <v>24211088</v>
      </c>
      <c r="B447" s="184" t="s">
        <v>1451</v>
      </c>
      <c r="C447" s="18" t="s">
        <v>1452</v>
      </c>
      <c r="D447" s="185" t="s">
        <v>95</v>
      </c>
      <c r="E447" s="18" t="s">
        <v>1453</v>
      </c>
      <c r="F447" s="18">
        <v>15</v>
      </c>
      <c r="G447" s="18" t="s">
        <v>142</v>
      </c>
      <c r="H447" s="184" t="s">
        <v>1287</v>
      </c>
      <c r="I447" s="185" t="s">
        <v>142</v>
      </c>
      <c r="J447" s="18" t="s">
        <v>1292</v>
      </c>
    </row>
    <row r="448" spans="1:10" x14ac:dyDescent="0.25">
      <c r="A448" s="18">
        <v>24220009</v>
      </c>
      <c r="B448" s="184" t="s">
        <v>1454</v>
      </c>
      <c r="C448" s="18" t="s">
        <v>1455</v>
      </c>
      <c r="D448" s="185" t="s">
        <v>95</v>
      </c>
      <c r="E448" s="18" t="s">
        <v>1456</v>
      </c>
      <c r="F448" s="18">
        <v>14</v>
      </c>
      <c r="G448" s="18" t="s">
        <v>142</v>
      </c>
      <c r="H448" s="184" t="s">
        <v>1287</v>
      </c>
      <c r="I448" s="185" t="s">
        <v>142</v>
      </c>
      <c r="J448" s="18" t="s">
        <v>1307</v>
      </c>
    </row>
    <row r="449" spans="1:10" x14ac:dyDescent="0.25">
      <c r="A449" s="18">
        <v>24220133</v>
      </c>
      <c r="B449" s="184" t="s">
        <v>1457</v>
      </c>
      <c r="C449" s="18" t="s">
        <v>1458</v>
      </c>
      <c r="D449" s="185" t="s">
        <v>78</v>
      </c>
      <c r="E449" s="18" t="s">
        <v>1197</v>
      </c>
      <c r="F449" s="18">
        <v>13</v>
      </c>
      <c r="G449" s="18" t="s">
        <v>142</v>
      </c>
      <c r="H449" s="184" t="s">
        <v>1287</v>
      </c>
      <c r="I449" s="185" t="s">
        <v>142</v>
      </c>
      <c r="J449" s="18" t="s">
        <v>1307</v>
      </c>
    </row>
    <row r="450" spans="1:10" x14ac:dyDescent="0.25">
      <c r="A450" s="18">
        <v>24221480</v>
      </c>
      <c r="B450" s="184" t="s">
        <v>1459</v>
      </c>
      <c r="C450" s="18" t="s">
        <v>1460</v>
      </c>
      <c r="D450" s="185" t="s">
        <v>95</v>
      </c>
      <c r="E450" s="18" t="s">
        <v>1461</v>
      </c>
      <c r="F450" s="18">
        <v>14</v>
      </c>
      <c r="G450" s="18" t="s">
        <v>142</v>
      </c>
      <c r="H450" s="184" t="s">
        <v>1287</v>
      </c>
      <c r="I450" s="185" t="s">
        <v>142</v>
      </c>
      <c r="J450" s="18" t="s">
        <v>307</v>
      </c>
    </row>
    <row r="451" spans="1:10" x14ac:dyDescent="0.25">
      <c r="A451" s="18">
        <v>24247925</v>
      </c>
      <c r="B451" s="184" t="s">
        <v>1462</v>
      </c>
      <c r="C451" s="18" t="s">
        <v>1463</v>
      </c>
      <c r="D451" s="185" t="s">
        <v>79</v>
      </c>
      <c r="E451" s="18" t="s">
        <v>1464</v>
      </c>
      <c r="F451" s="18">
        <v>12</v>
      </c>
      <c r="G451" s="18" t="s">
        <v>142</v>
      </c>
      <c r="H451" s="184" t="s">
        <v>1287</v>
      </c>
      <c r="I451" s="185" t="s">
        <v>142</v>
      </c>
    </row>
    <row r="452" spans="1:10" x14ac:dyDescent="0.25">
      <c r="A452" s="18">
        <v>24236872</v>
      </c>
      <c r="B452" s="184" t="s">
        <v>1465</v>
      </c>
      <c r="C452" s="18" t="s">
        <v>1466</v>
      </c>
      <c r="D452" s="185" t="s">
        <v>79</v>
      </c>
      <c r="E452" s="18" t="s">
        <v>1467</v>
      </c>
      <c r="F452" s="18">
        <v>12</v>
      </c>
      <c r="G452" s="18" t="s">
        <v>142</v>
      </c>
      <c r="H452" s="184" t="s">
        <v>1287</v>
      </c>
      <c r="I452" s="185" t="s">
        <v>142</v>
      </c>
      <c r="J452" s="18" t="s">
        <v>1295</v>
      </c>
    </row>
    <row r="453" spans="1:10" x14ac:dyDescent="0.25">
      <c r="A453" s="18">
        <v>24238995</v>
      </c>
      <c r="B453" s="184" t="s">
        <v>1468</v>
      </c>
      <c r="C453" s="18" t="s">
        <v>1469</v>
      </c>
      <c r="D453" s="185" t="s">
        <v>78</v>
      </c>
      <c r="E453" s="18" t="s">
        <v>1437</v>
      </c>
      <c r="F453" s="18">
        <v>13</v>
      </c>
      <c r="G453" s="18" t="s">
        <v>142</v>
      </c>
      <c r="H453" s="184" t="s">
        <v>1287</v>
      </c>
      <c r="I453" s="185" t="s">
        <v>142</v>
      </c>
      <c r="J453" s="18" t="s">
        <v>445</v>
      </c>
    </row>
    <row r="454" spans="1:10" x14ac:dyDescent="0.25">
      <c r="A454" s="18">
        <v>24236917</v>
      </c>
      <c r="B454" s="184" t="s">
        <v>1470</v>
      </c>
      <c r="C454" s="18" t="s">
        <v>1471</v>
      </c>
      <c r="D454" s="185" t="s">
        <v>78</v>
      </c>
      <c r="E454" s="18" t="s">
        <v>254</v>
      </c>
      <c r="F454" s="18">
        <v>12</v>
      </c>
      <c r="G454" s="18" t="s">
        <v>142</v>
      </c>
      <c r="H454" s="184" t="s">
        <v>1287</v>
      </c>
      <c r="I454" s="185" t="s">
        <v>142</v>
      </c>
      <c r="J454" s="18" t="s">
        <v>307</v>
      </c>
    </row>
    <row r="455" spans="1:10" x14ac:dyDescent="0.25">
      <c r="A455" s="18">
        <v>24233687</v>
      </c>
      <c r="B455" s="184" t="s">
        <v>1472</v>
      </c>
      <c r="C455" s="18" t="s">
        <v>1473</v>
      </c>
      <c r="D455" s="185" t="s">
        <v>79</v>
      </c>
      <c r="E455" s="18" t="s">
        <v>1474</v>
      </c>
      <c r="F455" s="18">
        <v>12</v>
      </c>
      <c r="G455" s="18" t="s">
        <v>142</v>
      </c>
      <c r="H455" s="184" t="s">
        <v>1287</v>
      </c>
      <c r="I455" s="185" t="s">
        <v>142</v>
      </c>
      <c r="J455" s="18" t="s">
        <v>1288</v>
      </c>
    </row>
    <row r="456" spans="1:10" x14ac:dyDescent="0.25">
      <c r="A456" s="18">
        <v>24222216</v>
      </c>
      <c r="B456" s="184" t="s">
        <v>1475</v>
      </c>
      <c r="C456" s="18" t="s">
        <v>893</v>
      </c>
      <c r="D456" s="185" t="s">
        <v>95</v>
      </c>
      <c r="E456" s="18" t="s">
        <v>1476</v>
      </c>
      <c r="F456" s="18">
        <v>14</v>
      </c>
      <c r="G456" s="18" t="s">
        <v>142</v>
      </c>
      <c r="H456" s="184" t="s">
        <v>1287</v>
      </c>
      <c r="I456" s="185" t="s">
        <v>142</v>
      </c>
      <c r="J456" s="18" t="s">
        <v>1288</v>
      </c>
    </row>
    <row r="457" spans="1:10" x14ac:dyDescent="0.25">
      <c r="A457" s="18">
        <v>24212477</v>
      </c>
      <c r="B457" s="184" t="s">
        <v>1477</v>
      </c>
      <c r="C457" s="18" t="s">
        <v>1478</v>
      </c>
      <c r="D457" s="185" t="s">
        <v>95</v>
      </c>
      <c r="E457" s="18" t="s">
        <v>1479</v>
      </c>
      <c r="F457" s="18">
        <v>14</v>
      </c>
      <c r="G457" s="18" t="s">
        <v>142</v>
      </c>
      <c r="H457" s="184" t="s">
        <v>1287</v>
      </c>
      <c r="I457" s="185" t="s">
        <v>142</v>
      </c>
      <c r="J457" s="18" t="s">
        <v>794</v>
      </c>
    </row>
    <row r="458" spans="1:10" x14ac:dyDescent="0.25">
      <c r="A458" s="18">
        <v>24222214</v>
      </c>
      <c r="B458" s="184" t="s">
        <v>282</v>
      </c>
      <c r="C458" s="18" t="s">
        <v>1480</v>
      </c>
      <c r="D458" s="185" t="s">
        <v>380</v>
      </c>
      <c r="E458" s="18" t="s">
        <v>1481</v>
      </c>
      <c r="F458" s="18">
        <v>15</v>
      </c>
      <c r="G458" s="18" t="s">
        <v>142</v>
      </c>
      <c r="H458" s="184" t="s">
        <v>1287</v>
      </c>
      <c r="I458" s="185" t="s">
        <v>142</v>
      </c>
      <c r="J458" s="18" t="s">
        <v>1288</v>
      </c>
    </row>
    <row r="459" spans="1:10" x14ac:dyDescent="0.25">
      <c r="A459" s="18">
        <v>24236908</v>
      </c>
      <c r="B459" s="184" t="s">
        <v>1482</v>
      </c>
      <c r="C459" s="18" t="s">
        <v>1483</v>
      </c>
      <c r="D459" s="185" t="s">
        <v>78</v>
      </c>
      <c r="E459" s="18" t="s">
        <v>1484</v>
      </c>
      <c r="F459" s="18">
        <v>13</v>
      </c>
      <c r="G459" s="18" t="s">
        <v>142</v>
      </c>
      <c r="H459" s="184" t="s">
        <v>1287</v>
      </c>
      <c r="I459" s="185" t="s">
        <v>142</v>
      </c>
      <c r="J459" s="18" t="s">
        <v>457</v>
      </c>
    </row>
    <row r="460" spans="1:10" x14ac:dyDescent="0.25">
      <c r="A460" s="18">
        <v>24222013</v>
      </c>
      <c r="B460" s="184" t="s">
        <v>5457</v>
      </c>
      <c r="C460" s="18" t="s">
        <v>9130</v>
      </c>
      <c r="D460" s="185" t="s">
        <v>79</v>
      </c>
      <c r="E460" s="18" t="s">
        <v>1821</v>
      </c>
      <c r="F460" s="18">
        <v>13</v>
      </c>
      <c r="G460" s="18" t="s">
        <v>142</v>
      </c>
      <c r="H460" s="184" t="s">
        <v>1287</v>
      </c>
      <c r="I460" s="185" t="s">
        <v>142</v>
      </c>
      <c r="J460" s="18" t="s">
        <v>1556</v>
      </c>
    </row>
    <row r="461" spans="1:10" x14ac:dyDescent="0.25">
      <c r="A461" s="18">
        <v>24221490</v>
      </c>
      <c r="B461" s="184" t="s">
        <v>1485</v>
      </c>
      <c r="C461" s="18" t="s">
        <v>1486</v>
      </c>
      <c r="D461" s="185" t="s">
        <v>633</v>
      </c>
      <c r="E461" s="18" t="s">
        <v>1487</v>
      </c>
      <c r="F461" s="18">
        <v>16</v>
      </c>
      <c r="G461" s="18" t="s">
        <v>142</v>
      </c>
      <c r="H461" s="184" t="s">
        <v>1287</v>
      </c>
      <c r="I461" s="185" t="s">
        <v>142</v>
      </c>
      <c r="J461" s="18" t="s">
        <v>307</v>
      </c>
    </row>
    <row r="462" spans="1:10" x14ac:dyDescent="0.25">
      <c r="A462" s="18">
        <v>24222686</v>
      </c>
      <c r="B462" s="184" t="s">
        <v>1485</v>
      </c>
      <c r="C462" s="18" t="s">
        <v>1488</v>
      </c>
      <c r="D462" s="185" t="s">
        <v>95</v>
      </c>
      <c r="E462" s="18" t="s">
        <v>1228</v>
      </c>
      <c r="F462" s="18">
        <v>14</v>
      </c>
      <c r="G462" s="18" t="s">
        <v>142</v>
      </c>
      <c r="H462" s="184" t="s">
        <v>1287</v>
      </c>
      <c r="I462" s="185" t="s">
        <v>142</v>
      </c>
      <c r="J462" s="18" t="s">
        <v>1292</v>
      </c>
    </row>
    <row r="463" spans="1:10" x14ac:dyDescent="0.25">
      <c r="A463" s="18">
        <v>24248586</v>
      </c>
      <c r="B463" s="184" t="s">
        <v>1489</v>
      </c>
      <c r="C463" s="18" t="s">
        <v>1490</v>
      </c>
      <c r="D463" s="185" t="s">
        <v>78</v>
      </c>
      <c r="E463" s="18" t="s">
        <v>1491</v>
      </c>
      <c r="F463" s="18">
        <v>12</v>
      </c>
      <c r="G463" s="18" t="s">
        <v>142</v>
      </c>
      <c r="H463" s="184" t="s">
        <v>1287</v>
      </c>
      <c r="I463" s="185" t="s">
        <v>142</v>
      </c>
      <c r="J463" s="18" t="s">
        <v>445</v>
      </c>
    </row>
    <row r="464" spans="1:10" x14ac:dyDescent="0.25">
      <c r="A464" s="18">
        <v>24210890</v>
      </c>
      <c r="B464" s="184" t="s">
        <v>1489</v>
      </c>
      <c r="C464" s="18" t="s">
        <v>501</v>
      </c>
      <c r="D464" s="185" t="s">
        <v>95</v>
      </c>
      <c r="E464" s="18" t="s">
        <v>1492</v>
      </c>
      <c r="F464" s="18">
        <v>14</v>
      </c>
      <c r="G464" s="18" t="s">
        <v>142</v>
      </c>
      <c r="H464" s="184" t="s">
        <v>1287</v>
      </c>
      <c r="I464" s="185" t="s">
        <v>142</v>
      </c>
      <c r="J464" s="18" t="s">
        <v>1292</v>
      </c>
    </row>
    <row r="465" spans="1:10" x14ac:dyDescent="0.25">
      <c r="A465" s="18">
        <v>24210892</v>
      </c>
      <c r="B465" s="184" t="s">
        <v>1493</v>
      </c>
      <c r="C465" s="18" t="s">
        <v>1494</v>
      </c>
      <c r="D465" s="185" t="s">
        <v>95</v>
      </c>
      <c r="E465" s="18" t="s">
        <v>1495</v>
      </c>
      <c r="F465" s="18">
        <v>14</v>
      </c>
      <c r="G465" s="18" t="s">
        <v>142</v>
      </c>
      <c r="H465" s="184" t="s">
        <v>1287</v>
      </c>
      <c r="I465" s="185" t="s">
        <v>142</v>
      </c>
      <c r="J465" s="18" t="s">
        <v>1288</v>
      </c>
    </row>
    <row r="466" spans="1:10" x14ac:dyDescent="0.25">
      <c r="A466" s="18">
        <v>24248689</v>
      </c>
      <c r="B466" s="184" t="s">
        <v>1496</v>
      </c>
      <c r="C466" s="18" t="s">
        <v>1497</v>
      </c>
      <c r="D466" s="185" t="s">
        <v>79</v>
      </c>
      <c r="E466" s="18" t="s">
        <v>1498</v>
      </c>
      <c r="F466" s="18">
        <v>12</v>
      </c>
      <c r="G466" s="18" t="s">
        <v>142</v>
      </c>
      <c r="H466" s="184" t="s">
        <v>1287</v>
      </c>
      <c r="I466" s="185" t="s">
        <v>142</v>
      </c>
      <c r="J466" s="18" t="s">
        <v>445</v>
      </c>
    </row>
    <row r="467" spans="1:10" x14ac:dyDescent="0.25">
      <c r="A467" s="18">
        <v>24247945</v>
      </c>
      <c r="B467" s="184" t="s">
        <v>1499</v>
      </c>
      <c r="C467" s="18" t="s">
        <v>477</v>
      </c>
      <c r="D467" s="185" t="s">
        <v>79</v>
      </c>
      <c r="E467" s="18" t="s">
        <v>1500</v>
      </c>
      <c r="F467" s="18">
        <v>11</v>
      </c>
      <c r="G467" s="18" t="s">
        <v>142</v>
      </c>
      <c r="H467" s="184" t="s">
        <v>1287</v>
      </c>
      <c r="I467" s="185" t="s">
        <v>142</v>
      </c>
      <c r="J467" s="18" t="s">
        <v>152</v>
      </c>
    </row>
    <row r="468" spans="1:10" x14ac:dyDescent="0.25">
      <c r="A468" s="18">
        <v>24247939</v>
      </c>
      <c r="B468" s="184" t="s">
        <v>1501</v>
      </c>
      <c r="C468" s="18" t="s">
        <v>1502</v>
      </c>
      <c r="D468" s="185" t="s">
        <v>78</v>
      </c>
      <c r="E468" s="18" t="s">
        <v>727</v>
      </c>
      <c r="F468" s="18">
        <v>11</v>
      </c>
      <c r="G468" s="18" t="s">
        <v>142</v>
      </c>
      <c r="H468" s="184" t="s">
        <v>1287</v>
      </c>
      <c r="I468" s="185" t="s">
        <v>142</v>
      </c>
      <c r="J468" s="18" t="s">
        <v>307</v>
      </c>
    </row>
    <row r="469" spans="1:10" x14ac:dyDescent="0.25">
      <c r="A469" s="18">
        <v>24236875</v>
      </c>
      <c r="B469" s="184" t="s">
        <v>1503</v>
      </c>
      <c r="C469" s="18" t="s">
        <v>1504</v>
      </c>
      <c r="D469" s="185" t="s">
        <v>79</v>
      </c>
      <c r="E469" s="18" t="s">
        <v>1505</v>
      </c>
      <c r="F469" s="18">
        <v>13</v>
      </c>
      <c r="G469" s="18" t="s">
        <v>142</v>
      </c>
      <c r="H469" s="184" t="s">
        <v>1287</v>
      </c>
      <c r="I469" s="185" t="s">
        <v>142</v>
      </c>
      <c r="J469" s="18" t="s">
        <v>1295</v>
      </c>
    </row>
    <row r="470" spans="1:10" x14ac:dyDescent="0.25">
      <c r="A470" s="18">
        <v>24247941</v>
      </c>
      <c r="B470" s="184" t="s">
        <v>1506</v>
      </c>
      <c r="C470" s="18" t="s">
        <v>1507</v>
      </c>
      <c r="D470" s="185" t="s">
        <v>94</v>
      </c>
      <c r="E470" s="18" t="s">
        <v>1508</v>
      </c>
      <c r="F470" s="18">
        <v>14</v>
      </c>
      <c r="G470" s="18" t="s">
        <v>142</v>
      </c>
      <c r="H470" s="184" t="s">
        <v>1287</v>
      </c>
      <c r="I470" s="185" t="s">
        <v>142</v>
      </c>
      <c r="J470" s="18" t="s">
        <v>307</v>
      </c>
    </row>
    <row r="471" spans="1:10" x14ac:dyDescent="0.25">
      <c r="A471" s="18">
        <v>24247536</v>
      </c>
      <c r="B471" s="184" t="s">
        <v>1509</v>
      </c>
      <c r="C471" s="18" t="s">
        <v>1510</v>
      </c>
      <c r="D471" s="185" t="s">
        <v>95</v>
      </c>
      <c r="E471" s="18" t="s">
        <v>1511</v>
      </c>
      <c r="F471" s="18">
        <v>15</v>
      </c>
      <c r="G471" s="18" t="s">
        <v>142</v>
      </c>
      <c r="H471" s="184" t="s">
        <v>1287</v>
      </c>
      <c r="I471" s="185" t="s">
        <v>142</v>
      </c>
      <c r="J471" s="18" t="s">
        <v>445</v>
      </c>
    </row>
    <row r="472" spans="1:10" x14ac:dyDescent="0.25">
      <c r="A472" s="18">
        <v>24236906</v>
      </c>
      <c r="B472" s="184" t="s">
        <v>1512</v>
      </c>
      <c r="C472" s="18" t="s">
        <v>1513</v>
      </c>
      <c r="D472" s="185" t="s">
        <v>95</v>
      </c>
      <c r="E472" s="18" t="s">
        <v>1514</v>
      </c>
      <c r="F472" s="18">
        <v>15</v>
      </c>
      <c r="G472" s="18" t="s">
        <v>142</v>
      </c>
      <c r="H472" s="184" t="s">
        <v>1287</v>
      </c>
      <c r="I472" s="185" t="s">
        <v>142</v>
      </c>
      <c r="J472" s="18" t="s">
        <v>1371</v>
      </c>
    </row>
    <row r="473" spans="1:10" x14ac:dyDescent="0.25">
      <c r="A473" s="18">
        <v>24238716</v>
      </c>
      <c r="B473" s="184" t="s">
        <v>1512</v>
      </c>
      <c r="C473" s="18" t="s">
        <v>1515</v>
      </c>
      <c r="D473" s="185" t="s">
        <v>78</v>
      </c>
      <c r="E473" s="18" t="s">
        <v>1516</v>
      </c>
      <c r="F473" s="18">
        <v>13</v>
      </c>
      <c r="G473" s="18" t="s">
        <v>142</v>
      </c>
      <c r="H473" s="184" t="s">
        <v>1287</v>
      </c>
      <c r="I473" s="185" t="s">
        <v>142</v>
      </c>
      <c r="J473" s="18" t="s">
        <v>307</v>
      </c>
    </row>
    <row r="474" spans="1:10" x14ac:dyDescent="0.25">
      <c r="A474" s="18">
        <v>24247943</v>
      </c>
      <c r="B474" s="184" t="s">
        <v>1517</v>
      </c>
      <c r="C474" s="18" t="s">
        <v>1518</v>
      </c>
      <c r="D474" s="185" t="s">
        <v>79</v>
      </c>
      <c r="E474" s="18" t="s">
        <v>1519</v>
      </c>
      <c r="F474" s="18">
        <v>12</v>
      </c>
      <c r="G474" s="18" t="s">
        <v>142</v>
      </c>
      <c r="H474" s="184" t="s">
        <v>1287</v>
      </c>
      <c r="I474" s="185" t="s">
        <v>142</v>
      </c>
      <c r="J474" s="18" t="s">
        <v>1292</v>
      </c>
    </row>
    <row r="475" spans="1:10" x14ac:dyDescent="0.25">
      <c r="A475" s="18">
        <v>24247924</v>
      </c>
      <c r="B475" s="184" t="s">
        <v>1520</v>
      </c>
      <c r="C475" s="18" t="s">
        <v>1521</v>
      </c>
      <c r="D475" s="185" t="s">
        <v>79</v>
      </c>
      <c r="E475" s="18" t="s">
        <v>1522</v>
      </c>
      <c r="F475" s="18">
        <v>11</v>
      </c>
      <c r="G475" s="18" t="s">
        <v>142</v>
      </c>
      <c r="H475" s="184" t="s">
        <v>1287</v>
      </c>
      <c r="I475" s="185" t="s">
        <v>142</v>
      </c>
      <c r="J475" s="18" t="s">
        <v>307</v>
      </c>
    </row>
    <row r="476" spans="1:10" x14ac:dyDescent="0.25">
      <c r="A476" s="18">
        <v>24237283</v>
      </c>
      <c r="B476" s="184" t="s">
        <v>1523</v>
      </c>
      <c r="C476" s="18" t="s">
        <v>1524</v>
      </c>
      <c r="D476" s="185" t="s">
        <v>79</v>
      </c>
      <c r="E476" s="18" t="s">
        <v>1525</v>
      </c>
      <c r="F476" s="18">
        <v>12</v>
      </c>
      <c r="G476" s="18" t="s">
        <v>142</v>
      </c>
      <c r="H476" s="184" t="s">
        <v>1287</v>
      </c>
      <c r="I476" s="185" t="s">
        <v>142</v>
      </c>
      <c r="J476" s="18" t="s">
        <v>307</v>
      </c>
    </row>
    <row r="477" spans="1:10" x14ac:dyDescent="0.25">
      <c r="A477" s="18">
        <v>24247942</v>
      </c>
      <c r="B477" s="184" t="s">
        <v>1526</v>
      </c>
      <c r="C477" s="18" t="s">
        <v>1527</v>
      </c>
      <c r="D477" s="185" t="s">
        <v>79</v>
      </c>
      <c r="E477" s="18" t="s">
        <v>1528</v>
      </c>
      <c r="F477" s="18">
        <v>12</v>
      </c>
      <c r="G477" s="18" t="s">
        <v>142</v>
      </c>
      <c r="H477" s="184" t="s">
        <v>1287</v>
      </c>
      <c r="I477" s="185" t="s">
        <v>142</v>
      </c>
      <c r="J477" s="18" t="s">
        <v>152</v>
      </c>
    </row>
    <row r="478" spans="1:10" x14ac:dyDescent="0.25">
      <c r="A478" s="18">
        <v>24236877</v>
      </c>
      <c r="B478" s="184" t="s">
        <v>1529</v>
      </c>
      <c r="C478" s="18" t="s">
        <v>1530</v>
      </c>
      <c r="D478" s="185" t="s">
        <v>79</v>
      </c>
      <c r="E478" s="18" t="s">
        <v>1531</v>
      </c>
      <c r="F478" s="18">
        <v>13</v>
      </c>
      <c r="G478" s="18" t="s">
        <v>142</v>
      </c>
      <c r="H478" s="184" t="s">
        <v>1287</v>
      </c>
      <c r="I478" s="185" t="s">
        <v>142</v>
      </c>
      <c r="J478" s="18" t="s">
        <v>794</v>
      </c>
    </row>
    <row r="479" spans="1:10" x14ac:dyDescent="0.25">
      <c r="A479" s="18">
        <v>24220008</v>
      </c>
      <c r="B479" s="184" t="s">
        <v>1532</v>
      </c>
      <c r="C479" s="18" t="s">
        <v>516</v>
      </c>
      <c r="D479" s="185" t="s">
        <v>95</v>
      </c>
      <c r="E479" s="18" t="s">
        <v>1032</v>
      </c>
      <c r="F479" s="18">
        <v>14</v>
      </c>
      <c r="G479" s="18" t="s">
        <v>142</v>
      </c>
      <c r="H479" s="184" t="s">
        <v>1287</v>
      </c>
      <c r="I479" s="185" t="s">
        <v>142</v>
      </c>
      <c r="J479" s="18" t="s">
        <v>1288</v>
      </c>
    </row>
    <row r="480" spans="1:10" x14ac:dyDescent="0.25">
      <c r="A480" s="18">
        <v>24222713</v>
      </c>
      <c r="B480" s="184" t="s">
        <v>1532</v>
      </c>
      <c r="C480" s="18" t="s">
        <v>567</v>
      </c>
      <c r="D480" s="185" t="s">
        <v>95</v>
      </c>
      <c r="E480" s="18" t="s">
        <v>1533</v>
      </c>
      <c r="F480" s="18">
        <v>13</v>
      </c>
      <c r="G480" s="18" t="s">
        <v>142</v>
      </c>
      <c r="H480" s="184" t="s">
        <v>1287</v>
      </c>
      <c r="I480" s="185" t="s">
        <v>142</v>
      </c>
      <c r="J480" s="18" t="s">
        <v>1292</v>
      </c>
    </row>
    <row r="481" spans="1:10" x14ac:dyDescent="0.25">
      <c r="A481" s="18">
        <v>24210884</v>
      </c>
      <c r="B481" s="184" t="s">
        <v>1532</v>
      </c>
      <c r="C481" s="18" t="s">
        <v>1534</v>
      </c>
      <c r="D481" s="185" t="s">
        <v>95</v>
      </c>
      <c r="E481" s="18" t="s">
        <v>1535</v>
      </c>
      <c r="F481" s="18">
        <v>14</v>
      </c>
      <c r="G481" s="18" t="s">
        <v>142</v>
      </c>
      <c r="H481" s="184" t="s">
        <v>1287</v>
      </c>
      <c r="I481" s="185" t="s">
        <v>142</v>
      </c>
      <c r="J481" s="18" t="s">
        <v>1292</v>
      </c>
    </row>
    <row r="482" spans="1:10" x14ac:dyDescent="0.25">
      <c r="A482" s="18">
        <v>24248191</v>
      </c>
      <c r="B482" s="184" t="s">
        <v>1536</v>
      </c>
      <c r="C482" s="18" t="s">
        <v>1537</v>
      </c>
      <c r="D482" s="185" t="s">
        <v>79</v>
      </c>
      <c r="E482" s="18" t="s">
        <v>1538</v>
      </c>
      <c r="F482" s="18">
        <v>13</v>
      </c>
      <c r="G482" s="18" t="s">
        <v>142</v>
      </c>
      <c r="H482" s="184" t="s">
        <v>1287</v>
      </c>
      <c r="I482" s="185" t="s">
        <v>142</v>
      </c>
      <c r="J482" s="18" t="s">
        <v>152</v>
      </c>
    </row>
    <row r="483" spans="1:10" x14ac:dyDescent="0.25">
      <c r="A483" s="18">
        <v>24236909</v>
      </c>
      <c r="B483" s="184" t="s">
        <v>1539</v>
      </c>
      <c r="C483" s="18" t="s">
        <v>1540</v>
      </c>
      <c r="D483" s="185" t="s">
        <v>94</v>
      </c>
      <c r="E483" s="18" t="s">
        <v>1541</v>
      </c>
      <c r="F483" s="18">
        <v>13</v>
      </c>
      <c r="G483" s="18" t="s">
        <v>142</v>
      </c>
      <c r="H483" s="184" t="s">
        <v>1287</v>
      </c>
      <c r="I483" s="185" t="s">
        <v>142</v>
      </c>
      <c r="J483" s="18" t="s">
        <v>1421</v>
      </c>
    </row>
    <row r="484" spans="1:10" x14ac:dyDescent="0.25">
      <c r="A484" s="18">
        <v>24237284</v>
      </c>
      <c r="B484" s="184" t="s">
        <v>1539</v>
      </c>
      <c r="C484" s="18" t="s">
        <v>1542</v>
      </c>
      <c r="D484" s="185" t="s">
        <v>94</v>
      </c>
      <c r="E484" s="18" t="s">
        <v>1543</v>
      </c>
      <c r="F484" s="18">
        <v>14</v>
      </c>
      <c r="G484" s="18" t="s">
        <v>142</v>
      </c>
      <c r="H484" s="184" t="s">
        <v>1287</v>
      </c>
      <c r="I484" s="185" t="s">
        <v>142</v>
      </c>
      <c r="J484" s="18" t="s">
        <v>307</v>
      </c>
    </row>
    <row r="485" spans="1:10" x14ac:dyDescent="0.25">
      <c r="A485" s="18">
        <v>24248587</v>
      </c>
      <c r="B485" s="184" t="s">
        <v>1544</v>
      </c>
      <c r="C485" s="18" t="s">
        <v>1545</v>
      </c>
      <c r="D485" s="185" t="s">
        <v>79</v>
      </c>
      <c r="E485" s="18" t="s">
        <v>1546</v>
      </c>
      <c r="F485" s="18">
        <v>12</v>
      </c>
      <c r="G485" s="18" t="s">
        <v>142</v>
      </c>
      <c r="H485" s="184" t="s">
        <v>1287</v>
      </c>
      <c r="I485" s="185" t="s">
        <v>142</v>
      </c>
      <c r="J485" s="18" t="s">
        <v>307</v>
      </c>
    </row>
    <row r="486" spans="1:10" x14ac:dyDescent="0.25">
      <c r="A486" s="18">
        <v>24220551</v>
      </c>
      <c r="B486" s="184" t="s">
        <v>1132</v>
      </c>
      <c r="C486" s="18" t="s">
        <v>1547</v>
      </c>
      <c r="D486" s="185" t="s">
        <v>78</v>
      </c>
      <c r="E486" s="18" t="s">
        <v>1548</v>
      </c>
      <c r="F486" s="18">
        <v>13</v>
      </c>
      <c r="G486" s="18" t="s">
        <v>142</v>
      </c>
      <c r="H486" s="184" t="s">
        <v>1287</v>
      </c>
      <c r="I486" s="185" t="s">
        <v>142</v>
      </c>
      <c r="J486" s="18" t="s">
        <v>1316</v>
      </c>
    </row>
    <row r="487" spans="1:10" x14ac:dyDescent="0.25">
      <c r="A487" s="18">
        <v>24248583</v>
      </c>
      <c r="B487" s="184" t="s">
        <v>1132</v>
      </c>
      <c r="C487" s="18" t="s">
        <v>1549</v>
      </c>
      <c r="D487" s="185" t="s">
        <v>79</v>
      </c>
      <c r="E487" s="18" t="s">
        <v>1550</v>
      </c>
      <c r="F487" s="18">
        <v>12</v>
      </c>
      <c r="G487" s="18" t="s">
        <v>142</v>
      </c>
      <c r="H487" s="184" t="s">
        <v>1287</v>
      </c>
      <c r="I487" s="185" t="s">
        <v>142</v>
      </c>
      <c r="J487" s="18" t="s">
        <v>152</v>
      </c>
    </row>
    <row r="488" spans="1:10" x14ac:dyDescent="0.25">
      <c r="A488" s="18">
        <v>24233785</v>
      </c>
      <c r="B488" s="184" t="s">
        <v>1147</v>
      </c>
      <c r="C488" s="18" t="s">
        <v>1551</v>
      </c>
      <c r="D488" s="185" t="s">
        <v>95</v>
      </c>
      <c r="E488" s="18" t="s">
        <v>1552</v>
      </c>
      <c r="F488" s="18">
        <v>14</v>
      </c>
      <c r="G488" s="18" t="s">
        <v>142</v>
      </c>
      <c r="H488" s="184" t="s">
        <v>1287</v>
      </c>
      <c r="I488" s="185" t="s">
        <v>142</v>
      </c>
      <c r="J488" s="18" t="s">
        <v>1426</v>
      </c>
    </row>
    <row r="489" spans="1:10" x14ac:dyDescent="0.25">
      <c r="A489" s="18">
        <v>24220550</v>
      </c>
      <c r="B489" s="184" t="s">
        <v>1553</v>
      </c>
      <c r="C489" s="18" t="s">
        <v>1554</v>
      </c>
      <c r="D489" s="185" t="s">
        <v>94</v>
      </c>
      <c r="E489" s="18" t="s">
        <v>1555</v>
      </c>
      <c r="F489" s="18">
        <v>14</v>
      </c>
      <c r="G489" s="18" t="s">
        <v>142</v>
      </c>
      <c r="H489" s="184" t="s">
        <v>1287</v>
      </c>
      <c r="I489" s="185" t="s">
        <v>142</v>
      </c>
      <c r="J489" s="18" t="s">
        <v>1556</v>
      </c>
    </row>
    <row r="490" spans="1:10" x14ac:dyDescent="0.25">
      <c r="A490" s="18">
        <v>24248388</v>
      </c>
      <c r="B490" s="184" t="s">
        <v>1557</v>
      </c>
      <c r="C490" s="18" t="s">
        <v>1558</v>
      </c>
      <c r="D490" s="185" t="s">
        <v>79</v>
      </c>
      <c r="E490" s="18" t="s">
        <v>824</v>
      </c>
      <c r="F490" s="18">
        <v>12</v>
      </c>
      <c r="G490" s="18" t="s">
        <v>142</v>
      </c>
      <c r="H490" s="184" t="s">
        <v>1287</v>
      </c>
      <c r="I490" s="185" t="s">
        <v>142</v>
      </c>
      <c r="J490" s="18" t="s">
        <v>1292</v>
      </c>
    </row>
    <row r="491" spans="1:10" x14ac:dyDescent="0.25">
      <c r="A491" s="18">
        <v>24222676</v>
      </c>
      <c r="B491" s="184" t="s">
        <v>1559</v>
      </c>
      <c r="C491" s="18" t="s">
        <v>1560</v>
      </c>
      <c r="D491" s="185" t="s">
        <v>79</v>
      </c>
      <c r="E491" s="18" t="s">
        <v>1561</v>
      </c>
      <c r="F491" s="18">
        <v>13</v>
      </c>
      <c r="G491" s="18" t="s">
        <v>142</v>
      </c>
      <c r="H491" s="184" t="s">
        <v>1287</v>
      </c>
      <c r="I491" s="185" t="s">
        <v>142</v>
      </c>
      <c r="J491" s="18" t="s">
        <v>1292</v>
      </c>
    </row>
    <row r="492" spans="1:10" x14ac:dyDescent="0.25">
      <c r="A492" s="18">
        <v>24222073</v>
      </c>
      <c r="B492" s="184" t="s">
        <v>1562</v>
      </c>
      <c r="C492" s="18" t="s">
        <v>1563</v>
      </c>
      <c r="D492" s="185" t="s">
        <v>95</v>
      </c>
      <c r="E492" s="18" t="s">
        <v>1339</v>
      </c>
      <c r="F492" s="18">
        <v>14</v>
      </c>
      <c r="G492" s="18" t="s">
        <v>142</v>
      </c>
      <c r="H492" s="184" t="s">
        <v>1287</v>
      </c>
      <c r="I492" s="185" t="s">
        <v>142</v>
      </c>
      <c r="J492" s="18" t="s">
        <v>1288</v>
      </c>
    </row>
    <row r="493" spans="1:10" x14ac:dyDescent="0.25">
      <c r="A493" s="18">
        <v>24247539</v>
      </c>
      <c r="B493" s="184" t="s">
        <v>1564</v>
      </c>
      <c r="C493" s="18" t="s">
        <v>1565</v>
      </c>
      <c r="D493" s="185" t="s">
        <v>79</v>
      </c>
      <c r="E493" s="18" t="s">
        <v>354</v>
      </c>
      <c r="F493" s="18">
        <v>12</v>
      </c>
      <c r="G493" s="18" t="s">
        <v>142</v>
      </c>
      <c r="H493" s="184" t="s">
        <v>1287</v>
      </c>
      <c r="I493" s="185" t="s">
        <v>142</v>
      </c>
      <c r="J493" s="18" t="s">
        <v>1292</v>
      </c>
    </row>
    <row r="494" spans="1:10" x14ac:dyDescent="0.25">
      <c r="A494" s="18">
        <v>24210852</v>
      </c>
      <c r="B494" s="184" t="s">
        <v>1566</v>
      </c>
      <c r="C494" s="18" t="s">
        <v>1567</v>
      </c>
      <c r="D494" s="185" t="s">
        <v>94</v>
      </c>
      <c r="E494" s="18" t="s">
        <v>1568</v>
      </c>
      <c r="F494" s="18">
        <v>15</v>
      </c>
      <c r="G494" s="18" t="s">
        <v>142</v>
      </c>
      <c r="H494" s="184" t="s">
        <v>1287</v>
      </c>
      <c r="I494" s="185" t="s">
        <v>142</v>
      </c>
      <c r="J494" s="18" t="s">
        <v>307</v>
      </c>
    </row>
    <row r="495" spans="1:10" x14ac:dyDescent="0.25">
      <c r="A495" s="18">
        <v>24247940</v>
      </c>
      <c r="B495" s="184" t="s">
        <v>1566</v>
      </c>
      <c r="C495" s="18" t="s">
        <v>1569</v>
      </c>
      <c r="D495" s="185" t="s">
        <v>94</v>
      </c>
      <c r="E495" s="18" t="s">
        <v>1570</v>
      </c>
      <c r="F495" s="18">
        <v>14</v>
      </c>
      <c r="G495" s="18" t="s">
        <v>142</v>
      </c>
      <c r="H495" s="184" t="s">
        <v>1287</v>
      </c>
      <c r="I495" s="185" t="s">
        <v>142</v>
      </c>
      <c r="J495" s="18" t="s">
        <v>307</v>
      </c>
    </row>
    <row r="496" spans="1:10" x14ac:dyDescent="0.25">
      <c r="A496" s="18">
        <v>24210572</v>
      </c>
      <c r="B496" s="184" t="s">
        <v>1571</v>
      </c>
      <c r="C496" s="18" t="s">
        <v>1572</v>
      </c>
      <c r="D496" s="185" t="s">
        <v>94</v>
      </c>
      <c r="E496" s="18" t="s">
        <v>1573</v>
      </c>
      <c r="F496" s="18">
        <v>14</v>
      </c>
      <c r="G496" s="18" t="s">
        <v>142</v>
      </c>
      <c r="H496" s="184" t="s">
        <v>1287</v>
      </c>
      <c r="I496" s="185" t="s">
        <v>142</v>
      </c>
      <c r="J496" s="18" t="s">
        <v>307</v>
      </c>
    </row>
    <row r="497" spans="1:10" x14ac:dyDescent="0.25">
      <c r="A497" s="18">
        <v>24220006</v>
      </c>
      <c r="B497" s="184" t="s">
        <v>1574</v>
      </c>
      <c r="C497" s="18" t="s">
        <v>1575</v>
      </c>
      <c r="D497" s="185" t="s">
        <v>94</v>
      </c>
      <c r="E497" s="18" t="s">
        <v>912</v>
      </c>
      <c r="F497" s="18">
        <v>14</v>
      </c>
      <c r="G497" s="18" t="s">
        <v>142</v>
      </c>
      <c r="H497" s="184" t="s">
        <v>1287</v>
      </c>
      <c r="I497" s="185" t="s">
        <v>142</v>
      </c>
      <c r="J497" s="18" t="s">
        <v>1288</v>
      </c>
    </row>
    <row r="498" spans="1:10" x14ac:dyDescent="0.25">
      <c r="A498" s="18">
        <v>24247938</v>
      </c>
      <c r="B498" s="184" t="s">
        <v>1576</v>
      </c>
      <c r="C498" s="18" t="s">
        <v>1577</v>
      </c>
      <c r="D498" s="185" t="s">
        <v>94</v>
      </c>
      <c r="E498" s="18" t="s">
        <v>1578</v>
      </c>
      <c r="F498" s="18">
        <v>14</v>
      </c>
      <c r="G498" s="18" t="s">
        <v>142</v>
      </c>
      <c r="H498" s="184" t="s">
        <v>1287</v>
      </c>
      <c r="I498" s="185" t="s">
        <v>142</v>
      </c>
      <c r="J498" s="18" t="s">
        <v>307</v>
      </c>
    </row>
    <row r="499" spans="1:10" x14ac:dyDescent="0.25">
      <c r="A499" s="18">
        <v>24220098</v>
      </c>
      <c r="B499" s="184" t="s">
        <v>1579</v>
      </c>
      <c r="C499" s="18" t="s">
        <v>1175</v>
      </c>
      <c r="D499" s="185" t="s">
        <v>95</v>
      </c>
      <c r="E499" s="18" t="s">
        <v>1580</v>
      </c>
      <c r="F499" s="18">
        <v>14</v>
      </c>
      <c r="G499" s="18" t="s">
        <v>142</v>
      </c>
      <c r="H499" s="184" t="s">
        <v>1287</v>
      </c>
      <c r="I499" s="185" t="s">
        <v>142</v>
      </c>
      <c r="J499" s="18" t="s">
        <v>1288</v>
      </c>
    </row>
    <row r="500" spans="1:10" x14ac:dyDescent="0.25">
      <c r="A500" s="18">
        <v>24247855</v>
      </c>
      <c r="B500" s="184" t="s">
        <v>1579</v>
      </c>
      <c r="C500" s="18" t="s">
        <v>1581</v>
      </c>
      <c r="D500" s="185" t="s">
        <v>79</v>
      </c>
      <c r="E500" s="18" t="s">
        <v>1582</v>
      </c>
      <c r="F500" s="18">
        <v>12</v>
      </c>
      <c r="G500" s="18" t="s">
        <v>142</v>
      </c>
      <c r="H500" s="184" t="s">
        <v>1287</v>
      </c>
      <c r="I500" s="185" t="s">
        <v>142</v>
      </c>
      <c r="J500" s="18" t="s">
        <v>307</v>
      </c>
    </row>
    <row r="501" spans="1:10" x14ac:dyDescent="0.25">
      <c r="A501" s="18">
        <v>24220788</v>
      </c>
      <c r="B501" s="184" t="s">
        <v>1583</v>
      </c>
      <c r="C501" s="18" t="s">
        <v>1584</v>
      </c>
      <c r="D501" s="185" t="s">
        <v>94</v>
      </c>
      <c r="E501" s="18" t="s">
        <v>1585</v>
      </c>
      <c r="F501" s="18">
        <v>14</v>
      </c>
      <c r="G501" s="18" t="s">
        <v>142</v>
      </c>
      <c r="H501" s="184" t="s">
        <v>1586</v>
      </c>
      <c r="I501" s="185" t="s">
        <v>142</v>
      </c>
      <c r="J501" s="18" t="s">
        <v>1587</v>
      </c>
    </row>
    <row r="502" spans="1:10" x14ac:dyDescent="0.25">
      <c r="A502" s="18">
        <v>24236588</v>
      </c>
      <c r="B502" s="184" t="s">
        <v>1588</v>
      </c>
      <c r="C502" s="18" t="s">
        <v>1589</v>
      </c>
      <c r="D502" s="185" t="s">
        <v>79</v>
      </c>
      <c r="E502" s="18" t="s">
        <v>1590</v>
      </c>
      <c r="F502" s="18">
        <v>12</v>
      </c>
      <c r="G502" s="18" t="s">
        <v>142</v>
      </c>
      <c r="H502" s="184" t="s">
        <v>1586</v>
      </c>
      <c r="I502" s="185" t="s">
        <v>142</v>
      </c>
      <c r="J502" s="18" t="s">
        <v>1591</v>
      </c>
    </row>
    <row r="503" spans="1:10" x14ac:dyDescent="0.25">
      <c r="A503" s="18">
        <v>24248690</v>
      </c>
      <c r="B503" s="184" t="s">
        <v>1592</v>
      </c>
      <c r="C503" s="18" t="s">
        <v>1593</v>
      </c>
      <c r="D503" s="185" t="s">
        <v>79</v>
      </c>
      <c r="E503" s="18" t="s">
        <v>1594</v>
      </c>
      <c r="F503" s="18">
        <v>11</v>
      </c>
      <c r="G503" s="18" t="s">
        <v>142</v>
      </c>
      <c r="H503" s="184" t="s">
        <v>1586</v>
      </c>
      <c r="I503" s="185" t="s">
        <v>142</v>
      </c>
      <c r="J503" s="18" t="s">
        <v>849</v>
      </c>
    </row>
    <row r="504" spans="1:10" x14ac:dyDescent="0.25">
      <c r="A504" s="18">
        <v>24212123</v>
      </c>
      <c r="B504" s="184" t="s">
        <v>1595</v>
      </c>
      <c r="C504" s="18" t="s">
        <v>1596</v>
      </c>
      <c r="D504" s="185" t="s">
        <v>94</v>
      </c>
      <c r="E504" s="18" t="s">
        <v>661</v>
      </c>
      <c r="F504" s="18">
        <v>15</v>
      </c>
      <c r="G504" s="18" t="s">
        <v>142</v>
      </c>
      <c r="H504" s="184" t="s">
        <v>1586</v>
      </c>
      <c r="I504" s="185" t="s">
        <v>142</v>
      </c>
      <c r="J504" s="18" t="s">
        <v>1597</v>
      </c>
    </row>
    <row r="505" spans="1:10" x14ac:dyDescent="0.25">
      <c r="A505" s="18">
        <v>24247772</v>
      </c>
      <c r="B505" s="184" t="s">
        <v>1598</v>
      </c>
      <c r="C505" s="18" t="s">
        <v>604</v>
      </c>
      <c r="D505" s="185" t="s">
        <v>79</v>
      </c>
      <c r="E505" s="18" t="s">
        <v>1599</v>
      </c>
      <c r="F505" s="18">
        <v>11</v>
      </c>
      <c r="G505" s="18" t="s">
        <v>142</v>
      </c>
      <c r="H505" s="184" t="s">
        <v>1586</v>
      </c>
      <c r="I505" s="185" t="s">
        <v>142</v>
      </c>
      <c r="J505" s="18" t="s">
        <v>1600</v>
      </c>
    </row>
    <row r="506" spans="1:10" x14ac:dyDescent="0.25">
      <c r="A506" s="18">
        <v>24221003</v>
      </c>
      <c r="B506" s="184" t="s">
        <v>1601</v>
      </c>
      <c r="C506" s="18" t="s">
        <v>1602</v>
      </c>
      <c r="D506" s="185" t="s">
        <v>95</v>
      </c>
      <c r="E506" s="18" t="s">
        <v>1603</v>
      </c>
      <c r="F506" s="18">
        <v>14</v>
      </c>
      <c r="G506" s="18" t="s">
        <v>142</v>
      </c>
      <c r="H506" s="184" t="s">
        <v>1586</v>
      </c>
      <c r="I506" s="185" t="s">
        <v>142</v>
      </c>
      <c r="J506" s="18" t="s">
        <v>1597</v>
      </c>
    </row>
    <row r="507" spans="1:10" x14ac:dyDescent="0.25">
      <c r="A507" s="18">
        <v>24237335</v>
      </c>
      <c r="B507" s="184" t="s">
        <v>1604</v>
      </c>
      <c r="C507" s="18" t="s">
        <v>1605</v>
      </c>
      <c r="D507" s="185" t="s">
        <v>95</v>
      </c>
      <c r="E507" s="18" t="s">
        <v>767</v>
      </c>
      <c r="F507" s="18">
        <v>14</v>
      </c>
      <c r="G507" s="18" t="s">
        <v>142</v>
      </c>
      <c r="H507" s="184" t="s">
        <v>1586</v>
      </c>
      <c r="I507" s="185" t="s">
        <v>142</v>
      </c>
      <c r="J507" s="18" t="s">
        <v>1606</v>
      </c>
    </row>
    <row r="508" spans="1:10" x14ac:dyDescent="0.25">
      <c r="A508" s="18">
        <v>24221394</v>
      </c>
      <c r="B508" s="184" t="s">
        <v>1607</v>
      </c>
      <c r="C508" s="18" t="s">
        <v>1608</v>
      </c>
      <c r="D508" s="185" t="s">
        <v>78</v>
      </c>
      <c r="E508" s="18" t="s">
        <v>1561</v>
      </c>
      <c r="F508" s="18">
        <v>13</v>
      </c>
      <c r="G508" s="18" t="s">
        <v>142</v>
      </c>
      <c r="H508" s="184" t="s">
        <v>1586</v>
      </c>
      <c r="I508" s="185" t="s">
        <v>142</v>
      </c>
      <c r="J508" s="18" t="s">
        <v>223</v>
      </c>
    </row>
    <row r="509" spans="1:10" x14ac:dyDescent="0.25">
      <c r="A509" s="18">
        <v>24211160</v>
      </c>
      <c r="B509" s="184" t="s">
        <v>1609</v>
      </c>
      <c r="C509" s="18" t="s">
        <v>866</v>
      </c>
      <c r="D509" s="185" t="s">
        <v>95</v>
      </c>
      <c r="E509" s="18" t="s">
        <v>1610</v>
      </c>
      <c r="F509" s="18">
        <v>14</v>
      </c>
      <c r="G509" s="18" t="s">
        <v>142</v>
      </c>
      <c r="H509" s="184" t="s">
        <v>1586</v>
      </c>
      <c r="I509" s="185" t="s">
        <v>142</v>
      </c>
      <c r="J509" s="18" t="s">
        <v>1597</v>
      </c>
    </row>
    <row r="510" spans="1:10" x14ac:dyDescent="0.25">
      <c r="A510" s="18">
        <v>24247770</v>
      </c>
      <c r="B510" s="184" t="s">
        <v>1611</v>
      </c>
      <c r="C510" s="18" t="s">
        <v>1612</v>
      </c>
      <c r="D510" s="185" t="s">
        <v>79</v>
      </c>
      <c r="E510" s="18" t="s">
        <v>1613</v>
      </c>
      <c r="F510" s="18">
        <v>12</v>
      </c>
      <c r="G510" s="18" t="s">
        <v>142</v>
      </c>
      <c r="H510" s="184" t="s">
        <v>1586</v>
      </c>
      <c r="I510" s="185" t="s">
        <v>142</v>
      </c>
      <c r="J510" s="18" t="s">
        <v>223</v>
      </c>
    </row>
    <row r="511" spans="1:10" x14ac:dyDescent="0.25">
      <c r="A511" s="18">
        <v>24237854</v>
      </c>
      <c r="B511" s="184" t="s">
        <v>856</v>
      </c>
      <c r="C511" s="18" t="s">
        <v>1614</v>
      </c>
      <c r="D511" s="185" t="s">
        <v>78</v>
      </c>
      <c r="E511" s="18" t="s">
        <v>1615</v>
      </c>
      <c r="F511" s="18">
        <v>12</v>
      </c>
      <c r="G511" s="18" t="s">
        <v>142</v>
      </c>
      <c r="H511" s="184" t="s">
        <v>1586</v>
      </c>
      <c r="I511" s="185" t="s">
        <v>142</v>
      </c>
      <c r="J511" s="18" t="s">
        <v>1616</v>
      </c>
    </row>
    <row r="512" spans="1:10" x14ac:dyDescent="0.25">
      <c r="A512" s="18">
        <v>24221461</v>
      </c>
      <c r="B512" s="184" t="s">
        <v>856</v>
      </c>
      <c r="C512" s="18" t="s">
        <v>1617</v>
      </c>
      <c r="D512" s="185" t="s">
        <v>94</v>
      </c>
      <c r="E512" s="18" t="s">
        <v>1618</v>
      </c>
      <c r="F512" s="18">
        <v>14</v>
      </c>
      <c r="G512" s="18" t="s">
        <v>142</v>
      </c>
      <c r="H512" s="184" t="s">
        <v>1586</v>
      </c>
      <c r="I512" s="185" t="s">
        <v>142</v>
      </c>
      <c r="J512" s="18" t="s">
        <v>1619</v>
      </c>
    </row>
    <row r="513" spans="1:10" x14ac:dyDescent="0.25">
      <c r="A513" s="18">
        <v>24221460</v>
      </c>
      <c r="B513" s="184" t="s">
        <v>1620</v>
      </c>
      <c r="C513" s="18" t="s">
        <v>1621</v>
      </c>
      <c r="D513" s="185" t="s">
        <v>78</v>
      </c>
      <c r="E513" s="18" t="s">
        <v>1622</v>
      </c>
      <c r="F513" s="18">
        <v>13</v>
      </c>
      <c r="G513" s="18" t="s">
        <v>142</v>
      </c>
      <c r="H513" s="184" t="s">
        <v>1586</v>
      </c>
      <c r="I513" s="185" t="s">
        <v>142</v>
      </c>
      <c r="J513" s="18" t="s">
        <v>1623</v>
      </c>
    </row>
    <row r="514" spans="1:10" x14ac:dyDescent="0.25">
      <c r="A514" s="18">
        <v>24221459</v>
      </c>
      <c r="B514" s="184" t="s">
        <v>1624</v>
      </c>
      <c r="C514" s="18" t="s">
        <v>1625</v>
      </c>
      <c r="D514" s="185" t="s">
        <v>94</v>
      </c>
      <c r="E514" s="18" t="s">
        <v>1626</v>
      </c>
      <c r="F514" s="18">
        <v>13</v>
      </c>
      <c r="G514" s="18" t="s">
        <v>142</v>
      </c>
      <c r="H514" s="184" t="s">
        <v>1586</v>
      </c>
      <c r="I514" s="185" t="s">
        <v>142</v>
      </c>
      <c r="J514" s="18" t="s">
        <v>1627</v>
      </c>
    </row>
    <row r="515" spans="1:10" x14ac:dyDescent="0.25">
      <c r="A515" s="18">
        <v>24248691</v>
      </c>
      <c r="B515" s="184" t="s">
        <v>1628</v>
      </c>
      <c r="C515" s="18" t="s">
        <v>1629</v>
      </c>
      <c r="D515" s="185" t="s">
        <v>78</v>
      </c>
      <c r="E515" s="18" t="s">
        <v>165</v>
      </c>
      <c r="F515" s="18">
        <v>12</v>
      </c>
      <c r="G515" s="18" t="s">
        <v>142</v>
      </c>
      <c r="H515" s="184" t="s">
        <v>1586</v>
      </c>
      <c r="I515" s="185" t="s">
        <v>142</v>
      </c>
      <c r="J515" s="18" t="s">
        <v>223</v>
      </c>
    </row>
    <row r="516" spans="1:10" x14ac:dyDescent="0.25">
      <c r="A516" s="18">
        <v>24220454</v>
      </c>
      <c r="B516" s="184" t="s">
        <v>1630</v>
      </c>
      <c r="C516" s="18" t="s">
        <v>1631</v>
      </c>
      <c r="D516" s="185" t="s">
        <v>95</v>
      </c>
      <c r="E516" s="18" t="s">
        <v>1632</v>
      </c>
      <c r="F516" s="18">
        <v>15</v>
      </c>
      <c r="G516" s="18" t="s">
        <v>142</v>
      </c>
      <c r="H516" s="184" t="s">
        <v>1586</v>
      </c>
      <c r="I516" s="185" t="s">
        <v>142</v>
      </c>
      <c r="J516" s="18" t="s">
        <v>1633</v>
      </c>
    </row>
    <row r="517" spans="1:10" x14ac:dyDescent="0.25">
      <c r="A517" s="18">
        <v>24233659</v>
      </c>
      <c r="B517" s="184" t="s">
        <v>1634</v>
      </c>
      <c r="C517" s="18" t="s">
        <v>1635</v>
      </c>
      <c r="D517" s="185" t="s">
        <v>78</v>
      </c>
      <c r="E517" s="18" t="s">
        <v>664</v>
      </c>
      <c r="F517" s="18">
        <v>13</v>
      </c>
      <c r="G517" s="18" t="s">
        <v>142</v>
      </c>
      <c r="H517" s="184" t="s">
        <v>1586</v>
      </c>
      <c r="I517" s="185" t="s">
        <v>142</v>
      </c>
      <c r="J517" s="18" t="s">
        <v>1636</v>
      </c>
    </row>
    <row r="518" spans="1:10" x14ac:dyDescent="0.25">
      <c r="A518" s="18">
        <v>24220787</v>
      </c>
      <c r="B518" s="184" t="s">
        <v>1637</v>
      </c>
      <c r="C518" s="18" t="s">
        <v>1638</v>
      </c>
      <c r="D518" s="185" t="s">
        <v>95</v>
      </c>
      <c r="E518" s="18" t="s">
        <v>1639</v>
      </c>
      <c r="F518" s="18">
        <v>13</v>
      </c>
      <c r="G518" s="18" t="s">
        <v>142</v>
      </c>
      <c r="H518" s="184" t="s">
        <v>1586</v>
      </c>
      <c r="I518" s="185" t="s">
        <v>142</v>
      </c>
      <c r="J518" s="18" t="s">
        <v>1640</v>
      </c>
    </row>
    <row r="519" spans="1:10" x14ac:dyDescent="0.25">
      <c r="A519" s="18">
        <v>24248478</v>
      </c>
      <c r="B519" s="184" t="s">
        <v>1641</v>
      </c>
      <c r="C519" s="18" t="s">
        <v>1642</v>
      </c>
      <c r="D519" s="185" t="s">
        <v>79</v>
      </c>
      <c r="E519" s="18" t="s">
        <v>1643</v>
      </c>
      <c r="F519" s="18">
        <v>12</v>
      </c>
      <c r="G519" s="18" t="s">
        <v>142</v>
      </c>
      <c r="H519" s="184" t="s">
        <v>1586</v>
      </c>
      <c r="I519" s="185" t="s">
        <v>142</v>
      </c>
      <c r="J519" s="18" t="s">
        <v>1644</v>
      </c>
    </row>
    <row r="520" spans="1:10" x14ac:dyDescent="0.25">
      <c r="A520" s="18">
        <v>24238088</v>
      </c>
      <c r="B520" s="184" t="s">
        <v>1645</v>
      </c>
      <c r="C520" s="18" t="s">
        <v>1646</v>
      </c>
      <c r="D520" s="185" t="s">
        <v>78</v>
      </c>
      <c r="E520" s="18" t="s">
        <v>1647</v>
      </c>
      <c r="F520" s="18">
        <v>12</v>
      </c>
      <c r="G520" s="18" t="s">
        <v>142</v>
      </c>
      <c r="H520" s="184" t="s">
        <v>1586</v>
      </c>
      <c r="I520" s="185" t="s">
        <v>142</v>
      </c>
      <c r="J520" s="18" t="s">
        <v>1648</v>
      </c>
    </row>
    <row r="521" spans="1:10" x14ac:dyDescent="0.25">
      <c r="A521" s="18">
        <v>24211219</v>
      </c>
      <c r="B521" s="184" t="s">
        <v>1649</v>
      </c>
      <c r="C521" s="18" t="s">
        <v>1650</v>
      </c>
      <c r="D521" s="185" t="s">
        <v>94</v>
      </c>
      <c r="E521" s="18" t="s">
        <v>1651</v>
      </c>
      <c r="F521" s="18">
        <v>15</v>
      </c>
      <c r="G521" s="18" t="s">
        <v>142</v>
      </c>
      <c r="H521" s="184" t="s">
        <v>1586</v>
      </c>
      <c r="I521" s="185" t="s">
        <v>142</v>
      </c>
      <c r="J521" s="18" t="s">
        <v>1652</v>
      </c>
    </row>
    <row r="522" spans="1:10" x14ac:dyDescent="0.25">
      <c r="A522" s="18">
        <v>24220295</v>
      </c>
      <c r="B522" s="184" t="s">
        <v>1653</v>
      </c>
      <c r="C522" s="18" t="s">
        <v>1654</v>
      </c>
      <c r="D522" s="185" t="s">
        <v>95</v>
      </c>
      <c r="E522" s="18" t="s">
        <v>912</v>
      </c>
      <c r="F522" s="18">
        <v>14</v>
      </c>
      <c r="G522" s="18" t="s">
        <v>142</v>
      </c>
      <c r="H522" s="184" t="s">
        <v>1586</v>
      </c>
      <c r="I522" s="185" t="s">
        <v>142</v>
      </c>
      <c r="J522" s="18" t="s">
        <v>1597</v>
      </c>
    </row>
    <row r="523" spans="1:10" x14ac:dyDescent="0.25">
      <c r="A523" s="18">
        <v>24221192</v>
      </c>
      <c r="B523" s="184" t="s">
        <v>1655</v>
      </c>
      <c r="C523" s="18" t="s">
        <v>1656</v>
      </c>
      <c r="D523" s="185" t="s">
        <v>95</v>
      </c>
      <c r="E523" s="18" t="s">
        <v>1657</v>
      </c>
      <c r="F523" s="18">
        <v>14</v>
      </c>
      <c r="G523" s="18" t="s">
        <v>142</v>
      </c>
      <c r="H523" s="184" t="s">
        <v>1586</v>
      </c>
      <c r="I523" s="185" t="s">
        <v>142</v>
      </c>
      <c r="J523" s="18" t="s">
        <v>780</v>
      </c>
    </row>
    <row r="524" spans="1:10" x14ac:dyDescent="0.25">
      <c r="A524" s="18">
        <v>24236589</v>
      </c>
      <c r="B524" s="184" t="s">
        <v>1658</v>
      </c>
      <c r="C524" s="18" t="s">
        <v>1659</v>
      </c>
      <c r="D524" s="185" t="s">
        <v>78</v>
      </c>
      <c r="E524" s="18" t="s">
        <v>396</v>
      </c>
      <c r="F524" s="18">
        <v>12</v>
      </c>
      <c r="G524" s="18" t="s">
        <v>142</v>
      </c>
      <c r="H524" s="184" t="s">
        <v>1586</v>
      </c>
      <c r="I524" s="185" t="s">
        <v>142</v>
      </c>
      <c r="J524" s="18" t="s">
        <v>1660</v>
      </c>
    </row>
    <row r="525" spans="1:10" x14ac:dyDescent="0.25">
      <c r="A525" s="18">
        <v>24247771</v>
      </c>
      <c r="B525" s="184" t="s">
        <v>1661</v>
      </c>
      <c r="C525" s="18" t="s">
        <v>1662</v>
      </c>
      <c r="D525" s="185" t="s">
        <v>79</v>
      </c>
      <c r="E525" s="18" t="s">
        <v>1663</v>
      </c>
      <c r="F525" s="18">
        <v>12</v>
      </c>
      <c r="G525" s="18" t="s">
        <v>142</v>
      </c>
      <c r="H525" s="184" t="s">
        <v>1586</v>
      </c>
      <c r="I525" s="185" t="s">
        <v>142</v>
      </c>
      <c r="J525" s="18" t="s">
        <v>1587</v>
      </c>
    </row>
    <row r="526" spans="1:10" x14ac:dyDescent="0.25">
      <c r="A526" s="18">
        <v>24221458</v>
      </c>
      <c r="B526" s="184" t="s">
        <v>1664</v>
      </c>
      <c r="C526" s="18" t="s">
        <v>1665</v>
      </c>
      <c r="D526" s="185" t="s">
        <v>94</v>
      </c>
      <c r="E526" s="18" t="s">
        <v>1666</v>
      </c>
      <c r="F526" s="18">
        <v>14</v>
      </c>
      <c r="G526" s="18" t="s">
        <v>142</v>
      </c>
      <c r="H526" s="184" t="s">
        <v>1586</v>
      </c>
      <c r="I526" s="185" t="s">
        <v>142</v>
      </c>
      <c r="J526" s="18" t="s">
        <v>1627</v>
      </c>
    </row>
    <row r="527" spans="1:10" x14ac:dyDescent="0.25">
      <c r="A527" s="18">
        <v>24220284</v>
      </c>
      <c r="B527" s="184" t="s">
        <v>1667</v>
      </c>
      <c r="C527" s="18" t="s">
        <v>1668</v>
      </c>
      <c r="D527" s="185" t="s">
        <v>95</v>
      </c>
      <c r="E527" s="18" t="s">
        <v>1669</v>
      </c>
      <c r="F527" s="18">
        <v>14</v>
      </c>
      <c r="G527" s="18" t="s">
        <v>142</v>
      </c>
      <c r="H527" s="184" t="s">
        <v>1586</v>
      </c>
      <c r="I527" s="185" t="s">
        <v>142</v>
      </c>
      <c r="J527" s="18" t="s">
        <v>1623</v>
      </c>
    </row>
    <row r="528" spans="1:10" x14ac:dyDescent="0.25">
      <c r="A528" s="18">
        <v>24248342</v>
      </c>
      <c r="B528" s="184" t="s">
        <v>1670</v>
      </c>
      <c r="C528" s="18" t="s">
        <v>1671</v>
      </c>
      <c r="D528" s="185" t="s">
        <v>78</v>
      </c>
      <c r="E528" s="18" t="s">
        <v>264</v>
      </c>
      <c r="F528" s="18">
        <v>11</v>
      </c>
      <c r="G528" s="18" t="s">
        <v>142</v>
      </c>
      <c r="H528" s="184" t="s">
        <v>1586</v>
      </c>
      <c r="I528" s="185" t="s">
        <v>142</v>
      </c>
      <c r="J528" s="18" t="s">
        <v>1633</v>
      </c>
    </row>
    <row r="529" spans="1:10" x14ac:dyDescent="0.25">
      <c r="A529" s="18">
        <v>24222644</v>
      </c>
      <c r="B529" s="184" t="s">
        <v>719</v>
      </c>
      <c r="C529" s="18" t="s">
        <v>1672</v>
      </c>
      <c r="D529" s="185" t="s">
        <v>78</v>
      </c>
      <c r="E529" s="18" t="s">
        <v>1673</v>
      </c>
      <c r="F529" s="18">
        <v>13</v>
      </c>
      <c r="G529" s="18" t="s">
        <v>142</v>
      </c>
      <c r="H529" s="184" t="s">
        <v>1586</v>
      </c>
      <c r="I529" s="185" t="s">
        <v>142</v>
      </c>
      <c r="J529" s="18" t="s">
        <v>1587</v>
      </c>
    </row>
    <row r="530" spans="1:10" x14ac:dyDescent="0.25">
      <c r="A530" s="18">
        <v>24247775</v>
      </c>
      <c r="B530" s="184" t="s">
        <v>1674</v>
      </c>
      <c r="C530" s="18" t="s">
        <v>1675</v>
      </c>
      <c r="D530" s="185" t="s">
        <v>78</v>
      </c>
      <c r="E530" s="18" t="s">
        <v>1676</v>
      </c>
      <c r="F530" s="18">
        <v>11</v>
      </c>
      <c r="G530" s="18" t="s">
        <v>142</v>
      </c>
      <c r="H530" s="184" t="s">
        <v>1586</v>
      </c>
      <c r="I530" s="185" t="s">
        <v>142</v>
      </c>
      <c r="J530" s="18" t="s">
        <v>203</v>
      </c>
    </row>
    <row r="531" spans="1:10" x14ac:dyDescent="0.25">
      <c r="A531" s="18">
        <v>24247776</v>
      </c>
      <c r="B531" s="184" t="s">
        <v>1677</v>
      </c>
      <c r="C531" s="18" t="s">
        <v>1678</v>
      </c>
      <c r="D531" s="185" t="s">
        <v>78</v>
      </c>
      <c r="E531" s="18" t="s">
        <v>368</v>
      </c>
      <c r="F531" s="18">
        <v>12</v>
      </c>
      <c r="G531" s="18" t="s">
        <v>142</v>
      </c>
      <c r="H531" s="184" t="s">
        <v>1586</v>
      </c>
      <c r="I531" s="185" t="s">
        <v>142</v>
      </c>
      <c r="J531" s="18" t="s">
        <v>1679</v>
      </c>
    </row>
    <row r="532" spans="1:10" x14ac:dyDescent="0.25">
      <c r="A532" s="18">
        <v>24221457</v>
      </c>
      <c r="B532" s="184" t="s">
        <v>1680</v>
      </c>
      <c r="C532" s="18" t="s">
        <v>1681</v>
      </c>
      <c r="D532" s="185" t="s">
        <v>94</v>
      </c>
      <c r="E532" s="18" t="s">
        <v>1140</v>
      </c>
      <c r="F532" s="18">
        <v>14</v>
      </c>
      <c r="G532" s="18" t="s">
        <v>142</v>
      </c>
      <c r="H532" s="184" t="s">
        <v>1586</v>
      </c>
      <c r="I532" s="185" t="s">
        <v>142</v>
      </c>
      <c r="J532" s="18" t="s">
        <v>1597</v>
      </c>
    </row>
    <row r="533" spans="1:10" x14ac:dyDescent="0.25">
      <c r="A533" s="18">
        <v>24248104</v>
      </c>
      <c r="B533" s="184" t="s">
        <v>1682</v>
      </c>
      <c r="C533" s="18" t="s">
        <v>1683</v>
      </c>
      <c r="D533" s="185" t="s">
        <v>78</v>
      </c>
      <c r="E533" s="18" t="s">
        <v>1684</v>
      </c>
      <c r="F533" s="18">
        <v>11</v>
      </c>
      <c r="G533" s="18" t="s">
        <v>142</v>
      </c>
      <c r="H533" s="184" t="s">
        <v>1586</v>
      </c>
      <c r="I533" s="185" t="s">
        <v>142</v>
      </c>
      <c r="J533" s="18" t="s">
        <v>1619</v>
      </c>
    </row>
    <row r="534" spans="1:10" x14ac:dyDescent="0.25">
      <c r="A534" s="18">
        <v>24247769</v>
      </c>
      <c r="B534" s="184" t="s">
        <v>1685</v>
      </c>
      <c r="C534" s="18" t="s">
        <v>1686</v>
      </c>
      <c r="D534" s="185" t="s">
        <v>78</v>
      </c>
      <c r="E534" s="18" t="s">
        <v>1687</v>
      </c>
      <c r="F534" s="18">
        <v>13</v>
      </c>
      <c r="G534" s="18" t="s">
        <v>142</v>
      </c>
      <c r="H534" s="184" t="s">
        <v>1586</v>
      </c>
      <c r="I534" s="185" t="s">
        <v>142</v>
      </c>
      <c r="J534" s="18" t="s">
        <v>1688</v>
      </c>
    </row>
    <row r="535" spans="1:10" x14ac:dyDescent="0.25">
      <c r="A535" s="18">
        <v>24248692</v>
      </c>
      <c r="B535" s="184" t="s">
        <v>1689</v>
      </c>
      <c r="C535" s="18" t="s">
        <v>1515</v>
      </c>
      <c r="D535" s="185" t="s">
        <v>94</v>
      </c>
      <c r="E535" s="18" t="s">
        <v>298</v>
      </c>
      <c r="F535" s="18">
        <v>14</v>
      </c>
      <c r="G535" s="18" t="s">
        <v>142</v>
      </c>
      <c r="H535" s="184" t="s">
        <v>1586</v>
      </c>
      <c r="I535" s="185" t="s">
        <v>142</v>
      </c>
      <c r="J535" s="18" t="s">
        <v>1652</v>
      </c>
    </row>
    <row r="536" spans="1:10" x14ac:dyDescent="0.25">
      <c r="A536" s="18">
        <v>24247774</v>
      </c>
      <c r="B536" s="184" t="s">
        <v>1690</v>
      </c>
      <c r="C536" s="18" t="s">
        <v>364</v>
      </c>
      <c r="D536" s="185" t="s">
        <v>79</v>
      </c>
      <c r="E536" s="18" t="s">
        <v>952</v>
      </c>
      <c r="F536" s="18">
        <v>11</v>
      </c>
      <c r="G536" s="18" t="s">
        <v>142</v>
      </c>
      <c r="H536" s="184" t="s">
        <v>1586</v>
      </c>
      <c r="I536" s="185" t="s">
        <v>142</v>
      </c>
      <c r="J536" s="18" t="s">
        <v>1691</v>
      </c>
    </row>
    <row r="537" spans="1:10" x14ac:dyDescent="0.25">
      <c r="A537" s="18">
        <v>24247573</v>
      </c>
      <c r="B537" s="184" t="s">
        <v>1692</v>
      </c>
      <c r="C537" s="18" t="s">
        <v>1693</v>
      </c>
      <c r="D537" s="185" t="s">
        <v>79</v>
      </c>
      <c r="E537" s="18" t="s">
        <v>1694</v>
      </c>
      <c r="F537" s="18">
        <v>12</v>
      </c>
      <c r="G537" s="18" t="s">
        <v>142</v>
      </c>
      <c r="H537" s="184" t="s">
        <v>1695</v>
      </c>
      <c r="I537" s="185" t="s">
        <v>142</v>
      </c>
      <c r="J537" s="18" t="s">
        <v>152</v>
      </c>
    </row>
    <row r="538" spans="1:10" x14ac:dyDescent="0.25">
      <c r="A538" s="18">
        <v>24245582</v>
      </c>
      <c r="B538" s="184" t="s">
        <v>1696</v>
      </c>
      <c r="C538" s="18" t="s">
        <v>1697</v>
      </c>
      <c r="D538" s="185" t="s">
        <v>79</v>
      </c>
      <c r="E538" s="18" t="s">
        <v>1698</v>
      </c>
      <c r="F538" s="18">
        <v>11</v>
      </c>
      <c r="G538" s="18" t="s">
        <v>142</v>
      </c>
      <c r="H538" s="184" t="s">
        <v>1695</v>
      </c>
      <c r="I538" s="185" t="s">
        <v>142</v>
      </c>
      <c r="J538" s="18" t="s">
        <v>1699</v>
      </c>
    </row>
    <row r="539" spans="1:10" x14ac:dyDescent="0.25">
      <c r="A539" s="18">
        <v>24245694</v>
      </c>
      <c r="B539" s="184" t="s">
        <v>1700</v>
      </c>
      <c r="C539" s="18" t="s">
        <v>1701</v>
      </c>
      <c r="D539" s="185" t="s">
        <v>78</v>
      </c>
      <c r="E539" s="18" t="s">
        <v>1702</v>
      </c>
      <c r="F539" s="18">
        <v>11</v>
      </c>
      <c r="G539" s="18" t="s">
        <v>142</v>
      </c>
      <c r="H539" s="184" t="s">
        <v>1695</v>
      </c>
      <c r="I539" s="185" t="s">
        <v>142</v>
      </c>
      <c r="J539" s="18" t="s">
        <v>152</v>
      </c>
    </row>
    <row r="540" spans="1:10" x14ac:dyDescent="0.25">
      <c r="A540" s="18">
        <v>24247695</v>
      </c>
      <c r="B540" s="184" t="s">
        <v>1703</v>
      </c>
      <c r="C540" s="18" t="s">
        <v>1704</v>
      </c>
      <c r="D540" s="185" t="s">
        <v>79</v>
      </c>
      <c r="E540" s="18" t="s">
        <v>354</v>
      </c>
      <c r="F540" s="18">
        <v>12</v>
      </c>
      <c r="G540" s="18" t="s">
        <v>142</v>
      </c>
      <c r="H540" s="184" t="s">
        <v>1695</v>
      </c>
      <c r="I540" s="185" t="s">
        <v>142</v>
      </c>
      <c r="J540" s="18" t="s">
        <v>152</v>
      </c>
    </row>
    <row r="541" spans="1:10" x14ac:dyDescent="0.25">
      <c r="A541" s="18">
        <v>24249150</v>
      </c>
      <c r="B541" s="184" t="s">
        <v>1705</v>
      </c>
      <c r="C541" s="18" t="s">
        <v>1706</v>
      </c>
      <c r="D541" s="185" t="s">
        <v>79</v>
      </c>
      <c r="E541" s="18" t="s">
        <v>1707</v>
      </c>
      <c r="F541" s="18">
        <v>11</v>
      </c>
      <c r="G541" s="18" t="s">
        <v>142</v>
      </c>
      <c r="H541" s="184" t="s">
        <v>1695</v>
      </c>
      <c r="I541" s="185" t="s">
        <v>142</v>
      </c>
      <c r="J541" s="18" t="s">
        <v>1708</v>
      </c>
    </row>
    <row r="542" spans="1:10" x14ac:dyDescent="0.25">
      <c r="A542" s="18">
        <v>24236511</v>
      </c>
      <c r="B542" s="184" t="s">
        <v>1709</v>
      </c>
      <c r="C542" s="18" t="s">
        <v>1710</v>
      </c>
      <c r="D542" s="185" t="s">
        <v>95</v>
      </c>
      <c r="E542" s="18" t="s">
        <v>1711</v>
      </c>
      <c r="F542" s="18">
        <v>14</v>
      </c>
      <c r="G542" s="18" t="s">
        <v>142</v>
      </c>
      <c r="H542" s="184" t="s">
        <v>1695</v>
      </c>
      <c r="I542" s="185" t="s">
        <v>142</v>
      </c>
      <c r="J542" s="18" t="s">
        <v>1712</v>
      </c>
    </row>
    <row r="543" spans="1:10" x14ac:dyDescent="0.25">
      <c r="A543" s="18">
        <v>24245706</v>
      </c>
      <c r="B543" s="184" t="s">
        <v>355</v>
      </c>
      <c r="C543" s="18" t="s">
        <v>1713</v>
      </c>
      <c r="D543" s="185" t="s">
        <v>79</v>
      </c>
      <c r="E543" s="18" t="s">
        <v>1714</v>
      </c>
      <c r="F543" s="18">
        <v>12</v>
      </c>
      <c r="G543" s="18" t="s">
        <v>142</v>
      </c>
      <c r="H543" s="184" t="s">
        <v>1695</v>
      </c>
      <c r="I543" s="185" t="s">
        <v>142</v>
      </c>
      <c r="J543" s="18" t="s">
        <v>152</v>
      </c>
    </row>
    <row r="544" spans="1:10" x14ac:dyDescent="0.25">
      <c r="A544" s="18">
        <v>24245624</v>
      </c>
      <c r="B544" s="184" t="s">
        <v>1715</v>
      </c>
      <c r="C544" s="18" t="s">
        <v>1716</v>
      </c>
      <c r="D544" s="185" t="s">
        <v>78</v>
      </c>
      <c r="E544" s="18" t="s">
        <v>1717</v>
      </c>
      <c r="F544" s="18">
        <v>12</v>
      </c>
      <c r="G544" s="18" t="s">
        <v>142</v>
      </c>
      <c r="H544" s="184" t="s">
        <v>1695</v>
      </c>
      <c r="I544" s="185" t="s">
        <v>142</v>
      </c>
      <c r="J544" s="18" t="s">
        <v>255</v>
      </c>
    </row>
    <row r="545" spans="1:10" x14ac:dyDescent="0.25">
      <c r="A545" s="18">
        <v>24238999</v>
      </c>
      <c r="B545" s="184" t="s">
        <v>1718</v>
      </c>
      <c r="C545" s="18" t="s">
        <v>1719</v>
      </c>
      <c r="D545" s="185" t="s">
        <v>79</v>
      </c>
      <c r="E545" s="18" t="s">
        <v>1720</v>
      </c>
      <c r="F545" s="18">
        <v>12</v>
      </c>
      <c r="G545" s="18" t="s">
        <v>142</v>
      </c>
      <c r="H545" s="184" t="s">
        <v>1695</v>
      </c>
      <c r="I545" s="185" t="s">
        <v>142</v>
      </c>
      <c r="J545" s="18" t="s">
        <v>608</v>
      </c>
    </row>
    <row r="546" spans="1:10" x14ac:dyDescent="0.25">
      <c r="A546" s="18">
        <v>24239000</v>
      </c>
      <c r="B546" s="184" t="s">
        <v>1718</v>
      </c>
      <c r="C546" s="18" t="s">
        <v>1128</v>
      </c>
      <c r="D546" s="185" t="s">
        <v>95</v>
      </c>
      <c r="E546" s="18" t="s">
        <v>1721</v>
      </c>
      <c r="F546" s="18">
        <v>15</v>
      </c>
      <c r="G546" s="18" t="s">
        <v>142</v>
      </c>
      <c r="H546" s="184" t="s">
        <v>1695</v>
      </c>
      <c r="I546" s="185" t="s">
        <v>142</v>
      </c>
      <c r="J546" s="18" t="s">
        <v>608</v>
      </c>
    </row>
    <row r="547" spans="1:10" x14ac:dyDescent="0.25">
      <c r="A547" s="18">
        <v>24237135</v>
      </c>
      <c r="B547" s="184" t="s">
        <v>1722</v>
      </c>
      <c r="C547" s="18" t="s">
        <v>1723</v>
      </c>
      <c r="D547" s="185" t="s">
        <v>95</v>
      </c>
      <c r="E547" s="18" t="s">
        <v>1724</v>
      </c>
      <c r="F547" s="18">
        <v>13</v>
      </c>
      <c r="G547" s="18" t="s">
        <v>142</v>
      </c>
      <c r="H547" s="184" t="s">
        <v>1695</v>
      </c>
      <c r="I547" s="185" t="s">
        <v>142</v>
      </c>
      <c r="J547" s="18" t="s">
        <v>1597</v>
      </c>
    </row>
    <row r="548" spans="1:10" x14ac:dyDescent="0.25">
      <c r="A548" s="18">
        <v>24222336</v>
      </c>
      <c r="B548" s="184" t="s">
        <v>1725</v>
      </c>
      <c r="C548" s="18" t="s">
        <v>1726</v>
      </c>
      <c r="D548" s="185" t="s">
        <v>95</v>
      </c>
      <c r="E548" s="18" t="s">
        <v>1727</v>
      </c>
      <c r="F548" s="18">
        <v>14</v>
      </c>
      <c r="G548" s="18" t="s">
        <v>142</v>
      </c>
      <c r="H548" s="184" t="s">
        <v>1695</v>
      </c>
      <c r="I548" s="185" t="s">
        <v>142</v>
      </c>
      <c r="J548" s="18" t="s">
        <v>1728</v>
      </c>
    </row>
    <row r="549" spans="1:10" x14ac:dyDescent="0.25">
      <c r="A549" s="18">
        <v>24247617</v>
      </c>
      <c r="B549" s="184" t="s">
        <v>1729</v>
      </c>
      <c r="C549" s="18" t="s">
        <v>1730</v>
      </c>
      <c r="D549" s="185" t="s">
        <v>79</v>
      </c>
      <c r="E549" s="18" t="s">
        <v>1731</v>
      </c>
      <c r="F549" s="18">
        <v>11</v>
      </c>
      <c r="G549" s="18" t="s">
        <v>142</v>
      </c>
      <c r="H549" s="184" t="s">
        <v>1695</v>
      </c>
      <c r="I549" s="185" t="s">
        <v>142</v>
      </c>
      <c r="J549" s="18" t="s">
        <v>152</v>
      </c>
    </row>
    <row r="550" spans="1:10" x14ac:dyDescent="0.25">
      <c r="A550" s="18">
        <v>24210988</v>
      </c>
      <c r="B550" s="184" t="s">
        <v>1732</v>
      </c>
      <c r="C550" s="18" t="s">
        <v>1733</v>
      </c>
      <c r="D550" s="185" t="s">
        <v>95</v>
      </c>
      <c r="E550" s="18" t="s">
        <v>1734</v>
      </c>
      <c r="F550" s="18">
        <v>15</v>
      </c>
      <c r="G550" s="18" t="s">
        <v>142</v>
      </c>
      <c r="H550" s="184" t="s">
        <v>1695</v>
      </c>
      <c r="I550" s="185" t="s">
        <v>142</v>
      </c>
      <c r="J550" s="18" t="s">
        <v>1735</v>
      </c>
    </row>
    <row r="551" spans="1:10" x14ac:dyDescent="0.25">
      <c r="A551" s="18">
        <v>24247547</v>
      </c>
      <c r="B551" s="184" t="s">
        <v>1736</v>
      </c>
      <c r="C551" s="18" t="s">
        <v>1737</v>
      </c>
      <c r="D551" s="185" t="s">
        <v>79</v>
      </c>
      <c r="E551" s="18" t="s">
        <v>1026</v>
      </c>
      <c r="F551" s="18">
        <v>12</v>
      </c>
      <c r="G551" s="18" t="s">
        <v>142</v>
      </c>
      <c r="H551" s="184" t="s">
        <v>1695</v>
      </c>
      <c r="I551" s="185" t="s">
        <v>142</v>
      </c>
      <c r="J551" s="18" t="s">
        <v>608</v>
      </c>
    </row>
    <row r="552" spans="1:10" x14ac:dyDescent="0.25">
      <c r="A552" s="18">
        <v>24245622</v>
      </c>
      <c r="B552" s="184" t="s">
        <v>1738</v>
      </c>
      <c r="C552" s="18" t="s">
        <v>1739</v>
      </c>
      <c r="D552" s="185" t="s">
        <v>79</v>
      </c>
      <c r="E552" s="18" t="s">
        <v>886</v>
      </c>
      <c r="F552" s="18">
        <v>11</v>
      </c>
      <c r="G552" s="18" t="s">
        <v>142</v>
      </c>
      <c r="H552" s="184" t="s">
        <v>1695</v>
      </c>
      <c r="I552" s="185" t="s">
        <v>142</v>
      </c>
      <c r="J552" s="18" t="s">
        <v>1740</v>
      </c>
    </row>
    <row r="553" spans="1:10" x14ac:dyDescent="0.25">
      <c r="A553" s="18">
        <v>24247546</v>
      </c>
      <c r="B553" s="184" t="s">
        <v>1741</v>
      </c>
      <c r="C553" s="18" t="s">
        <v>741</v>
      </c>
      <c r="D553" s="185" t="s">
        <v>79</v>
      </c>
      <c r="E553" s="18" t="s">
        <v>1742</v>
      </c>
      <c r="F553" s="18">
        <v>12</v>
      </c>
      <c r="G553" s="18" t="s">
        <v>142</v>
      </c>
      <c r="H553" s="184" t="s">
        <v>1695</v>
      </c>
      <c r="I553" s="185" t="s">
        <v>142</v>
      </c>
      <c r="J553" s="18" t="s">
        <v>608</v>
      </c>
    </row>
    <row r="554" spans="1:10" x14ac:dyDescent="0.25">
      <c r="A554" s="18">
        <v>24237133</v>
      </c>
      <c r="B554" s="184" t="s">
        <v>1743</v>
      </c>
      <c r="C554" s="18" t="s">
        <v>1744</v>
      </c>
      <c r="D554" s="185" t="s">
        <v>78</v>
      </c>
      <c r="E554" s="18" t="s">
        <v>1745</v>
      </c>
      <c r="F554" s="18">
        <v>13</v>
      </c>
      <c r="G554" s="18" t="s">
        <v>142</v>
      </c>
      <c r="H554" s="184" t="s">
        <v>1695</v>
      </c>
      <c r="I554" s="185" t="s">
        <v>142</v>
      </c>
      <c r="J554" s="18" t="s">
        <v>790</v>
      </c>
    </row>
    <row r="555" spans="1:10" x14ac:dyDescent="0.25">
      <c r="A555" s="18">
        <v>24210343</v>
      </c>
      <c r="B555" s="184" t="s">
        <v>1746</v>
      </c>
      <c r="C555" s="18" t="s">
        <v>782</v>
      </c>
      <c r="D555" s="185" t="s">
        <v>95</v>
      </c>
      <c r="E555" s="18" t="s">
        <v>1747</v>
      </c>
      <c r="F555" s="18">
        <v>14</v>
      </c>
      <c r="G555" s="18" t="s">
        <v>142</v>
      </c>
      <c r="H555" s="184" t="s">
        <v>1695</v>
      </c>
      <c r="I555" s="185" t="s">
        <v>142</v>
      </c>
      <c r="J555" s="18" t="s">
        <v>148</v>
      </c>
    </row>
    <row r="556" spans="1:10" x14ac:dyDescent="0.25">
      <c r="A556" s="18">
        <v>24220861</v>
      </c>
      <c r="B556" s="184" t="s">
        <v>1748</v>
      </c>
      <c r="C556" s="18" t="s">
        <v>1749</v>
      </c>
      <c r="D556" s="185" t="s">
        <v>94</v>
      </c>
      <c r="E556" s="18" t="s">
        <v>1420</v>
      </c>
      <c r="F556" s="18">
        <v>13</v>
      </c>
      <c r="G556" s="18" t="s">
        <v>142</v>
      </c>
      <c r="H556" s="184" t="s">
        <v>1695</v>
      </c>
      <c r="I556" s="185" t="s">
        <v>142</v>
      </c>
      <c r="J556" s="18" t="s">
        <v>1750</v>
      </c>
    </row>
    <row r="557" spans="1:10" x14ac:dyDescent="0.25">
      <c r="A557" s="18">
        <v>24245835</v>
      </c>
      <c r="B557" s="184" t="s">
        <v>1751</v>
      </c>
      <c r="C557" s="18" t="s">
        <v>1752</v>
      </c>
      <c r="D557" s="185" t="s">
        <v>79</v>
      </c>
      <c r="E557" s="18" t="s">
        <v>1753</v>
      </c>
      <c r="F557" s="18">
        <v>12</v>
      </c>
      <c r="G557" s="18" t="s">
        <v>142</v>
      </c>
      <c r="H557" s="184" t="s">
        <v>1695</v>
      </c>
      <c r="I557" s="185" t="s">
        <v>142</v>
      </c>
      <c r="J557" s="18" t="s">
        <v>152</v>
      </c>
    </row>
    <row r="558" spans="1:10" x14ac:dyDescent="0.25">
      <c r="A558" s="18">
        <v>24245754</v>
      </c>
      <c r="B558" s="184" t="s">
        <v>1754</v>
      </c>
      <c r="C558" s="18" t="s">
        <v>1755</v>
      </c>
      <c r="D558" s="185" t="s">
        <v>79</v>
      </c>
      <c r="E558" s="18" t="s">
        <v>1756</v>
      </c>
      <c r="F558" s="18">
        <v>11</v>
      </c>
      <c r="G558" s="18" t="s">
        <v>142</v>
      </c>
      <c r="H558" s="184" t="s">
        <v>1695</v>
      </c>
      <c r="I558" s="185" t="s">
        <v>142</v>
      </c>
      <c r="J558" s="18" t="s">
        <v>1708</v>
      </c>
    </row>
    <row r="559" spans="1:10" x14ac:dyDescent="0.25">
      <c r="A559" s="18">
        <v>24245700</v>
      </c>
      <c r="B559" s="184" t="s">
        <v>1757</v>
      </c>
      <c r="C559" s="18" t="s">
        <v>616</v>
      </c>
      <c r="D559" s="185" t="s">
        <v>79</v>
      </c>
      <c r="E559" s="18" t="s">
        <v>372</v>
      </c>
      <c r="F559" s="18">
        <v>12</v>
      </c>
      <c r="G559" s="18" t="s">
        <v>142</v>
      </c>
      <c r="H559" s="184" t="s">
        <v>1695</v>
      </c>
      <c r="I559" s="185" t="s">
        <v>142</v>
      </c>
      <c r="J559" s="18" t="s">
        <v>255</v>
      </c>
    </row>
    <row r="560" spans="1:10" x14ac:dyDescent="0.25">
      <c r="A560" s="18">
        <v>24220411</v>
      </c>
      <c r="B560" s="184" t="s">
        <v>1758</v>
      </c>
      <c r="C560" s="18" t="s">
        <v>375</v>
      </c>
      <c r="D560" s="185" t="s">
        <v>79</v>
      </c>
      <c r="E560" s="18" t="s">
        <v>1759</v>
      </c>
      <c r="F560" s="18">
        <v>13</v>
      </c>
      <c r="G560" s="18" t="s">
        <v>142</v>
      </c>
      <c r="H560" s="184" t="s">
        <v>1695</v>
      </c>
      <c r="I560" s="185" t="s">
        <v>142</v>
      </c>
      <c r="J560" s="18" t="s">
        <v>1760</v>
      </c>
    </row>
    <row r="561" spans="1:10" x14ac:dyDescent="0.25">
      <c r="A561" s="18">
        <v>24238695</v>
      </c>
      <c r="B561" s="184" t="s">
        <v>1761</v>
      </c>
      <c r="C561" s="18" t="s">
        <v>1762</v>
      </c>
      <c r="D561" s="185" t="s">
        <v>79</v>
      </c>
      <c r="E561" s="18" t="s">
        <v>1763</v>
      </c>
      <c r="F561" s="18">
        <v>13</v>
      </c>
      <c r="G561" s="18" t="s">
        <v>142</v>
      </c>
      <c r="H561" s="184" t="s">
        <v>1695</v>
      </c>
      <c r="I561" s="185" t="s">
        <v>142</v>
      </c>
      <c r="J561" s="18" t="s">
        <v>152</v>
      </c>
    </row>
    <row r="562" spans="1:10" x14ac:dyDescent="0.25">
      <c r="A562" s="18">
        <v>24245552</v>
      </c>
      <c r="B562" s="184" t="s">
        <v>1764</v>
      </c>
      <c r="C562" s="18" t="s">
        <v>1765</v>
      </c>
      <c r="D562" s="185" t="s">
        <v>95</v>
      </c>
      <c r="E562" s="18" t="s">
        <v>1766</v>
      </c>
      <c r="F562" s="18">
        <v>14</v>
      </c>
      <c r="G562" s="18" t="s">
        <v>142</v>
      </c>
      <c r="H562" s="184" t="s">
        <v>1695</v>
      </c>
      <c r="I562" s="185" t="s">
        <v>142</v>
      </c>
      <c r="J562" s="18" t="s">
        <v>608</v>
      </c>
    </row>
    <row r="563" spans="1:10" x14ac:dyDescent="0.25">
      <c r="A563" s="18">
        <v>24248338</v>
      </c>
      <c r="B563" s="184" t="s">
        <v>1767</v>
      </c>
      <c r="C563" s="18" t="s">
        <v>1768</v>
      </c>
      <c r="D563" s="185" t="s">
        <v>78</v>
      </c>
      <c r="E563" s="18" t="s">
        <v>1615</v>
      </c>
      <c r="F563" s="18">
        <v>12</v>
      </c>
      <c r="G563" s="18" t="s">
        <v>142</v>
      </c>
      <c r="H563" s="184" t="s">
        <v>1695</v>
      </c>
      <c r="I563" s="185" t="s">
        <v>142</v>
      </c>
      <c r="J563" s="18" t="s">
        <v>255</v>
      </c>
    </row>
    <row r="564" spans="1:10" x14ac:dyDescent="0.25">
      <c r="A564" s="18">
        <v>24248693</v>
      </c>
      <c r="B564" s="184" t="s">
        <v>1769</v>
      </c>
      <c r="C564" s="18" t="s">
        <v>1770</v>
      </c>
      <c r="D564" s="185" t="s">
        <v>79</v>
      </c>
      <c r="E564" s="18" t="s">
        <v>689</v>
      </c>
      <c r="F564" s="18">
        <v>12</v>
      </c>
      <c r="G564" s="18" t="s">
        <v>142</v>
      </c>
      <c r="H564" s="184" t="s">
        <v>1695</v>
      </c>
      <c r="I564" s="185" t="s">
        <v>142</v>
      </c>
      <c r="J564" s="18" t="s">
        <v>608</v>
      </c>
    </row>
    <row r="565" spans="1:10" x14ac:dyDescent="0.25">
      <c r="A565" s="18">
        <v>24222249</v>
      </c>
      <c r="B565" s="184" t="s">
        <v>1771</v>
      </c>
      <c r="C565" s="18" t="s">
        <v>451</v>
      </c>
      <c r="D565" s="185" t="s">
        <v>95</v>
      </c>
      <c r="E565" s="18" t="s">
        <v>1772</v>
      </c>
      <c r="F565" s="18">
        <v>14</v>
      </c>
      <c r="G565" s="18" t="s">
        <v>142</v>
      </c>
      <c r="H565" s="184" t="s">
        <v>1695</v>
      </c>
      <c r="I565" s="185" t="s">
        <v>142</v>
      </c>
      <c r="J565" s="18" t="s">
        <v>756</v>
      </c>
    </row>
    <row r="566" spans="1:10" x14ac:dyDescent="0.25">
      <c r="A566" s="18">
        <v>24222698</v>
      </c>
      <c r="B566" s="184" t="s">
        <v>1773</v>
      </c>
      <c r="C566" s="18" t="s">
        <v>700</v>
      </c>
      <c r="D566" s="185" t="s">
        <v>95</v>
      </c>
      <c r="E566" s="18" t="s">
        <v>1774</v>
      </c>
      <c r="F566" s="18">
        <v>14</v>
      </c>
      <c r="G566" s="18" t="s">
        <v>142</v>
      </c>
      <c r="H566" s="184" t="s">
        <v>1695</v>
      </c>
      <c r="I566" s="185" t="s">
        <v>142</v>
      </c>
      <c r="J566" s="18" t="s">
        <v>1775</v>
      </c>
    </row>
    <row r="567" spans="1:10" x14ac:dyDescent="0.25">
      <c r="A567" s="18">
        <v>24247513</v>
      </c>
      <c r="B567" s="184" t="s">
        <v>1776</v>
      </c>
      <c r="C567" s="18" t="s">
        <v>1777</v>
      </c>
      <c r="D567" s="185" t="s">
        <v>79</v>
      </c>
      <c r="E567" s="18" t="s">
        <v>547</v>
      </c>
      <c r="F567" s="18">
        <v>11</v>
      </c>
      <c r="G567" s="18" t="s">
        <v>142</v>
      </c>
      <c r="H567" s="184" t="s">
        <v>1695</v>
      </c>
      <c r="I567" s="185" t="s">
        <v>142</v>
      </c>
      <c r="J567" s="18" t="s">
        <v>608</v>
      </c>
    </row>
    <row r="568" spans="1:10" x14ac:dyDescent="0.25">
      <c r="A568" s="18">
        <v>24245621</v>
      </c>
      <c r="B568" s="184" t="s">
        <v>1778</v>
      </c>
      <c r="C568" s="18" t="s">
        <v>1779</v>
      </c>
      <c r="D568" s="185" t="s">
        <v>78</v>
      </c>
      <c r="E568" s="18" t="s">
        <v>1780</v>
      </c>
      <c r="F568" s="18">
        <v>11</v>
      </c>
      <c r="G568" s="18" t="s">
        <v>142</v>
      </c>
      <c r="H568" s="184" t="s">
        <v>1695</v>
      </c>
      <c r="I568" s="185" t="s">
        <v>142</v>
      </c>
      <c r="J568" s="18" t="s">
        <v>1708</v>
      </c>
    </row>
    <row r="569" spans="1:10" x14ac:dyDescent="0.25">
      <c r="A569" s="18">
        <v>24245554</v>
      </c>
      <c r="B569" s="184" t="s">
        <v>1781</v>
      </c>
      <c r="C569" s="18" t="s">
        <v>694</v>
      </c>
      <c r="D569" s="185" t="s">
        <v>79</v>
      </c>
      <c r="E569" s="18" t="s">
        <v>1780</v>
      </c>
      <c r="F569" s="18">
        <v>11</v>
      </c>
      <c r="G569" s="18" t="s">
        <v>142</v>
      </c>
      <c r="H569" s="184" t="s">
        <v>1695</v>
      </c>
      <c r="I569" s="185" t="s">
        <v>142</v>
      </c>
      <c r="J569" s="18" t="s">
        <v>311</v>
      </c>
    </row>
    <row r="570" spans="1:10" x14ac:dyDescent="0.25">
      <c r="A570" s="18">
        <v>24236414</v>
      </c>
      <c r="B570" s="184" t="s">
        <v>1782</v>
      </c>
      <c r="C570" s="18" t="s">
        <v>269</v>
      </c>
      <c r="D570" s="185" t="s">
        <v>79</v>
      </c>
      <c r="E570" s="18" t="s">
        <v>1067</v>
      </c>
      <c r="F570" s="18">
        <v>13</v>
      </c>
      <c r="G570" s="18" t="s">
        <v>142</v>
      </c>
      <c r="H570" s="184" t="s">
        <v>1695</v>
      </c>
      <c r="I570" s="185" t="s">
        <v>142</v>
      </c>
      <c r="J570" s="18" t="s">
        <v>148</v>
      </c>
    </row>
    <row r="571" spans="1:10" x14ac:dyDescent="0.25">
      <c r="A571" s="18">
        <v>24245709</v>
      </c>
      <c r="B571" s="184" t="s">
        <v>1783</v>
      </c>
      <c r="C571" s="18" t="s">
        <v>1784</v>
      </c>
      <c r="D571" s="185" t="s">
        <v>79</v>
      </c>
      <c r="E571" s="18" t="s">
        <v>209</v>
      </c>
      <c r="F571" s="18">
        <v>11</v>
      </c>
      <c r="G571" s="18" t="s">
        <v>142</v>
      </c>
      <c r="H571" s="184" t="s">
        <v>1695</v>
      </c>
      <c r="I571" s="185" t="s">
        <v>142</v>
      </c>
      <c r="J571" s="18" t="s">
        <v>156</v>
      </c>
    </row>
    <row r="572" spans="1:10" x14ac:dyDescent="0.25">
      <c r="A572" s="18">
        <v>24236421</v>
      </c>
      <c r="B572" s="184" t="s">
        <v>1785</v>
      </c>
      <c r="C572" s="18" t="s">
        <v>1786</v>
      </c>
      <c r="D572" s="185" t="s">
        <v>78</v>
      </c>
      <c r="E572" s="18" t="s">
        <v>1745</v>
      </c>
      <c r="F572" s="18">
        <v>13</v>
      </c>
      <c r="G572" s="18" t="s">
        <v>142</v>
      </c>
      <c r="H572" s="184" t="s">
        <v>1695</v>
      </c>
      <c r="I572" s="185" t="s">
        <v>142</v>
      </c>
      <c r="J572" s="18" t="s">
        <v>790</v>
      </c>
    </row>
    <row r="573" spans="1:10" x14ac:dyDescent="0.25">
      <c r="A573" s="18">
        <v>24236468</v>
      </c>
      <c r="B573" s="184" t="s">
        <v>1787</v>
      </c>
      <c r="C573" s="18" t="s">
        <v>1788</v>
      </c>
      <c r="D573" s="185" t="s">
        <v>78</v>
      </c>
      <c r="E573" s="18" t="s">
        <v>1561</v>
      </c>
      <c r="F573" s="18">
        <v>13</v>
      </c>
      <c r="G573" s="18" t="s">
        <v>142</v>
      </c>
      <c r="H573" s="184" t="s">
        <v>1695</v>
      </c>
      <c r="I573" s="185" t="s">
        <v>142</v>
      </c>
      <c r="J573" s="18" t="s">
        <v>790</v>
      </c>
    </row>
    <row r="574" spans="1:10" x14ac:dyDescent="0.25">
      <c r="A574" s="18">
        <v>24245698</v>
      </c>
      <c r="B574" s="184" t="s">
        <v>1789</v>
      </c>
      <c r="C574" s="18" t="s">
        <v>520</v>
      </c>
      <c r="D574" s="185" t="s">
        <v>79</v>
      </c>
      <c r="E574" s="18" t="s">
        <v>1790</v>
      </c>
      <c r="F574" s="18">
        <v>12</v>
      </c>
      <c r="G574" s="18" t="s">
        <v>142</v>
      </c>
      <c r="H574" s="184" t="s">
        <v>1695</v>
      </c>
      <c r="I574" s="185" t="s">
        <v>142</v>
      </c>
      <c r="J574" s="18" t="s">
        <v>1791</v>
      </c>
    </row>
    <row r="575" spans="1:10" x14ac:dyDescent="0.25">
      <c r="A575" s="18">
        <v>24247514</v>
      </c>
      <c r="B575" s="184" t="s">
        <v>1789</v>
      </c>
      <c r="C575" s="18" t="s">
        <v>1792</v>
      </c>
      <c r="D575" s="185" t="s">
        <v>78</v>
      </c>
      <c r="E575" s="18" t="s">
        <v>1790</v>
      </c>
      <c r="F575" s="18">
        <v>12</v>
      </c>
      <c r="G575" s="18" t="s">
        <v>142</v>
      </c>
      <c r="H575" s="184" t="s">
        <v>1695</v>
      </c>
      <c r="I575" s="185" t="s">
        <v>142</v>
      </c>
      <c r="J575" s="18" t="s">
        <v>255</v>
      </c>
    </row>
    <row r="576" spans="1:10" x14ac:dyDescent="0.25">
      <c r="A576" s="18">
        <v>24245744</v>
      </c>
      <c r="B576" s="184" t="s">
        <v>1793</v>
      </c>
      <c r="C576" s="18" t="s">
        <v>520</v>
      </c>
      <c r="D576" s="185" t="s">
        <v>79</v>
      </c>
      <c r="E576" s="18" t="s">
        <v>1794</v>
      </c>
      <c r="F576" s="18">
        <v>12</v>
      </c>
      <c r="G576" s="18" t="s">
        <v>142</v>
      </c>
      <c r="H576" s="184" t="s">
        <v>1695</v>
      </c>
      <c r="I576" s="185" t="s">
        <v>142</v>
      </c>
      <c r="J576" s="18" t="s">
        <v>255</v>
      </c>
    </row>
    <row r="577" spans="1:10" x14ac:dyDescent="0.25">
      <c r="A577" s="18">
        <v>24245565</v>
      </c>
      <c r="B577" s="184" t="s">
        <v>1345</v>
      </c>
      <c r="C577" s="18" t="s">
        <v>497</v>
      </c>
      <c r="D577" s="185" t="s">
        <v>79</v>
      </c>
      <c r="E577" s="18" t="s">
        <v>1643</v>
      </c>
      <c r="F577" s="18">
        <v>12</v>
      </c>
      <c r="G577" s="18" t="s">
        <v>142</v>
      </c>
      <c r="H577" s="184" t="s">
        <v>1695</v>
      </c>
      <c r="I577" s="185" t="s">
        <v>142</v>
      </c>
      <c r="J577" s="18" t="s">
        <v>311</v>
      </c>
    </row>
    <row r="578" spans="1:10" x14ac:dyDescent="0.25">
      <c r="A578" s="18">
        <v>24222337</v>
      </c>
      <c r="B578" s="184" t="s">
        <v>1345</v>
      </c>
      <c r="C578" s="18" t="s">
        <v>1795</v>
      </c>
      <c r="D578" s="185" t="s">
        <v>95</v>
      </c>
      <c r="E578" s="18" t="s">
        <v>1796</v>
      </c>
      <c r="F578" s="18">
        <v>14</v>
      </c>
      <c r="G578" s="18" t="s">
        <v>142</v>
      </c>
      <c r="H578" s="184" t="s">
        <v>1695</v>
      </c>
      <c r="I578" s="185" t="s">
        <v>142</v>
      </c>
      <c r="J578" s="18" t="s">
        <v>1760</v>
      </c>
    </row>
    <row r="579" spans="1:10" x14ac:dyDescent="0.25">
      <c r="A579" s="18">
        <v>24247659</v>
      </c>
      <c r="B579" s="184" t="s">
        <v>1345</v>
      </c>
      <c r="C579" s="18" t="s">
        <v>1797</v>
      </c>
      <c r="D579" s="185" t="s">
        <v>79</v>
      </c>
      <c r="E579" s="18" t="s">
        <v>1798</v>
      </c>
      <c r="F579" s="18">
        <v>12</v>
      </c>
      <c r="G579" s="18" t="s">
        <v>142</v>
      </c>
      <c r="H579" s="184" t="s">
        <v>1695</v>
      </c>
      <c r="I579" s="185" t="s">
        <v>142</v>
      </c>
      <c r="J579" s="18" t="s">
        <v>255</v>
      </c>
    </row>
    <row r="580" spans="1:10" x14ac:dyDescent="0.25">
      <c r="A580" s="18">
        <v>24245584</v>
      </c>
      <c r="B580" s="184" t="s">
        <v>1799</v>
      </c>
      <c r="C580" s="18" t="s">
        <v>1800</v>
      </c>
      <c r="D580" s="185" t="s">
        <v>78</v>
      </c>
      <c r="E580" s="18" t="s">
        <v>1801</v>
      </c>
      <c r="F580" s="18">
        <v>11</v>
      </c>
      <c r="G580" s="18" t="s">
        <v>142</v>
      </c>
      <c r="H580" s="184" t="s">
        <v>1695</v>
      </c>
      <c r="I580" s="185" t="s">
        <v>142</v>
      </c>
      <c r="J580" s="18" t="s">
        <v>170</v>
      </c>
    </row>
    <row r="581" spans="1:10" x14ac:dyDescent="0.25">
      <c r="A581" s="18">
        <v>24248694</v>
      </c>
      <c r="B581" s="184" t="s">
        <v>1802</v>
      </c>
      <c r="C581" s="18" t="s">
        <v>1803</v>
      </c>
      <c r="D581" s="185" t="s">
        <v>94</v>
      </c>
      <c r="E581" s="18" t="s">
        <v>1804</v>
      </c>
      <c r="F581" s="18">
        <v>14</v>
      </c>
      <c r="G581" s="18" t="s">
        <v>142</v>
      </c>
      <c r="H581" s="184" t="s">
        <v>1695</v>
      </c>
      <c r="I581" s="185" t="s">
        <v>142</v>
      </c>
      <c r="J581" s="18" t="s">
        <v>255</v>
      </c>
    </row>
    <row r="582" spans="1:10" x14ac:dyDescent="0.25">
      <c r="A582" s="18">
        <v>24245571</v>
      </c>
      <c r="B582" s="184" t="s">
        <v>1805</v>
      </c>
      <c r="C582" s="18" t="s">
        <v>1806</v>
      </c>
      <c r="D582" s="185" t="s">
        <v>79</v>
      </c>
      <c r="E582" s="18" t="s">
        <v>389</v>
      </c>
      <c r="F582" s="18">
        <v>11</v>
      </c>
      <c r="G582" s="18" t="s">
        <v>142</v>
      </c>
      <c r="H582" s="184" t="s">
        <v>1695</v>
      </c>
      <c r="I582" s="185" t="s">
        <v>142</v>
      </c>
      <c r="J582" s="18" t="s">
        <v>281</v>
      </c>
    </row>
    <row r="583" spans="1:10" x14ac:dyDescent="0.25">
      <c r="A583" s="18">
        <v>24222341</v>
      </c>
      <c r="B583" s="184" t="s">
        <v>1807</v>
      </c>
      <c r="C583" s="18" t="s">
        <v>1808</v>
      </c>
      <c r="D583" s="185" t="s">
        <v>95</v>
      </c>
      <c r="E583" s="18" t="s">
        <v>1809</v>
      </c>
      <c r="F583" s="18">
        <v>14</v>
      </c>
      <c r="G583" s="18" t="s">
        <v>142</v>
      </c>
      <c r="H583" s="184" t="s">
        <v>1695</v>
      </c>
      <c r="I583" s="185" t="s">
        <v>142</v>
      </c>
      <c r="J583" s="18" t="s">
        <v>1760</v>
      </c>
    </row>
    <row r="584" spans="1:10" x14ac:dyDescent="0.25">
      <c r="A584" s="18">
        <v>24245561</v>
      </c>
      <c r="B584" s="184" t="s">
        <v>1810</v>
      </c>
      <c r="C584" s="18" t="s">
        <v>1811</v>
      </c>
      <c r="D584" s="185" t="s">
        <v>78</v>
      </c>
      <c r="E584" s="18" t="s">
        <v>1812</v>
      </c>
      <c r="F584" s="18">
        <v>12</v>
      </c>
      <c r="G584" s="18" t="s">
        <v>142</v>
      </c>
      <c r="H584" s="184" t="s">
        <v>1695</v>
      </c>
      <c r="I584" s="185" t="s">
        <v>142</v>
      </c>
      <c r="J584" s="18" t="s">
        <v>1708</v>
      </c>
    </row>
    <row r="585" spans="1:10" x14ac:dyDescent="0.25">
      <c r="A585" s="18">
        <v>24222100</v>
      </c>
      <c r="B585" s="184" t="s">
        <v>1813</v>
      </c>
      <c r="C585" s="18" t="s">
        <v>1814</v>
      </c>
      <c r="D585" s="185" t="s">
        <v>78</v>
      </c>
      <c r="E585" s="18" t="s">
        <v>1815</v>
      </c>
      <c r="F585" s="18">
        <v>13</v>
      </c>
      <c r="G585" s="18" t="s">
        <v>142</v>
      </c>
      <c r="H585" s="184" t="s">
        <v>1695</v>
      </c>
      <c r="I585" s="185" t="s">
        <v>142</v>
      </c>
      <c r="J585" s="18" t="s">
        <v>255</v>
      </c>
    </row>
    <row r="586" spans="1:10" x14ac:dyDescent="0.25">
      <c r="A586" s="18">
        <v>24245611</v>
      </c>
      <c r="B586" s="184" t="s">
        <v>1816</v>
      </c>
      <c r="C586" s="18" t="s">
        <v>1817</v>
      </c>
      <c r="D586" s="185" t="s">
        <v>78</v>
      </c>
      <c r="E586" s="18" t="s">
        <v>1818</v>
      </c>
      <c r="F586" s="18">
        <v>12</v>
      </c>
      <c r="G586" s="18" t="s">
        <v>142</v>
      </c>
      <c r="H586" s="184" t="s">
        <v>1695</v>
      </c>
      <c r="I586" s="185" t="s">
        <v>142</v>
      </c>
      <c r="J586" s="18" t="s">
        <v>255</v>
      </c>
    </row>
    <row r="587" spans="1:10" x14ac:dyDescent="0.25">
      <c r="A587" s="18">
        <v>24233641</v>
      </c>
      <c r="B587" s="184" t="s">
        <v>1819</v>
      </c>
      <c r="C587" s="18" t="s">
        <v>1820</v>
      </c>
      <c r="D587" s="185" t="s">
        <v>79</v>
      </c>
      <c r="E587" s="18" t="s">
        <v>1821</v>
      </c>
      <c r="F587" s="18">
        <v>13</v>
      </c>
      <c r="G587" s="18" t="s">
        <v>142</v>
      </c>
      <c r="H587" s="184" t="s">
        <v>1695</v>
      </c>
      <c r="I587" s="185" t="s">
        <v>142</v>
      </c>
      <c r="J587" s="18" t="s">
        <v>608</v>
      </c>
    </row>
    <row r="588" spans="1:10" x14ac:dyDescent="0.25">
      <c r="A588" s="18">
        <v>24220860</v>
      </c>
      <c r="B588" s="184" t="s">
        <v>1822</v>
      </c>
      <c r="C588" s="18" t="s">
        <v>395</v>
      </c>
      <c r="D588" s="185" t="s">
        <v>94</v>
      </c>
      <c r="E588" s="18" t="s">
        <v>1823</v>
      </c>
      <c r="F588" s="18">
        <v>14</v>
      </c>
      <c r="G588" s="18" t="s">
        <v>142</v>
      </c>
      <c r="H588" s="184" t="s">
        <v>1695</v>
      </c>
      <c r="I588" s="185" t="s">
        <v>142</v>
      </c>
      <c r="J588" s="18" t="s">
        <v>1824</v>
      </c>
    </row>
    <row r="589" spans="1:10" x14ac:dyDescent="0.25">
      <c r="A589" s="18">
        <v>24237149</v>
      </c>
      <c r="B589" s="184" t="s">
        <v>1825</v>
      </c>
      <c r="C589" s="18" t="s">
        <v>428</v>
      </c>
      <c r="D589" s="185" t="s">
        <v>79</v>
      </c>
      <c r="E589" s="18" t="s">
        <v>1826</v>
      </c>
      <c r="F589" s="18">
        <v>13</v>
      </c>
      <c r="G589" s="18" t="s">
        <v>142</v>
      </c>
      <c r="H589" s="184" t="s">
        <v>1695</v>
      </c>
      <c r="I589" s="185" t="s">
        <v>142</v>
      </c>
      <c r="J589" s="18" t="s">
        <v>1827</v>
      </c>
    </row>
    <row r="590" spans="1:10" x14ac:dyDescent="0.25">
      <c r="A590" s="18">
        <v>24222099</v>
      </c>
      <c r="B590" s="184" t="s">
        <v>1828</v>
      </c>
      <c r="C590" s="18" t="s">
        <v>1829</v>
      </c>
      <c r="D590" s="185" t="s">
        <v>95</v>
      </c>
      <c r="E590" s="18" t="s">
        <v>1830</v>
      </c>
      <c r="F590" s="18">
        <v>13</v>
      </c>
      <c r="G590" s="18" t="s">
        <v>142</v>
      </c>
      <c r="H590" s="184" t="s">
        <v>1695</v>
      </c>
      <c r="I590" s="185" t="s">
        <v>142</v>
      </c>
      <c r="J590" s="18" t="s">
        <v>790</v>
      </c>
    </row>
    <row r="591" spans="1:10" x14ac:dyDescent="0.25">
      <c r="A591" s="18">
        <v>24237140</v>
      </c>
      <c r="B591" s="184" t="s">
        <v>1831</v>
      </c>
      <c r="C591" s="18" t="s">
        <v>1832</v>
      </c>
      <c r="D591" s="185" t="s">
        <v>78</v>
      </c>
      <c r="E591" s="18" t="s">
        <v>1195</v>
      </c>
      <c r="F591" s="18">
        <v>13</v>
      </c>
      <c r="G591" s="18" t="s">
        <v>142</v>
      </c>
      <c r="H591" s="184" t="s">
        <v>1695</v>
      </c>
      <c r="I591" s="185" t="s">
        <v>142</v>
      </c>
      <c r="J591" s="18" t="s">
        <v>790</v>
      </c>
    </row>
    <row r="592" spans="1:10" x14ac:dyDescent="0.25">
      <c r="A592" s="18">
        <v>24237680</v>
      </c>
      <c r="B592" s="184" t="s">
        <v>1833</v>
      </c>
      <c r="C592" s="18" t="s">
        <v>1834</v>
      </c>
      <c r="D592" s="185" t="s">
        <v>79</v>
      </c>
      <c r="E592" s="18" t="s">
        <v>478</v>
      </c>
      <c r="F592" s="18">
        <v>12</v>
      </c>
      <c r="G592" s="18" t="s">
        <v>142</v>
      </c>
      <c r="H592" s="184" t="s">
        <v>1695</v>
      </c>
      <c r="I592" s="185" t="s">
        <v>142</v>
      </c>
      <c r="J592" s="18" t="s">
        <v>152</v>
      </c>
    </row>
    <row r="593" spans="1:10" x14ac:dyDescent="0.25">
      <c r="A593" s="18">
        <v>24245626</v>
      </c>
      <c r="B593" s="184" t="s">
        <v>1835</v>
      </c>
      <c r="C593" s="18" t="s">
        <v>1836</v>
      </c>
      <c r="D593" s="185" t="s">
        <v>78</v>
      </c>
      <c r="E593" s="18" t="s">
        <v>968</v>
      </c>
      <c r="F593" s="18">
        <v>11</v>
      </c>
      <c r="G593" s="18" t="s">
        <v>142</v>
      </c>
      <c r="H593" s="184" t="s">
        <v>1695</v>
      </c>
      <c r="I593" s="185" t="s">
        <v>142</v>
      </c>
      <c r="J593" s="18" t="s">
        <v>152</v>
      </c>
    </row>
    <row r="594" spans="1:10" x14ac:dyDescent="0.25">
      <c r="A594" s="18">
        <v>24245705</v>
      </c>
      <c r="B594" s="184" t="s">
        <v>1837</v>
      </c>
      <c r="C594" s="18" t="s">
        <v>1706</v>
      </c>
      <c r="D594" s="185" t="s">
        <v>79</v>
      </c>
      <c r="E594" s="18" t="s">
        <v>1173</v>
      </c>
      <c r="F594" s="18">
        <v>11</v>
      </c>
      <c r="G594" s="18" t="s">
        <v>142</v>
      </c>
      <c r="H594" s="184" t="s">
        <v>1695</v>
      </c>
      <c r="I594" s="185" t="s">
        <v>142</v>
      </c>
      <c r="J594" s="18" t="s">
        <v>152</v>
      </c>
    </row>
    <row r="595" spans="1:10" x14ac:dyDescent="0.25">
      <c r="A595" s="18">
        <v>24245578</v>
      </c>
      <c r="B595" s="184" t="s">
        <v>1838</v>
      </c>
      <c r="C595" s="18" t="s">
        <v>1839</v>
      </c>
      <c r="D595" s="185" t="s">
        <v>78</v>
      </c>
      <c r="E595" s="18" t="s">
        <v>1840</v>
      </c>
      <c r="F595" s="18">
        <v>13</v>
      </c>
      <c r="G595" s="18" t="s">
        <v>142</v>
      </c>
      <c r="H595" s="184" t="s">
        <v>1695</v>
      </c>
      <c r="I595" s="185" t="s">
        <v>142</v>
      </c>
      <c r="J595" s="18" t="s">
        <v>307</v>
      </c>
    </row>
    <row r="596" spans="1:10" x14ac:dyDescent="0.25">
      <c r="A596" s="18">
        <v>24210342</v>
      </c>
      <c r="B596" s="184" t="s">
        <v>1368</v>
      </c>
      <c r="C596" s="18" t="s">
        <v>1841</v>
      </c>
      <c r="D596" s="185" t="s">
        <v>95</v>
      </c>
      <c r="E596" s="18" t="s">
        <v>1842</v>
      </c>
      <c r="F596" s="18">
        <v>14</v>
      </c>
      <c r="G596" s="18" t="s">
        <v>142</v>
      </c>
      <c r="H596" s="184" t="s">
        <v>1695</v>
      </c>
      <c r="I596" s="185" t="s">
        <v>142</v>
      </c>
      <c r="J596" s="18" t="s">
        <v>1843</v>
      </c>
    </row>
    <row r="597" spans="1:10" x14ac:dyDescent="0.25">
      <c r="A597" s="18">
        <v>24245708</v>
      </c>
      <c r="B597" s="184" t="s">
        <v>1844</v>
      </c>
      <c r="C597" s="18" t="s">
        <v>1845</v>
      </c>
      <c r="D597" s="185" t="s">
        <v>79</v>
      </c>
      <c r="E597" s="18" t="s">
        <v>1846</v>
      </c>
      <c r="F597" s="18">
        <v>12</v>
      </c>
      <c r="G597" s="18" t="s">
        <v>142</v>
      </c>
      <c r="H597" s="184" t="s">
        <v>1695</v>
      </c>
      <c r="I597" s="185" t="s">
        <v>142</v>
      </c>
      <c r="J597" s="18" t="s">
        <v>152</v>
      </c>
    </row>
    <row r="598" spans="1:10" x14ac:dyDescent="0.25">
      <c r="A598" s="18">
        <v>24247517</v>
      </c>
      <c r="B598" s="184" t="s">
        <v>1847</v>
      </c>
      <c r="C598" s="18" t="s">
        <v>1848</v>
      </c>
      <c r="D598" s="185" t="s">
        <v>79</v>
      </c>
      <c r="E598" s="18" t="s">
        <v>354</v>
      </c>
      <c r="F598" s="18">
        <v>12</v>
      </c>
      <c r="G598" s="18" t="s">
        <v>142</v>
      </c>
      <c r="H598" s="184" t="s">
        <v>1695</v>
      </c>
      <c r="I598" s="185" t="s">
        <v>142</v>
      </c>
      <c r="J598" s="18" t="s">
        <v>1849</v>
      </c>
    </row>
    <row r="599" spans="1:10" x14ac:dyDescent="0.25">
      <c r="A599" s="18">
        <v>24247714</v>
      </c>
      <c r="B599" s="184" t="s">
        <v>1850</v>
      </c>
      <c r="C599" s="18" t="s">
        <v>1851</v>
      </c>
      <c r="D599" s="185" t="s">
        <v>79</v>
      </c>
      <c r="E599" s="18" t="s">
        <v>1852</v>
      </c>
      <c r="F599" s="18">
        <v>11</v>
      </c>
      <c r="G599" s="18" t="s">
        <v>142</v>
      </c>
      <c r="H599" s="184" t="s">
        <v>1695</v>
      </c>
      <c r="I599" s="185" t="s">
        <v>142</v>
      </c>
      <c r="J599" s="18" t="s">
        <v>1853</v>
      </c>
    </row>
    <row r="600" spans="1:10" x14ac:dyDescent="0.25">
      <c r="A600" s="18">
        <v>24238660</v>
      </c>
      <c r="B600" s="184" t="s">
        <v>1854</v>
      </c>
      <c r="C600" s="18" t="s">
        <v>1429</v>
      </c>
      <c r="D600" s="185" t="s">
        <v>79</v>
      </c>
      <c r="E600" s="18" t="s">
        <v>1401</v>
      </c>
      <c r="F600" s="18">
        <v>13</v>
      </c>
      <c r="G600" s="18" t="s">
        <v>142</v>
      </c>
      <c r="H600" s="184" t="s">
        <v>1695</v>
      </c>
      <c r="I600" s="185" t="s">
        <v>142</v>
      </c>
      <c r="J600" s="18" t="s">
        <v>925</v>
      </c>
    </row>
    <row r="601" spans="1:10" x14ac:dyDescent="0.25">
      <c r="A601" s="18">
        <v>24248695</v>
      </c>
      <c r="B601" s="184" t="s">
        <v>1855</v>
      </c>
      <c r="C601" s="18" t="s">
        <v>1856</v>
      </c>
      <c r="D601" s="185" t="s">
        <v>79</v>
      </c>
      <c r="E601" s="18" t="s">
        <v>1590</v>
      </c>
      <c r="F601" s="18">
        <v>12</v>
      </c>
      <c r="G601" s="18" t="s">
        <v>142</v>
      </c>
      <c r="H601" s="184" t="s">
        <v>1695</v>
      </c>
      <c r="I601" s="185" t="s">
        <v>142</v>
      </c>
      <c r="J601" s="18" t="s">
        <v>152</v>
      </c>
    </row>
    <row r="602" spans="1:10" x14ac:dyDescent="0.25">
      <c r="A602" s="18">
        <v>24245753</v>
      </c>
      <c r="B602" s="184" t="s">
        <v>1857</v>
      </c>
      <c r="C602" s="18" t="s">
        <v>1858</v>
      </c>
      <c r="D602" s="185" t="s">
        <v>78</v>
      </c>
      <c r="E602" s="18" t="s">
        <v>1859</v>
      </c>
      <c r="F602" s="18">
        <v>11</v>
      </c>
      <c r="G602" s="18" t="s">
        <v>142</v>
      </c>
      <c r="H602" s="184" t="s">
        <v>1695</v>
      </c>
      <c r="I602" s="185" t="s">
        <v>142</v>
      </c>
      <c r="J602" s="18" t="s">
        <v>1708</v>
      </c>
    </row>
    <row r="603" spans="1:10" x14ac:dyDescent="0.25">
      <c r="A603" s="18">
        <v>24245695</v>
      </c>
      <c r="B603" s="184" t="s">
        <v>1860</v>
      </c>
      <c r="C603" s="18" t="s">
        <v>1861</v>
      </c>
      <c r="D603" s="185" t="s">
        <v>79</v>
      </c>
      <c r="E603" s="18" t="s">
        <v>1272</v>
      </c>
      <c r="F603" s="18">
        <v>12</v>
      </c>
      <c r="G603" s="18" t="s">
        <v>142</v>
      </c>
      <c r="H603" s="184" t="s">
        <v>1695</v>
      </c>
      <c r="I603" s="185" t="s">
        <v>142</v>
      </c>
      <c r="J603" s="18" t="s">
        <v>152</v>
      </c>
    </row>
    <row r="604" spans="1:10" x14ac:dyDescent="0.25">
      <c r="A604" s="18">
        <v>24236466</v>
      </c>
      <c r="B604" s="184" t="s">
        <v>1862</v>
      </c>
      <c r="C604" s="18" t="s">
        <v>1863</v>
      </c>
      <c r="D604" s="185" t="s">
        <v>79</v>
      </c>
      <c r="E604" s="18" t="s">
        <v>1864</v>
      </c>
      <c r="F604" s="18">
        <v>12</v>
      </c>
      <c r="G604" s="18" t="s">
        <v>142</v>
      </c>
      <c r="H604" s="184" t="s">
        <v>1695</v>
      </c>
      <c r="I604" s="185" t="s">
        <v>142</v>
      </c>
      <c r="J604" s="18" t="s">
        <v>1865</v>
      </c>
    </row>
    <row r="605" spans="1:10" x14ac:dyDescent="0.25">
      <c r="A605" s="18">
        <v>24247732</v>
      </c>
      <c r="B605" s="184" t="s">
        <v>1866</v>
      </c>
      <c r="C605" s="18" t="s">
        <v>1867</v>
      </c>
      <c r="D605" s="185" t="s">
        <v>78</v>
      </c>
      <c r="E605" s="18" t="s">
        <v>181</v>
      </c>
      <c r="F605" s="18">
        <v>12</v>
      </c>
      <c r="G605" s="18" t="s">
        <v>142</v>
      </c>
      <c r="H605" s="184" t="s">
        <v>1695</v>
      </c>
      <c r="I605" s="185" t="s">
        <v>142</v>
      </c>
      <c r="J605" s="18" t="s">
        <v>152</v>
      </c>
    </row>
    <row r="606" spans="1:10" x14ac:dyDescent="0.25">
      <c r="A606" s="18">
        <v>24247616</v>
      </c>
      <c r="B606" s="184" t="s">
        <v>1868</v>
      </c>
      <c r="C606" s="18" t="s">
        <v>1869</v>
      </c>
      <c r="D606" s="185" t="s">
        <v>79</v>
      </c>
      <c r="E606" s="18" t="s">
        <v>1138</v>
      </c>
      <c r="F606" s="18">
        <v>11</v>
      </c>
      <c r="G606" s="18" t="s">
        <v>142</v>
      </c>
      <c r="H606" s="184" t="s">
        <v>1695</v>
      </c>
      <c r="I606" s="185" t="s">
        <v>142</v>
      </c>
      <c r="J606" s="18" t="s">
        <v>311</v>
      </c>
    </row>
    <row r="607" spans="1:10" x14ac:dyDescent="0.25">
      <c r="A607" s="18">
        <v>24247844</v>
      </c>
      <c r="B607" s="184" t="s">
        <v>1870</v>
      </c>
      <c r="C607" s="18" t="s">
        <v>1871</v>
      </c>
      <c r="D607" s="185" t="s">
        <v>78</v>
      </c>
      <c r="E607" s="18" t="s">
        <v>1872</v>
      </c>
      <c r="F607" s="18">
        <v>13</v>
      </c>
      <c r="G607" s="18" t="s">
        <v>142</v>
      </c>
      <c r="H607" s="184" t="s">
        <v>1695</v>
      </c>
      <c r="I607" s="185" t="s">
        <v>142</v>
      </c>
      <c r="J607" s="18" t="s">
        <v>1873</v>
      </c>
    </row>
    <row r="608" spans="1:10" x14ac:dyDescent="0.25">
      <c r="A608" s="18">
        <v>24237138</v>
      </c>
      <c r="B608" s="184" t="s">
        <v>1874</v>
      </c>
      <c r="C608" s="18" t="s">
        <v>1875</v>
      </c>
      <c r="D608" s="185" t="s">
        <v>95</v>
      </c>
      <c r="E608" s="18" t="s">
        <v>1876</v>
      </c>
      <c r="F608" s="18">
        <v>15</v>
      </c>
      <c r="G608" s="18" t="s">
        <v>142</v>
      </c>
      <c r="H608" s="184" t="s">
        <v>1695</v>
      </c>
      <c r="I608" s="185" t="s">
        <v>142</v>
      </c>
      <c r="J608" s="18" t="s">
        <v>608</v>
      </c>
    </row>
    <row r="609" spans="1:10" x14ac:dyDescent="0.25">
      <c r="A609" s="18">
        <v>24245550</v>
      </c>
      <c r="B609" s="184" t="s">
        <v>1877</v>
      </c>
      <c r="C609" s="18" t="s">
        <v>1878</v>
      </c>
      <c r="D609" s="185" t="s">
        <v>79</v>
      </c>
      <c r="E609" s="18" t="s">
        <v>1707</v>
      </c>
      <c r="F609" s="18">
        <v>11</v>
      </c>
      <c r="G609" s="18" t="s">
        <v>142</v>
      </c>
      <c r="H609" s="184" t="s">
        <v>1695</v>
      </c>
      <c r="I609" s="185" t="s">
        <v>142</v>
      </c>
      <c r="J609" s="18" t="s">
        <v>1708</v>
      </c>
    </row>
    <row r="610" spans="1:10" x14ac:dyDescent="0.25">
      <c r="A610" s="18">
        <v>24237136</v>
      </c>
      <c r="B610" s="184" t="s">
        <v>1879</v>
      </c>
      <c r="C610" s="18" t="s">
        <v>1880</v>
      </c>
      <c r="D610" s="185" t="s">
        <v>79</v>
      </c>
      <c r="E610" s="18" t="s">
        <v>1881</v>
      </c>
      <c r="F610" s="18">
        <v>12</v>
      </c>
      <c r="G610" s="18" t="s">
        <v>142</v>
      </c>
      <c r="H610" s="184" t="s">
        <v>1695</v>
      </c>
      <c r="I610" s="185" t="s">
        <v>142</v>
      </c>
      <c r="J610" s="18" t="s">
        <v>790</v>
      </c>
    </row>
    <row r="611" spans="1:10" x14ac:dyDescent="0.25">
      <c r="A611" s="18">
        <v>24247549</v>
      </c>
      <c r="B611" s="184" t="s">
        <v>1882</v>
      </c>
      <c r="C611" s="18" t="s">
        <v>1883</v>
      </c>
      <c r="D611" s="185" t="s">
        <v>78</v>
      </c>
      <c r="E611" s="18" t="s">
        <v>325</v>
      </c>
      <c r="F611" s="18">
        <v>12</v>
      </c>
      <c r="G611" s="18" t="s">
        <v>142</v>
      </c>
      <c r="H611" s="184" t="s">
        <v>1695</v>
      </c>
      <c r="I611" s="185" t="s">
        <v>142</v>
      </c>
      <c r="J611" s="18" t="s">
        <v>255</v>
      </c>
    </row>
    <row r="612" spans="1:10" x14ac:dyDescent="0.25">
      <c r="A612" s="18">
        <v>24233814</v>
      </c>
      <c r="B612" s="184" t="s">
        <v>1884</v>
      </c>
      <c r="C612" s="18" t="s">
        <v>1885</v>
      </c>
      <c r="D612" s="185" t="s">
        <v>79</v>
      </c>
      <c r="E612" s="18" t="s">
        <v>1058</v>
      </c>
      <c r="F612" s="18">
        <v>12</v>
      </c>
      <c r="G612" s="18" t="s">
        <v>142</v>
      </c>
      <c r="H612" s="184" t="s">
        <v>1695</v>
      </c>
      <c r="I612" s="185" t="s">
        <v>142</v>
      </c>
      <c r="J612" s="18" t="s">
        <v>608</v>
      </c>
    </row>
    <row r="613" spans="1:10" x14ac:dyDescent="0.25">
      <c r="A613" s="18">
        <v>24247618</v>
      </c>
      <c r="B613" s="184" t="s">
        <v>1886</v>
      </c>
      <c r="C613" s="18" t="s">
        <v>1887</v>
      </c>
      <c r="D613" s="185" t="s">
        <v>94</v>
      </c>
      <c r="E613" s="18" t="s">
        <v>1888</v>
      </c>
      <c r="F613" s="18">
        <v>14</v>
      </c>
      <c r="G613" s="18" t="s">
        <v>142</v>
      </c>
      <c r="H613" s="184" t="s">
        <v>1695</v>
      </c>
      <c r="I613" s="185" t="s">
        <v>142</v>
      </c>
      <c r="J613" s="18" t="s">
        <v>152</v>
      </c>
    </row>
    <row r="614" spans="1:10" x14ac:dyDescent="0.25">
      <c r="A614" s="18">
        <v>24245712</v>
      </c>
      <c r="B614" s="184" t="s">
        <v>1889</v>
      </c>
      <c r="C614" s="18" t="s">
        <v>1890</v>
      </c>
      <c r="D614" s="185" t="s">
        <v>78</v>
      </c>
      <c r="E614" s="18" t="s">
        <v>544</v>
      </c>
      <c r="F614" s="18">
        <v>11</v>
      </c>
      <c r="G614" s="18" t="s">
        <v>142</v>
      </c>
      <c r="H614" s="184" t="s">
        <v>1695</v>
      </c>
      <c r="I614" s="185" t="s">
        <v>142</v>
      </c>
      <c r="J614" s="18" t="s">
        <v>152</v>
      </c>
    </row>
    <row r="615" spans="1:10" x14ac:dyDescent="0.25">
      <c r="A615" s="18">
        <v>24247544</v>
      </c>
      <c r="B615" s="184" t="s">
        <v>1891</v>
      </c>
      <c r="C615" s="18" t="s">
        <v>1892</v>
      </c>
      <c r="D615" s="185" t="s">
        <v>79</v>
      </c>
      <c r="E615" s="18" t="s">
        <v>290</v>
      </c>
      <c r="F615" s="18">
        <v>11</v>
      </c>
      <c r="G615" s="18" t="s">
        <v>142</v>
      </c>
      <c r="H615" s="184" t="s">
        <v>1695</v>
      </c>
      <c r="I615" s="185" t="s">
        <v>142</v>
      </c>
      <c r="J615" s="18" t="s">
        <v>1708</v>
      </c>
    </row>
    <row r="616" spans="1:10" x14ac:dyDescent="0.25">
      <c r="A616" s="18">
        <v>24222641</v>
      </c>
      <c r="B616" s="184" t="s">
        <v>1893</v>
      </c>
      <c r="C616" s="18" t="s">
        <v>1894</v>
      </c>
      <c r="D616" s="185" t="s">
        <v>94</v>
      </c>
      <c r="E616" s="18" t="s">
        <v>1895</v>
      </c>
      <c r="F616" s="18">
        <v>14</v>
      </c>
      <c r="G616" s="18" t="s">
        <v>142</v>
      </c>
      <c r="H616" s="184" t="s">
        <v>1695</v>
      </c>
      <c r="I616" s="185" t="s">
        <v>142</v>
      </c>
      <c r="J616" s="18" t="s">
        <v>925</v>
      </c>
    </row>
    <row r="617" spans="1:10" x14ac:dyDescent="0.25">
      <c r="A617" s="18">
        <v>24245623</v>
      </c>
      <c r="B617" s="184" t="s">
        <v>1896</v>
      </c>
      <c r="C617" s="18" t="s">
        <v>1897</v>
      </c>
      <c r="D617" s="185" t="s">
        <v>79</v>
      </c>
      <c r="E617" s="18" t="s">
        <v>1898</v>
      </c>
      <c r="F617" s="18">
        <v>12</v>
      </c>
      <c r="G617" s="18" t="s">
        <v>142</v>
      </c>
      <c r="H617" s="184" t="s">
        <v>1695</v>
      </c>
      <c r="I617" s="185" t="s">
        <v>142</v>
      </c>
      <c r="J617" s="18" t="s">
        <v>152</v>
      </c>
    </row>
    <row r="618" spans="1:10" x14ac:dyDescent="0.25">
      <c r="A618" s="18">
        <v>24247553</v>
      </c>
      <c r="B618" s="184" t="s">
        <v>1899</v>
      </c>
      <c r="C618" s="18" t="s">
        <v>1900</v>
      </c>
      <c r="D618" s="185" t="s">
        <v>79</v>
      </c>
      <c r="E618" s="18" t="s">
        <v>1901</v>
      </c>
      <c r="F618" s="18">
        <v>11</v>
      </c>
      <c r="G618" s="18" t="s">
        <v>142</v>
      </c>
      <c r="H618" s="184" t="s">
        <v>1695</v>
      </c>
      <c r="I618" s="185" t="s">
        <v>142</v>
      </c>
      <c r="J618" s="18" t="s">
        <v>307</v>
      </c>
    </row>
    <row r="619" spans="1:10" x14ac:dyDescent="0.25">
      <c r="A619" s="18">
        <v>24221364</v>
      </c>
      <c r="B619" s="184" t="s">
        <v>1902</v>
      </c>
      <c r="C619" s="18" t="s">
        <v>1903</v>
      </c>
      <c r="D619" s="185" t="s">
        <v>94</v>
      </c>
      <c r="E619" s="18" t="s">
        <v>1573</v>
      </c>
      <c r="F619" s="18">
        <v>14</v>
      </c>
      <c r="G619" s="18" t="s">
        <v>142</v>
      </c>
      <c r="H619" s="184" t="s">
        <v>1695</v>
      </c>
      <c r="I619" s="185" t="s">
        <v>142</v>
      </c>
      <c r="J619" s="18" t="s">
        <v>1904</v>
      </c>
    </row>
    <row r="620" spans="1:10" x14ac:dyDescent="0.25">
      <c r="A620" s="18">
        <v>24245562</v>
      </c>
      <c r="B620" s="184" t="s">
        <v>1905</v>
      </c>
      <c r="C620" s="18" t="s">
        <v>1906</v>
      </c>
      <c r="D620" s="185" t="s">
        <v>78</v>
      </c>
      <c r="E620" s="18" t="s">
        <v>1907</v>
      </c>
      <c r="F620" s="18">
        <v>12</v>
      </c>
      <c r="G620" s="18" t="s">
        <v>142</v>
      </c>
      <c r="H620" s="184" t="s">
        <v>1695</v>
      </c>
      <c r="I620" s="185" t="s">
        <v>142</v>
      </c>
      <c r="J620" s="18" t="s">
        <v>1908</v>
      </c>
    </row>
    <row r="621" spans="1:10" x14ac:dyDescent="0.25">
      <c r="A621" s="18">
        <v>24245564</v>
      </c>
      <c r="B621" s="184" t="s">
        <v>1909</v>
      </c>
      <c r="C621" s="18" t="s">
        <v>1910</v>
      </c>
      <c r="D621" s="185" t="s">
        <v>79</v>
      </c>
      <c r="E621" s="18" t="s">
        <v>209</v>
      </c>
      <c r="F621" s="18">
        <v>11</v>
      </c>
      <c r="G621" s="18" t="s">
        <v>142</v>
      </c>
      <c r="H621" s="184" t="s">
        <v>1695</v>
      </c>
      <c r="I621" s="185" t="s">
        <v>142</v>
      </c>
      <c r="J621" s="18" t="s">
        <v>255</v>
      </c>
    </row>
    <row r="622" spans="1:10" x14ac:dyDescent="0.25">
      <c r="A622" s="18">
        <v>24247694</v>
      </c>
      <c r="B622" s="184" t="s">
        <v>1911</v>
      </c>
      <c r="C622" s="18" t="s">
        <v>1912</v>
      </c>
      <c r="D622" s="185" t="s">
        <v>79</v>
      </c>
      <c r="E622" s="18" t="s">
        <v>1913</v>
      </c>
      <c r="F622" s="18">
        <v>12</v>
      </c>
      <c r="G622" s="18" t="s">
        <v>142</v>
      </c>
      <c r="H622" s="184" t="s">
        <v>1695</v>
      </c>
      <c r="I622" s="185" t="s">
        <v>142</v>
      </c>
      <c r="J622" s="18" t="s">
        <v>182</v>
      </c>
    </row>
    <row r="623" spans="1:10" x14ac:dyDescent="0.25">
      <c r="A623" s="18">
        <v>24238213</v>
      </c>
      <c r="B623" s="184" t="s">
        <v>1914</v>
      </c>
      <c r="C623" s="18" t="s">
        <v>1915</v>
      </c>
      <c r="D623" s="185" t="s">
        <v>78</v>
      </c>
      <c r="E623" s="18" t="s">
        <v>1720</v>
      </c>
      <c r="F623" s="18">
        <v>12</v>
      </c>
      <c r="G623" s="18" t="s">
        <v>142</v>
      </c>
      <c r="H623" s="184" t="s">
        <v>1695</v>
      </c>
      <c r="I623" s="185" t="s">
        <v>142</v>
      </c>
      <c r="J623" s="18" t="s">
        <v>790</v>
      </c>
    </row>
    <row r="624" spans="1:10" x14ac:dyDescent="0.25">
      <c r="A624" s="18">
        <v>24247693</v>
      </c>
      <c r="B624" s="184" t="s">
        <v>1916</v>
      </c>
      <c r="C624" s="18" t="s">
        <v>1917</v>
      </c>
      <c r="D624" s="185" t="s">
        <v>79</v>
      </c>
      <c r="E624" s="18" t="s">
        <v>1918</v>
      </c>
      <c r="F624" s="18">
        <v>12</v>
      </c>
      <c r="G624" s="18" t="s">
        <v>142</v>
      </c>
      <c r="H624" s="184" t="s">
        <v>1695</v>
      </c>
      <c r="I624" s="185" t="s">
        <v>142</v>
      </c>
      <c r="J624" s="18" t="s">
        <v>152</v>
      </c>
    </row>
    <row r="625" spans="1:10" x14ac:dyDescent="0.25">
      <c r="A625" s="18">
        <v>24245579</v>
      </c>
      <c r="B625" s="184" t="s">
        <v>1919</v>
      </c>
      <c r="C625" s="18" t="s">
        <v>1919</v>
      </c>
      <c r="D625" s="185" t="s">
        <v>79</v>
      </c>
      <c r="E625" s="18" t="s">
        <v>1643</v>
      </c>
      <c r="F625" s="18">
        <v>12</v>
      </c>
      <c r="G625" s="18" t="s">
        <v>142</v>
      </c>
      <c r="H625" s="184" t="s">
        <v>1695</v>
      </c>
      <c r="I625" s="185" t="s">
        <v>142</v>
      </c>
      <c r="J625" s="18" t="s">
        <v>1920</v>
      </c>
    </row>
    <row r="626" spans="1:10" x14ac:dyDescent="0.25">
      <c r="A626" s="18">
        <v>24221551</v>
      </c>
      <c r="B626" s="184" t="s">
        <v>1921</v>
      </c>
      <c r="C626" s="18" t="s">
        <v>1093</v>
      </c>
      <c r="D626" s="185" t="s">
        <v>79</v>
      </c>
      <c r="E626" s="18" t="s">
        <v>1922</v>
      </c>
      <c r="F626" s="18">
        <v>13</v>
      </c>
      <c r="G626" s="18" t="s">
        <v>142</v>
      </c>
      <c r="H626" s="184" t="s">
        <v>1695</v>
      </c>
      <c r="I626" s="185" t="s">
        <v>142</v>
      </c>
      <c r="J626" s="18" t="s">
        <v>1606</v>
      </c>
    </row>
    <row r="627" spans="1:10" x14ac:dyDescent="0.25">
      <c r="A627" s="18">
        <v>24245553</v>
      </c>
      <c r="B627" s="184" t="s">
        <v>1923</v>
      </c>
      <c r="C627" s="18" t="s">
        <v>1924</v>
      </c>
      <c r="D627" s="185" t="s">
        <v>79</v>
      </c>
      <c r="E627" s="18" t="s">
        <v>1864</v>
      </c>
      <c r="F627" s="18">
        <v>12</v>
      </c>
      <c r="G627" s="18" t="s">
        <v>142</v>
      </c>
      <c r="H627" s="184" t="s">
        <v>1695</v>
      </c>
      <c r="I627" s="185" t="s">
        <v>142</v>
      </c>
      <c r="J627" s="18" t="s">
        <v>255</v>
      </c>
    </row>
    <row r="628" spans="1:10" x14ac:dyDescent="0.25">
      <c r="A628" s="18">
        <v>24237132</v>
      </c>
      <c r="B628" s="184" t="s">
        <v>1925</v>
      </c>
      <c r="C628" s="18" t="s">
        <v>1926</v>
      </c>
      <c r="D628" s="185" t="s">
        <v>78</v>
      </c>
      <c r="E628" s="18" t="s">
        <v>1927</v>
      </c>
      <c r="F628" s="18">
        <v>13</v>
      </c>
      <c r="G628" s="18" t="s">
        <v>142</v>
      </c>
      <c r="H628" s="184" t="s">
        <v>1695</v>
      </c>
      <c r="I628" s="185" t="s">
        <v>142</v>
      </c>
      <c r="J628" s="18" t="s">
        <v>790</v>
      </c>
    </row>
    <row r="629" spans="1:10" x14ac:dyDescent="0.25">
      <c r="A629" s="18">
        <v>24221510</v>
      </c>
      <c r="B629" s="184" t="s">
        <v>1928</v>
      </c>
      <c r="C629" s="18" t="s">
        <v>1929</v>
      </c>
      <c r="D629" s="185" t="s">
        <v>95</v>
      </c>
      <c r="E629" s="18" t="s">
        <v>580</v>
      </c>
      <c r="F629" s="18">
        <v>14</v>
      </c>
      <c r="G629" s="18" t="s">
        <v>142</v>
      </c>
      <c r="H629" s="184" t="s">
        <v>1695</v>
      </c>
      <c r="I629" s="185" t="s">
        <v>142</v>
      </c>
      <c r="J629" s="18" t="s">
        <v>148</v>
      </c>
    </row>
    <row r="630" spans="1:10" x14ac:dyDescent="0.25">
      <c r="A630" s="18">
        <v>24247509</v>
      </c>
      <c r="B630" s="184" t="s">
        <v>1930</v>
      </c>
      <c r="C630" s="18" t="s">
        <v>1931</v>
      </c>
      <c r="D630" s="185" t="s">
        <v>94</v>
      </c>
      <c r="E630" s="18" t="s">
        <v>1932</v>
      </c>
      <c r="F630" s="18">
        <v>13</v>
      </c>
      <c r="G630" s="18" t="s">
        <v>142</v>
      </c>
      <c r="H630" s="184" t="s">
        <v>1695</v>
      </c>
      <c r="I630" s="185" t="s">
        <v>142</v>
      </c>
      <c r="J630" s="18" t="s">
        <v>255</v>
      </c>
    </row>
    <row r="631" spans="1:10" x14ac:dyDescent="0.25">
      <c r="A631" s="18">
        <v>24245616</v>
      </c>
      <c r="B631" s="184" t="s">
        <v>1933</v>
      </c>
      <c r="C631" s="18" t="s">
        <v>1934</v>
      </c>
      <c r="D631" s="185" t="s">
        <v>79</v>
      </c>
      <c r="E631" s="18" t="s">
        <v>1846</v>
      </c>
      <c r="F631" s="18">
        <v>12</v>
      </c>
      <c r="G631" s="18" t="s">
        <v>142</v>
      </c>
      <c r="H631" s="184" t="s">
        <v>1695</v>
      </c>
      <c r="I631" s="185" t="s">
        <v>142</v>
      </c>
      <c r="J631" s="18" t="s">
        <v>148</v>
      </c>
    </row>
    <row r="632" spans="1:10" x14ac:dyDescent="0.25">
      <c r="A632" s="18">
        <v>24221544</v>
      </c>
      <c r="B632" s="184" t="s">
        <v>1935</v>
      </c>
      <c r="C632" s="18" t="s">
        <v>1936</v>
      </c>
      <c r="D632" s="185" t="s">
        <v>95</v>
      </c>
      <c r="E632" s="18" t="s">
        <v>1937</v>
      </c>
      <c r="F632" s="18">
        <v>14</v>
      </c>
      <c r="G632" s="18" t="s">
        <v>142</v>
      </c>
      <c r="H632" s="184" t="s">
        <v>1695</v>
      </c>
      <c r="I632" s="185" t="s">
        <v>142</v>
      </c>
      <c r="J632" s="18" t="s">
        <v>1938</v>
      </c>
    </row>
    <row r="633" spans="1:10" x14ac:dyDescent="0.25">
      <c r="A633" s="18">
        <v>24248696</v>
      </c>
      <c r="B633" s="184" t="s">
        <v>1939</v>
      </c>
      <c r="C633" s="18" t="s">
        <v>1940</v>
      </c>
      <c r="D633" s="185" t="s">
        <v>79</v>
      </c>
      <c r="E633" s="18" t="s">
        <v>444</v>
      </c>
      <c r="F633" s="18">
        <v>12</v>
      </c>
      <c r="G633" s="18" t="s">
        <v>142</v>
      </c>
      <c r="H633" s="184" t="s">
        <v>1695</v>
      </c>
      <c r="I633" s="185" t="s">
        <v>142</v>
      </c>
      <c r="J633" s="18" t="s">
        <v>608</v>
      </c>
    </row>
    <row r="634" spans="1:10" x14ac:dyDescent="0.25">
      <c r="A634" s="18">
        <v>24245628</v>
      </c>
      <c r="B634" s="184" t="s">
        <v>1941</v>
      </c>
      <c r="C634" s="18" t="s">
        <v>1323</v>
      </c>
      <c r="D634" s="185" t="s">
        <v>79</v>
      </c>
      <c r="E634" s="18" t="s">
        <v>1942</v>
      </c>
      <c r="F634" s="18">
        <v>11</v>
      </c>
      <c r="G634" s="18" t="s">
        <v>142</v>
      </c>
      <c r="H634" s="184" t="s">
        <v>1695</v>
      </c>
      <c r="I634" s="185" t="s">
        <v>142</v>
      </c>
      <c r="J634" s="18" t="s">
        <v>152</v>
      </c>
    </row>
    <row r="635" spans="1:10" x14ac:dyDescent="0.25">
      <c r="A635" s="18">
        <v>24247510</v>
      </c>
      <c r="B635" s="184" t="s">
        <v>1943</v>
      </c>
      <c r="C635" s="18" t="s">
        <v>1944</v>
      </c>
      <c r="D635" s="185" t="s">
        <v>78</v>
      </c>
      <c r="E635" s="18" t="s">
        <v>1945</v>
      </c>
      <c r="F635" s="18">
        <v>11</v>
      </c>
      <c r="G635" s="18" t="s">
        <v>142</v>
      </c>
      <c r="H635" s="184" t="s">
        <v>1695</v>
      </c>
      <c r="I635" s="185" t="s">
        <v>142</v>
      </c>
      <c r="J635" s="18" t="s">
        <v>1750</v>
      </c>
    </row>
    <row r="636" spans="1:10" x14ac:dyDescent="0.25">
      <c r="A636" s="18">
        <v>24247552</v>
      </c>
      <c r="B636" s="184" t="s">
        <v>1946</v>
      </c>
      <c r="C636" s="18" t="s">
        <v>1947</v>
      </c>
      <c r="D636" s="185" t="s">
        <v>79</v>
      </c>
      <c r="E636" s="18" t="s">
        <v>998</v>
      </c>
      <c r="F636" s="18">
        <v>11</v>
      </c>
      <c r="G636" s="18" t="s">
        <v>142</v>
      </c>
      <c r="H636" s="184" t="s">
        <v>1695</v>
      </c>
      <c r="I636" s="185" t="s">
        <v>142</v>
      </c>
      <c r="J636" s="18" t="s">
        <v>1948</v>
      </c>
    </row>
    <row r="637" spans="1:10" x14ac:dyDescent="0.25">
      <c r="A637" s="18">
        <v>24247496</v>
      </c>
      <c r="B637" s="184" t="s">
        <v>1949</v>
      </c>
      <c r="C637" s="18" t="s">
        <v>1950</v>
      </c>
      <c r="D637" s="185" t="s">
        <v>79</v>
      </c>
      <c r="E637" s="18" t="s">
        <v>1361</v>
      </c>
      <c r="F637" s="18">
        <v>12</v>
      </c>
      <c r="G637" s="18" t="s">
        <v>142</v>
      </c>
      <c r="H637" s="184" t="s">
        <v>1695</v>
      </c>
      <c r="I637" s="185" t="s">
        <v>142</v>
      </c>
      <c r="J637" s="18" t="s">
        <v>1951</v>
      </c>
    </row>
    <row r="638" spans="1:10" x14ac:dyDescent="0.25">
      <c r="A638" s="18">
        <v>24247614</v>
      </c>
      <c r="B638" s="184" t="s">
        <v>1952</v>
      </c>
      <c r="C638" s="18" t="s">
        <v>1953</v>
      </c>
      <c r="D638" s="185" t="s">
        <v>78</v>
      </c>
      <c r="E638" s="18" t="s">
        <v>622</v>
      </c>
      <c r="F638" s="18">
        <v>12</v>
      </c>
      <c r="G638" s="18" t="s">
        <v>142</v>
      </c>
      <c r="H638" s="184" t="s">
        <v>1695</v>
      </c>
      <c r="I638" s="185" t="s">
        <v>142</v>
      </c>
      <c r="J638" s="18" t="s">
        <v>255</v>
      </c>
    </row>
    <row r="639" spans="1:10" x14ac:dyDescent="0.25">
      <c r="A639" s="18">
        <v>24245669</v>
      </c>
      <c r="B639" s="184" t="s">
        <v>1954</v>
      </c>
      <c r="C639" s="18" t="s">
        <v>1955</v>
      </c>
      <c r="D639" s="185" t="s">
        <v>95</v>
      </c>
      <c r="E639" s="18" t="s">
        <v>1956</v>
      </c>
      <c r="F639" s="18">
        <v>14</v>
      </c>
      <c r="G639" s="18" t="s">
        <v>142</v>
      </c>
      <c r="H639" s="184" t="s">
        <v>1695</v>
      </c>
      <c r="I639" s="185" t="s">
        <v>142</v>
      </c>
      <c r="J639" s="18" t="s">
        <v>255</v>
      </c>
    </row>
    <row r="640" spans="1:10" x14ac:dyDescent="0.25">
      <c r="A640" s="18">
        <v>24245630</v>
      </c>
      <c r="B640" s="184" t="s">
        <v>1957</v>
      </c>
      <c r="C640" s="18" t="s">
        <v>1958</v>
      </c>
      <c r="D640" s="185" t="s">
        <v>95</v>
      </c>
      <c r="E640" s="18" t="s">
        <v>1959</v>
      </c>
      <c r="F640" s="18">
        <v>14</v>
      </c>
      <c r="G640" s="18" t="s">
        <v>142</v>
      </c>
      <c r="H640" s="184" t="s">
        <v>1695</v>
      </c>
      <c r="I640" s="185" t="s">
        <v>142</v>
      </c>
      <c r="J640" s="18" t="s">
        <v>608</v>
      </c>
    </row>
    <row r="641" spans="1:10" x14ac:dyDescent="0.25">
      <c r="A641" s="18">
        <v>24236416</v>
      </c>
      <c r="B641" s="184" t="s">
        <v>1960</v>
      </c>
      <c r="C641" s="18" t="s">
        <v>1102</v>
      </c>
      <c r="D641" s="185" t="s">
        <v>79</v>
      </c>
      <c r="E641" s="18" t="s">
        <v>605</v>
      </c>
      <c r="F641" s="18">
        <v>12</v>
      </c>
      <c r="G641" s="18" t="s">
        <v>142</v>
      </c>
      <c r="H641" s="184" t="s">
        <v>1695</v>
      </c>
      <c r="I641" s="185" t="s">
        <v>142</v>
      </c>
      <c r="J641" s="18" t="s">
        <v>608</v>
      </c>
    </row>
    <row r="642" spans="1:10" x14ac:dyDescent="0.25">
      <c r="A642" s="18">
        <v>24236506</v>
      </c>
      <c r="B642" s="184" t="s">
        <v>1961</v>
      </c>
      <c r="C642" s="18" t="s">
        <v>269</v>
      </c>
      <c r="D642" s="185" t="s">
        <v>79</v>
      </c>
      <c r="E642" s="18" t="s">
        <v>1962</v>
      </c>
      <c r="F642" s="18">
        <v>13</v>
      </c>
      <c r="G642" s="18" t="s">
        <v>142</v>
      </c>
      <c r="H642" s="184" t="s">
        <v>1695</v>
      </c>
      <c r="I642" s="185" t="s">
        <v>142</v>
      </c>
      <c r="J642" s="18" t="s">
        <v>1708</v>
      </c>
    </row>
    <row r="643" spans="1:10" x14ac:dyDescent="0.25">
      <c r="A643" s="18">
        <v>24247543</v>
      </c>
      <c r="B643" s="184" t="s">
        <v>1963</v>
      </c>
      <c r="C643" s="18" t="s">
        <v>1964</v>
      </c>
      <c r="D643" s="185" t="s">
        <v>78</v>
      </c>
      <c r="E643" s="18" t="s">
        <v>431</v>
      </c>
      <c r="F643" s="18">
        <v>13</v>
      </c>
      <c r="G643" s="18" t="s">
        <v>142</v>
      </c>
      <c r="H643" s="184" t="s">
        <v>1695</v>
      </c>
      <c r="I643" s="185" t="s">
        <v>142</v>
      </c>
      <c r="J643" s="18" t="s">
        <v>307</v>
      </c>
    </row>
    <row r="644" spans="1:10" x14ac:dyDescent="0.25">
      <c r="A644" s="18">
        <v>24245609</v>
      </c>
      <c r="B644" s="184" t="s">
        <v>1965</v>
      </c>
      <c r="C644" s="18" t="s">
        <v>1950</v>
      </c>
      <c r="D644" s="185" t="s">
        <v>79</v>
      </c>
      <c r="E644" s="18" t="s">
        <v>1966</v>
      </c>
      <c r="F644" s="18">
        <v>11</v>
      </c>
      <c r="G644" s="18" t="s">
        <v>142</v>
      </c>
      <c r="H644" s="184" t="s">
        <v>1695</v>
      </c>
      <c r="I644" s="185" t="s">
        <v>142</v>
      </c>
      <c r="J644" s="18" t="s">
        <v>608</v>
      </c>
    </row>
    <row r="645" spans="1:10" x14ac:dyDescent="0.25">
      <c r="A645" s="18">
        <v>24247764</v>
      </c>
      <c r="B645" s="184" t="s">
        <v>1967</v>
      </c>
      <c r="C645" s="18" t="s">
        <v>1968</v>
      </c>
      <c r="D645" s="185" t="s">
        <v>79</v>
      </c>
      <c r="E645" s="18" t="s">
        <v>1969</v>
      </c>
      <c r="F645" s="18">
        <v>12</v>
      </c>
      <c r="G645" s="18" t="s">
        <v>142</v>
      </c>
      <c r="H645" s="184" t="s">
        <v>1695</v>
      </c>
      <c r="I645" s="185" t="s">
        <v>142</v>
      </c>
      <c r="J645" s="18" t="s">
        <v>152</v>
      </c>
    </row>
    <row r="646" spans="1:10" x14ac:dyDescent="0.25">
      <c r="A646" s="18">
        <v>24245551</v>
      </c>
      <c r="B646" s="184" t="s">
        <v>1970</v>
      </c>
      <c r="C646" s="18" t="s">
        <v>1971</v>
      </c>
      <c r="D646" s="185" t="s">
        <v>79</v>
      </c>
      <c r="E646" s="18" t="s">
        <v>1972</v>
      </c>
      <c r="F646" s="18">
        <v>13</v>
      </c>
      <c r="G646" s="18" t="s">
        <v>142</v>
      </c>
      <c r="H646" s="184" t="s">
        <v>1695</v>
      </c>
      <c r="I646" s="185" t="s">
        <v>142</v>
      </c>
      <c r="J646" s="18" t="s">
        <v>608</v>
      </c>
    </row>
    <row r="647" spans="1:10" x14ac:dyDescent="0.25">
      <c r="A647" s="18">
        <v>24222423</v>
      </c>
      <c r="B647" s="184" t="s">
        <v>1973</v>
      </c>
      <c r="C647" s="18" t="s">
        <v>604</v>
      </c>
      <c r="D647" s="185" t="s">
        <v>79</v>
      </c>
      <c r="E647" s="18" t="s">
        <v>749</v>
      </c>
      <c r="F647" s="18">
        <v>13</v>
      </c>
      <c r="G647" s="18" t="s">
        <v>142</v>
      </c>
      <c r="H647" s="184" t="s">
        <v>1695</v>
      </c>
      <c r="I647" s="185" t="s">
        <v>142</v>
      </c>
      <c r="J647" s="18" t="s">
        <v>987</v>
      </c>
    </row>
    <row r="648" spans="1:10" x14ac:dyDescent="0.25">
      <c r="A648" s="18">
        <v>24222342</v>
      </c>
      <c r="B648" s="184" t="s">
        <v>1637</v>
      </c>
      <c r="C648" s="18" t="s">
        <v>1974</v>
      </c>
      <c r="D648" s="185" t="s">
        <v>79</v>
      </c>
      <c r="E648" s="18" t="s">
        <v>1975</v>
      </c>
      <c r="F648" s="18">
        <v>13</v>
      </c>
      <c r="G648" s="18" t="s">
        <v>142</v>
      </c>
      <c r="H648" s="184" t="s">
        <v>1695</v>
      </c>
      <c r="I648" s="185" t="s">
        <v>142</v>
      </c>
      <c r="J648" s="18" t="s">
        <v>255</v>
      </c>
    </row>
    <row r="649" spans="1:10" x14ac:dyDescent="0.25">
      <c r="A649" s="18">
        <v>24245581</v>
      </c>
      <c r="B649" s="184" t="s">
        <v>1976</v>
      </c>
      <c r="C649" s="18" t="s">
        <v>1977</v>
      </c>
      <c r="D649" s="185" t="s">
        <v>79</v>
      </c>
      <c r="E649" s="18" t="s">
        <v>1978</v>
      </c>
      <c r="F649" s="18">
        <v>12</v>
      </c>
      <c r="G649" s="18" t="s">
        <v>142</v>
      </c>
      <c r="H649" s="184" t="s">
        <v>1695</v>
      </c>
      <c r="I649" s="185" t="s">
        <v>142</v>
      </c>
      <c r="J649" s="18" t="s">
        <v>152</v>
      </c>
    </row>
    <row r="650" spans="1:10" x14ac:dyDescent="0.25">
      <c r="A650" s="18">
        <v>24245620</v>
      </c>
      <c r="B650" s="184" t="s">
        <v>1979</v>
      </c>
      <c r="C650" s="18" t="s">
        <v>1980</v>
      </c>
      <c r="D650" s="185" t="s">
        <v>78</v>
      </c>
      <c r="E650" s="18" t="s">
        <v>1981</v>
      </c>
      <c r="F650" s="18">
        <v>12</v>
      </c>
      <c r="G650" s="18" t="s">
        <v>142</v>
      </c>
      <c r="H650" s="184" t="s">
        <v>1695</v>
      </c>
      <c r="I650" s="185" t="s">
        <v>142</v>
      </c>
      <c r="J650" s="18" t="s">
        <v>1873</v>
      </c>
    </row>
    <row r="651" spans="1:10" x14ac:dyDescent="0.25">
      <c r="A651" s="18">
        <v>24245618</v>
      </c>
      <c r="B651" s="184" t="s">
        <v>1982</v>
      </c>
      <c r="C651" s="18" t="s">
        <v>914</v>
      </c>
      <c r="D651" s="185" t="s">
        <v>78</v>
      </c>
      <c r="E651" s="18" t="s">
        <v>686</v>
      </c>
      <c r="F651" s="18">
        <v>11</v>
      </c>
      <c r="G651" s="18" t="s">
        <v>142</v>
      </c>
      <c r="H651" s="184" t="s">
        <v>1695</v>
      </c>
      <c r="I651" s="185" t="s">
        <v>142</v>
      </c>
      <c r="J651" s="18" t="s">
        <v>152</v>
      </c>
    </row>
    <row r="652" spans="1:10" x14ac:dyDescent="0.25">
      <c r="A652" s="18">
        <v>24247548</v>
      </c>
      <c r="B652" s="184" t="s">
        <v>1983</v>
      </c>
      <c r="C652" s="18" t="s">
        <v>1701</v>
      </c>
      <c r="D652" s="185" t="s">
        <v>78</v>
      </c>
      <c r="E652" s="18" t="s">
        <v>1984</v>
      </c>
      <c r="F652" s="18">
        <v>13</v>
      </c>
      <c r="G652" s="18" t="s">
        <v>142</v>
      </c>
      <c r="H652" s="184" t="s">
        <v>1695</v>
      </c>
      <c r="I652" s="185" t="s">
        <v>142</v>
      </c>
      <c r="J652" s="18" t="s">
        <v>255</v>
      </c>
    </row>
    <row r="653" spans="1:10" x14ac:dyDescent="0.25">
      <c r="A653" s="18">
        <v>24249148</v>
      </c>
      <c r="B653" s="184" t="s">
        <v>1985</v>
      </c>
      <c r="C653" s="18" t="s">
        <v>1659</v>
      </c>
      <c r="D653" s="185" t="s">
        <v>78</v>
      </c>
      <c r="E653" s="18" t="s">
        <v>1123</v>
      </c>
      <c r="F653" s="18">
        <v>11</v>
      </c>
      <c r="G653" s="18" t="s">
        <v>142</v>
      </c>
      <c r="H653" s="184" t="s">
        <v>1695</v>
      </c>
      <c r="I653" s="185" t="s">
        <v>142</v>
      </c>
      <c r="J653" s="18" t="s">
        <v>255</v>
      </c>
    </row>
    <row r="654" spans="1:10" x14ac:dyDescent="0.25">
      <c r="A654" s="18">
        <v>24236501</v>
      </c>
      <c r="B654" s="184" t="s">
        <v>1986</v>
      </c>
      <c r="C654" s="18" t="s">
        <v>497</v>
      </c>
      <c r="D654" s="185" t="s">
        <v>79</v>
      </c>
      <c r="E654" s="18" t="s">
        <v>1987</v>
      </c>
      <c r="F654" s="18">
        <v>13</v>
      </c>
      <c r="G654" s="18" t="s">
        <v>142</v>
      </c>
      <c r="H654" s="184" t="s">
        <v>1695</v>
      </c>
      <c r="I654" s="185" t="s">
        <v>142</v>
      </c>
      <c r="J654" s="18" t="s">
        <v>1708</v>
      </c>
    </row>
    <row r="655" spans="1:10" x14ac:dyDescent="0.25">
      <c r="A655" s="18">
        <v>24247690</v>
      </c>
      <c r="B655" s="184" t="s">
        <v>1988</v>
      </c>
      <c r="C655" s="18" t="s">
        <v>1989</v>
      </c>
      <c r="D655" s="185" t="s">
        <v>79</v>
      </c>
      <c r="E655" s="18" t="s">
        <v>303</v>
      </c>
      <c r="F655" s="18">
        <v>12</v>
      </c>
      <c r="G655" s="18" t="s">
        <v>142</v>
      </c>
      <c r="H655" s="184" t="s">
        <v>1695</v>
      </c>
      <c r="I655" s="185" t="s">
        <v>142</v>
      </c>
      <c r="J655" s="18" t="s">
        <v>608</v>
      </c>
    </row>
    <row r="656" spans="1:10" x14ac:dyDescent="0.25">
      <c r="A656" s="18">
        <v>24247551</v>
      </c>
      <c r="B656" s="184" t="s">
        <v>1990</v>
      </c>
      <c r="C656" s="18" t="s">
        <v>1991</v>
      </c>
      <c r="D656" s="185" t="s">
        <v>79</v>
      </c>
      <c r="E656" s="18" t="s">
        <v>1992</v>
      </c>
      <c r="F656" s="18">
        <v>13</v>
      </c>
      <c r="G656" s="18" t="s">
        <v>142</v>
      </c>
      <c r="H656" s="184" t="s">
        <v>1695</v>
      </c>
      <c r="I656" s="185" t="s">
        <v>142</v>
      </c>
      <c r="J656" s="18" t="s">
        <v>255</v>
      </c>
    </row>
    <row r="657" spans="1:10" x14ac:dyDescent="0.25">
      <c r="A657" s="18">
        <v>24245605</v>
      </c>
      <c r="B657" s="184" t="s">
        <v>649</v>
      </c>
      <c r="C657" s="18" t="s">
        <v>1993</v>
      </c>
      <c r="D657" s="185" t="s">
        <v>79</v>
      </c>
      <c r="E657" s="18" t="s">
        <v>1981</v>
      </c>
      <c r="F657" s="18">
        <v>12</v>
      </c>
      <c r="G657" s="18" t="s">
        <v>142</v>
      </c>
      <c r="H657" s="184" t="s">
        <v>1695</v>
      </c>
      <c r="I657" s="185" t="s">
        <v>142</v>
      </c>
      <c r="J657" s="18" t="s">
        <v>1708</v>
      </c>
    </row>
    <row r="658" spans="1:10" x14ac:dyDescent="0.25">
      <c r="A658" s="18">
        <v>24221380</v>
      </c>
      <c r="B658" s="184" t="s">
        <v>1454</v>
      </c>
      <c r="C658" s="18" t="s">
        <v>1994</v>
      </c>
      <c r="D658" s="185" t="s">
        <v>95</v>
      </c>
      <c r="E658" s="18" t="s">
        <v>1618</v>
      </c>
      <c r="F658" s="18">
        <v>14</v>
      </c>
      <c r="G658" s="18" t="s">
        <v>142</v>
      </c>
      <c r="H658" s="184" t="s">
        <v>1695</v>
      </c>
      <c r="I658" s="185" t="s">
        <v>142</v>
      </c>
      <c r="J658" s="18" t="s">
        <v>987</v>
      </c>
    </row>
    <row r="659" spans="1:10" x14ac:dyDescent="0.25">
      <c r="A659" s="18">
        <v>24245570</v>
      </c>
      <c r="B659" s="184" t="s">
        <v>1454</v>
      </c>
      <c r="C659" s="18" t="s">
        <v>1995</v>
      </c>
      <c r="D659" s="185" t="s">
        <v>79</v>
      </c>
      <c r="E659" s="18" t="s">
        <v>1996</v>
      </c>
      <c r="F659" s="18">
        <v>11</v>
      </c>
      <c r="G659" s="18" t="s">
        <v>142</v>
      </c>
      <c r="H659" s="184" t="s">
        <v>1695</v>
      </c>
      <c r="I659" s="185" t="s">
        <v>142</v>
      </c>
      <c r="J659" s="18" t="s">
        <v>307</v>
      </c>
    </row>
    <row r="660" spans="1:10" x14ac:dyDescent="0.25">
      <c r="A660" s="18">
        <v>24247515</v>
      </c>
      <c r="B660" s="184" t="s">
        <v>1997</v>
      </c>
      <c r="C660" s="18" t="s">
        <v>1998</v>
      </c>
      <c r="D660" s="185" t="s">
        <v>78</v>
      </c>
      <c r="E660" s="18" t="s">
        <v>1999</v>
      </c>
      <c r="F660" s="18">
        <v>11</v>
      </c>
      <c r="G660" s="18" t="s">
        <v>142</v>
      </c>
      <c r="H660" s="184" t="s">
        <v>1695</v>
      </c>
      <c r="I660" s="185" t="s">
        <v>142</v>
      </c>
      <c r="J660" s="18" t="s">
        <v>1708</v>
      </c>
    </row>
    <row r="661" spans="1:10" x14ac:dyDescent="0.25">
      <c r="A661" s="18">
        <v>24245627</v>
      </c>
      <c r="B661" s="184" t="s">
        <v>2000</v>
      </c>
      <c r="C661" s="18" t="s">
        <v>461</v>
      </c>
      <c r="D661" s="185" t="s">
        <v>78</v>
      </c>
      <c r="E661" s="18" t="s">
        <v>1999</v>
      </c>
      <c r="F661" s="18">
        <v>11</v>
      </c>
      <c r="G661" s="18" t="s">
        <v>142</v>
      </c>
      <c r="H661" s="184" t="s">
        <v>1695</v>
      </c>
      <c r="I661" s="185" t="s">
        <v>142</v>
      </c>
      <c r="J661" s="18" t="s">
        <v>152</v>
      </c>
    </row>
    <row r="662" spans="1:10" x14ac:dyDescent="0.25">
      <c r="A662" s="18">
        <v>24247511</v>
      </c>
      <c r="B662" s="184" t="s">
        <v>2001</v>
      </c>
      <c r="C662" s="18" t="s">
        <v>461</v>
      </c>
      <c r="D662" s="185" t="s">
        <v>78</v>
      </c>
      <c r="E662" s="18" t="s">
        <v>1731</v>
      </c>
      <c r="F662" s="18">
        <v>11</v>
      </c>
      <c r="G662" s="18" t="s">
        <v>142</v>
      </c>
      <c r="H662" s="184" t="s">
        <v>1695</v>
      </c>
      <c r="I662" s="185" t="s">
        <v>142</v>
      </c>
      <c r="J662" s="18" t="s">
        <v>1708</v>
      </c>
    </row>
    <row r="663" spans="1:10" x14ac:dyDescent="0.25">
      <c r="A663" s="18">
        <v>24245567</v>
      </c>
      <c r="B663" s="184" t="s">
        <v>2002</v>
      </c>
      <c r="C663" s="18" t="s">
        <v>2003</v>
      </c>
      <c r="D663" s="185" t="s">
        <v>79</v>
      </c>
      <c r="E663" s="18" t="s">
        <v>2004</v>
      </c>
      <c r="F663" s="18">
        <v>11</v>
      </c>
      <c r="G663" s="18" t="s">
        <v>142</v>
      </c>
      <c r="H663" s="184" t="s">
        <v>1695</v>
      </c>
      <c r="I663" s="185" t="s">
        <v>142</v>
      </c>
      <c r="J663" s="18" t="s">
        <v>2005</v>
      </c>
    </row>
    <row r="664" spans="1:10" x14ac:dyDescent="0.25">
      <c r="A664" s="18">
        <v>24220819</v>
      </c>
      <c r="B664" s="184" t="s">
        <v>2002</v>
      </c>
      <c r="C664" s="18" t="s">
        <v>2006</v>
      </c>
      <c r="D664" s="185" t="s">
        <v>95</v>
      </c>
      <c r="E664" s="18" t="s">
        <v>2007</v>
      </c>
      <c r="F664" s="18">
        <v>15</v>
      </c>
      <c r="G664" s="18" t="s">
        <v>142</v>
      </c>
      <c r="H664" s="184" t="s">
        <v>1695</v>
      </c>
      <c r="I664" s="185" t="s">
        <v>142</v>
      </c>
      <c r="J664" s="18" t="s">
        <v>2008</v>
      </c>
    </row>
    <row r="665" spans="1:10" x14ac:dyDescent="0.25">
      <c r="A665" s="18">
        <v>24236499</v>
      </c>
      <c r="B665" s="184" t="s">
        <v>2009</v>
      </c>
      <c r="C665" s="18" t="s">
        <v>2010</v>
      </c>
      <c r="D665" s="185" t="s">
        <v>78</v>
      </c>
      <c r="E665" s="18" t="s">
        <v>2011</v>
      </c>
      <c r="F665" s="18">
        <v>12</v>
      </c>
      <c r="G665" s="18" t="s">
        <v>142</v>
      </c>
      <c r="H665" s="184" t="s">
        <v>1695</v>
      </c>
      <c r="I665" s="185" t="s">
        <v>142</v>
      </c>
      <c r="J665" s="18" t="s">
        <v>790</v>
      </c>
    </row>
    <row r="666" spans="1:10" x14ac:dyDescent="0.25">
      <c r="A666" s="18">
        <v>24245619</v>
      </c>
      <c r="B666" s="184" t="s">
        <v>2012</v>
      </c>
      <c r="C666" s="18" t="s">
        <v>2013</v>
      </c>
      <c r="D666" s="185" t="s">
        <v>78</v>
      </c>
      <c r="E666" s="18" t="s">
        <v>2014</v>
      </c>
      <c r="F666" s="18">
        <v>11</v>
      </c>
      <c r="G666" s="18" t="s">
        <v>142</v>
      </c>
      <c r="H666" s="184" t="s">
        <v>1695</v>
      </c>
      <c r="I666" s="185" t="s">
        <v>142</v>
      </c>
      <c r="J666" s="18" t="s">
        <v>1371</v>
      </c>
    </row>
    <row r="667" spans="1:10" x14ac:dyDescent="0.25">
      <c r="A667" s="18">
        <v>24245583</v>
      </c>
      <c r="B667" s="184" t="s">
        <v>2015</v>
      </c>
      <c r="C667" s="18" t="s">
        <v>1950</v>
      </c>
      <c r="D667" s="185" t="s">
        <v>79</v>
      </c>
      <c r="E667" s="18" t="s">
        <v>2016</v>
      </c>
      <c r="F667" s="18">
        <v>11</v>
      </c>
      <c r="G667" s="18" t="s">
        <v>142</v>
      </c>
      <c r="H667" s="184" t="s">
        <v>1695</v>
      </c>
      <c r="I667" s="185" t="s">
        <v>142</v>
      </c>
      <c r="J667" s="18" t="s">
        <v>255</v>
      </c>
    </row>
    <row r="668" spans="1:10" x14ac:dyDescent="0.25">
      <c r="A668" s="18">
        <v>24222424</v>
      </c>
      <c r="B668" s="184" t="s">
        <v>282</v>
      </c>
      <c r="C668" s="18" t="s">
        <v>2017</v>
      </c>
      <c r="D668" s="185" t="s">
        <v>95</v>
      </c>
      <c r="E668" s="18" t="s">
        <v>2018</v>
      </c>
      <c r="F668" s="18">
        <v>15</v>
      </c>
      <c r="G668" s="18" t="s">
        <v>142</v>
      </c>
      <c r="H668" s="184" t="s">
        <v>1695</v>
      </c>
      <c r="I668" s="185" t="s">
        <v>142</v>
      </c>
      <c r="J668" s="18" t="s">
        <v>152</v>
      </c>
    </row>
    <row r="669" spans="1:10" x14ac:dyDescent="0.25">
      <c r="A669" s="18">
        <v>24222640</v>
      </c>
      <c r="B669" s="184" t="s">
        <v>2019</v>
      </c>
      <c r="C669" s="18" t="s">
        <v>2020</v>
      </c>
      <c r="D669" s="185" t="s">
        <v>94</v>
      </c>
      <c r="E669" s="18" t="s">
        <v>2021</v>
      </c>
      <c r="F669" s="18">
        <v>14</v>
      </c>
      <c r="G669" s="18" t="s">
        <v>142</v>
      </c>
      <c r="H669" s="184" t="s">
        <v>1695</v>
      </c>
      <c r="I669" s="185" t="s">
        <v>142</v>
      </c>
      <c r="J669" s="18" t="s">
        <v>2022</v>
      </c>
    </row>
    <row r="670" spans="1:10" x14ac:dyDescent="0.25">
      <c r="A670" s="18">
        <v>24245608</v>
      </c>
      <c r="B670" s="184" t="s">
        <v>2023</v>
      </c>
      <c r="C670" s="18" t="s">
        <v>2024</v>
      </c>
      <c r="D670" s="185" t="s">
        <v>79</v>
      </c>
      <c r="E670" s="18" t="s">
        <v>1763</v>
      </c>
      <c r="F670" s="18">
        <v>13</v>
      </c>
      <c r="G670" s="18" t="s">
        <v>142</v>
      </c>
      <c r="H670" s="184" t="s">
        <v>1695</v>
      </c>
      <c r="I670" s="185" t="s">
        <v>142</v>
      </c>
      <c r="J670" s="18" t="s">
        <v>608</v>
      </c>
    </row>
    <row r="671" spans="1:10" x14ac:dyDescent="0.25">
      <c r="A671" s="18">
        <v>24247962</v>
      </c>
      <c r="B671" s="184" t="s">
        <v>2025</v>
      </c>
      <c r="C671" s="18" t="s">
        <v>2026</v>
      </c>
      <c r="D671" s="185" t="s">
        <v>78</v>
      </c>
      <c r="E671" s="18" t="s">
        <v>2027</v>
      </c>
      <c r="F671" s="18">
        <v>13</v>
      </c>
      <c r="G671" s="18" t="s">
        <v>142</v>
      </c>
      <c r="H671" s="184" t="s">
        <v>1695</v>
      </c>
      <c r="I671" s="185" t="s">
        <v>142</v>
      </c>
      <c r="J671" s="18" t="s">
        <v>255</v>
      </c>
    </row>
    <row r="672" spans="1:10" x14ac:dyDescent="0.25">
      <c r="A672" s="18">
        <v>24245555</v>
      </c>
      <c r="B672" s="184" t="s">
        <v>2028</v>
      </c>
      <c r="C672" s="18" t="s">
        <v>269</v>
      </c>
      <c r="D672" s="185" t="s">
        <v>79</v>
      </c>
      <c r="E672" s="18" t="s">
        <v>1484</v>
      </c>
      <c r="F672" s="18">
        <v>13</v>
      </c>
      <c r="G672" s="18" t="s">
        <v>142</v>
      </c>
      <c r="H672" s="184" t="s">
        <v>1695</v>
      </c>
      <c r="I672" s="185" t="s">
        <v>142</v>
      </c>
      <c r="J672" s="18" t="s">
        <v>608</v>
      </c>
    </row>
    <row r="673" spans="1:10" x14ac:dyDescent="0.25">
      <c r="A673" s="18">
        <v>24236512</v>
      </c>
      <c r="B673" s="184" t="s">
        <v>2029</v>
      </c>
      <c r="C673" s="18" t="s">
        <v>2030</v>
      </c>
      <c r="D673" s="185" t="s">
        <v>78</v>
      </c>
      <c r="E673" s="18" t="s">
        <v>1687</v>
      </c>
      <c r="F673" s="18">
        <v>13</v>
      </c>
      <c r="G673" s="18" t="s">
        <v>142</v>
      </c>
      <c r="H673" s="184" t="s">
        <v>1695</v>
      </c>
      <c r="I673" s="185" t="s">
        <v>142</v>
      </c>
      <c r="J673" s="18" t="s">
        <v>1371</v>
      </c>
    </row>
    <row r="674" spans="1:10" x14ac:dyDescent="0.25">
      <c r="A674" s="18">
        <v>24244247</v>
      </c>
      <c r="B674" s="184" t="s">
        <v>2031</v>
      </c>
      <c r="C674" s="18" t="s">
        <v>2032</v>
      </c>
      <c r="D674" s="185" t="s">
        <v>79</v>
      </c>
      <c r="E674" s="18" t="s">
        <v>752</v>
      </c>
      <c r="F674" s="18">
        <v>13</v>
      </c>
      <c r="G674" s="18" t="s">
        <v>142</v>
      </c>
      <c r="H674" s="184" t="s">
        <v>1695</v>
      </c>
      <c r="I674" s="185" t="s">
        <v>142</v>
      </c>
      <c r="J674" s="18" t="s">
        <v>170</v>
      </c>
    </row>
    <row r="675" spans="1:10" x14ac:dyDescent="0.25">
      <c r="A675" s="18">
        <v>24245568</v>
      </c>
      <c r="B675" s="184" t="s">
        <v>2033</v>
      </c>
      <c r="C675" s="18" t="s">
        <v>2034</v>
      </c>
      <c r="D675" s="185" t="s">
        <v>79</v>
      </c>
      <c r="E675" s="18" t="s">
        <v>141</v>
      </c>
      <c r="F675" s="18">
        <v>12</v>
      </c>
      <c r="G675" s="18" t="s">
        <v>142</v>
      </c>
      <c r="H675" s="184" t="s">
        <v>1695</v>
      </c>
      <c r="I675" s="185" t="s">
        <v>142</v>
      </c>
      <c r="J675" s="18" t="s">
        <v>2035</v>
      </c>
    </row>
    <row r="676" spans="1:10" x14ac:dyDescent="0.25">
      <c r="A676" s="18">
        <v>24248697</v>
      </c>
      <c r="B676" s="184" t="s">
        <v>2036</v>
      </c>
      <c r="C676" s="18" t="s">
        <v>2037</v>
      </c>
      <c r="D676" s="185" t="s">
        <v>79</v>
      </c>
      <c r="E676" s="18" t="s">
        <v>2038</v>
      </c>
      <c r="F676" s="18">
        <v>12</v>
      </c>
      <c r="G676" s="18" t="s">
        <v>142</v>
      </c>
      <c r="H676" s="184" t="s">
        <v>1695</v>
      </c>
      <c r="I676" s="185" t="s">
        <v>142</v>
      </c>
      <c r="J676" s="18" t="s">
        <v>608</v>
      </c>
    </row>
    <row r="677" spans="1:10" x14ac:dyDescent="0.25">
      <c r="A677" s="18">
        <v>24247961</v>
      </c>
      <c r="B677" s="184" t="s">
        <v>2039</v>
      </c>
      <c r="C677" s="18" t="s">
        <v>2040</v>
      </c>
      <c r="D677" s="185" t="s">
        <v>78</v>
      </c>
      <c r="E677" s="18" t="s">
        <v>362</v>
      </c>
      <c r="F677" s="18">
        <v>13</v>
      </c>
      <c r="G677" s="18" t="s">
        <v>142</v>
      </c>
      <c r="H677" s="184" t="s">
        <v>1695</v>
      </c>
      <c r="I677" s="185" t="s">
        <v>142</v>
      </c>
      <c r="J677" s="18" t="s">
        <v>255</v>
      </c>
    </row>
    <row r="678" spans="1:10" x14ac:dyDescent="0.25">
      <c r="A678" s="18">
        <v>24245569</v>
      </c>
      <c r="B678" s="184" t="s">
        <v>2041</v>
      </c>
      <c r="C678" s="18" t="s">
        <v>782</v>
      </c>
      <c r="D678" s="185" t="s">
        <v>79</v>
      </c>
      <c r="E678" s="18" t="s">
        <v>2042</v>
      </c>
      <c r="F678" s="18">
        <v>12</v>
      </c>
      <c r="G678" s="18" t="s">
        <v>142</v>
      </c>
      <c r="H678" s="184" t="s">
        <v>1695</v>
      </c>
      <c r="I678" s="185" t="s">
        <v>142</v>
      </c>
      <c r="J678" s="18" t="s">
        <v>152</v>
      </c>
    </row>
    <row r="679" spans="1:10" x14ac:dyDescent="0.25">
      <c r="A679" s="18">
        <v>24211549</v>
      </c>
      <c r="B679" s="184" t="s">
        <v>2043</v>
      </c>
      <c r="C679" s="18" t="s">
        <v>2044</v>
      </c>
      <c r="D679" s="185" t="s">
        <v>95</v>
      </c>
      <c r="E679" s="18" t="s">
        <v>2045</v>
      </c>
      <c r="F679" s="18">
        <v>15</v>
      </c>
      <c r="G679" s="18" t="s">
        <v>142</v>
      </c>
      <c r="H679" s="184" t="s">
        <v>1695</v>
      </c>
      <c r="I679" s="185" t="s">
        <v>142</v>
      </c>
      <c r="J679" s="18" t="s">
        <v>2046</v>
      </c>
    </row>
    <row r="680" spans="1:10" x14ac:dyDescent="0.25">
      <c r="A680" s="18">
        <v>24245560</v>
      </c>
      <c r="B680" s="184" t="s">
        <v>2047</v>
      </c>
      <c r="C680" s="18" t="s">
        <v>1950</v>
      </c>
      <c r="D680" s="185" t="s">
        <v>79</v>
      </c>
      <c r="E680" s="18" t="s">
        <v>647</v>
      </c>
      <c r="F680" s="18">
        <v>11</v>
      </c>
      <c r="G680" s="18" t="s">
        <v>142</v>
      </c>
      <c r="H680" s="184" t="s">
        <v>1695</v>
      </c>
      <c r="I680" s="185" t="s">
        <v>142</v>
      </c>
      <c r="J680" s="18" t="s">
        <v>1708</v>
      </c>
    </row>
    <row r="681" spans="1:10" x14ac:dyDescent="0.25">
      <c r="A681" s="18">
        <v>24236889</v>
      </c>
      <c r="B681" s="184" t="s">
        <v>2048</v>
      </c>
      <c r="C681" s="18" t="s">
        <v>408</v>
      </c>
      <c r="D681" s="185" t="s">
        <v>79</v>
      </c>
      <c r="E681" s="18" t="s">
        <v>2049</v>
      </c>
      <c r="F681" s="18">
        <v>12</v>
      </c>
      <c r="G681" s="18" t="s">
        <v>142</v>
      </c>
      <c r="H681" s="184" t="s">
        <v>1695</v>
      </c>
      <c r="I681" s="185" t="s">
        <v>142</v>
      </c>
      <c r="J681" s="18" t="s">
        <v>152</v>
      </c>
    </row>
    <row r="682" spans="1:10" x14ac:dyDescent="0.25">
      <c r="A682" s="18">
        <v>24221238</v>
      </c>
      <c r="B682" s="184" t="s">
        <v>304</v>
      </c>
      <c r="C682" s="18" t="s">
        <v>1861</v>
      </c>
      <c r="D682" s="185" t="s">
        <v>79</v>
      </c>
      <c r="E682" s="18" t="s">
        <v>2050</v>
      </c>
      <c r="F682" s="18">
        <v>13</v>
      </c>
      <c r="G682" s="18" t="s">
        <v>142</v>
      </c>
      <c r="H682" s="184" t="s">
        <v>1695</v>
      </c>
      <c r="I682" s="185" t="s">
        <v>142</v>
      </c>
      <c r="J682" s="18" t="s">
        <v>281</v>
      </c>
    </row>
    <row r="683" spans="1:10" x14ac:dyDescent="0.25">
      <c r="A683" s="18">
        <v>24245563</v>
      </c>
      <c r="B683" s="184" t="s">
        <v>2051</v>
      </c>
      <c r="C683" s="18" t="s">
        <v>531</v>
      </c>
      <c r="D683" s="185" t="s">
        <v>79</v>
      </c>
      <c r="E683" s="18" t="s">
        <v>2052</v>
      </c>
      <c r="F683" s="18">
        <v>11</v>
      </c>
      <c r="G683" s="18" t="s">
        <v>142</v>
      </c>
      <c r="H683" s="184" t="s">
        <v>1695</v>
      </c>
      <c r="I683" s="185" t="s">
        <v>142</v>
      </c>
      <c r="J683" s="18" t="s">
        <v>255</v>
      </c>
    </row>
    <row r="684" spans="1:10" x14ac:dyDescent="0.25">
      <c r="A684" s="18">
        <v>24247615</v>
      </c>
      <c r="B684" s="184" t="s">
        <v>2053</v>
      </c>
      <c r="C684" s="18" t="s">
        <v>2054</v>
      </c>
      <c r="D684" s="185" t="s">
        <v>79</v>
      </c>
      <c r="E684" s="18" t="s">
        <v>2055</v>
      </c>
      <c r="F684" s="18">
        <v>13</v>
      </c>
      <c r="G684" s="18" t="s">
        <v>142</v>
      </c>
      <c r="H684" s="184" t="s">
        <v>1695</v>
      </c>
      <c r="I684" s="185" t="s">
        <v>142</v>
      </c>
      <c r="J684" s="18" t="s">
        <v>311</v>
      </c>
    </row>
    <row r="685" spans="1:10" x14ac:dyDescent="0.25">
      <c r="A685" s="18">
        <v>24237638</v>
      </c>
      <c r="B685" s="184" t="s">
        <v>2056</v>
      </c>
      <c r="C685" s="18" t="s">
        <v>2057</v>
      </c>
      <c r="D685" s="185" t="s">
        <v>79</v>
      </c>
      <c r="E685" s="18" t="s">
        <v>2058</v>
      </c>
      <c r="F685" s="18">
        <v>13</v>
      </c>
      <c r="G685" s="18" t="s">
        <v>142</v>
      </c>
      <c r="H685" s="184" t="s">
        <v>1695</v>
      </c>
      <c r="I685" s="185" t="s">
        <v>142</v>
      </c>
      <c r="J685" s="18" t="s">
        <v>608</v>
      </c>
    </row>
    <row r="686" spans="1:10" x14ac:dyDescent="0.25">
      <c r="A686" s="18">
        <v>24245752</v>
      </c>
      <c r="B686" s="184" t="s">
        <v>2059</v>
      </c>
      <c r="C686" s="18" t="s">
        <v>2060</v>
      </c>
      <c r="D686" s="185" t="s">
        <v>95</v>
      </c>
      <c r="E686" s="18" t="s">
        <v>2061</v>
      </c>
      <c r="F686" s="18">
        <v>13</v>
      </c>
      <c r="G686" s="18" t="s">
        <v>142</v>
      </c>
      <c r="H686" s="184" t="s">
        <v>1695</v>
      </c>
      <c r="I686" s="185" t="s">
        <v>142</v>
      </c>
      <c r="J686" s="18" t="s">
        <v>152</v>
      </c>
    </row>
    <row r="687" spans="1:10" x14ac:dyDescent="0.25">
      <c r="A687" s="18">
        <v>24247512</v>
      </c>
      <c r="B687" s="184" t="s">
        <v>2062</v>
      </c>
      <c r="C687" s="18" t="s">
        <v>2063</v>
      </c>
      <c r="D687" s="185" t="s">
        <v>94</v>
      </c>
      <c r="E687" s="18" t="s">
        <v>2064</v>
      </c>
      <c r="F687" s="18">
        <v>14</v>
      </c>
      <c r="G687" s="18" t="s">
        <v>142</v>
      </c>
      <c r="H687" s="184" t="s">
        <v>1695</v>
      </c>
      <c r="I687" s="185" t="s">
        <v>142</v>
      </c>
      <c r="J687" s="18" t="s">
        <v>307</v>
      </c>
    </row>
    <row r="688" spans="1:10" x14ac:dyDescent="0.25">
      <c r="A688" s="18">
        <v>24245610</v>
      </c>
      <c r="B688" s="184" t="s">
        <v>2065</v>
      </c>
      <c r="C688" s="18" t="s">
        <v>2066</v>
      </c>
      <c r="D688" s="185" t="s">
        <v>94</v>
      </c>
      <c r="E688" s="18" t="s">
        <v>2067</v>
      </c>
      <c r="F688" s="18">
        <v>14</v>
      </c>
      <c r="G688" s="18" t="s">
        <v>142</v>
      </c>
      <c r="H688" s="184" t="s">
        <v>1695</v>
      </c>
      <c r="I688" s="185" t="s">
        <v>142</v>
      </c>
      <c r="J688" s="18" t="s">
        <v>1708</v>
      </c>
    </row>
    <row r="689" spans="1:10" x14ac:dyDescent="0.25">
      <c r="A689" s="18">
        <v>24245580</v>
      </c>
      <c r="B689" s="184" t="s">
        <v>2068</v>
      </c>
      <c r="C689" s="18" t="s">
        <v>2069</v>
      </c>
      <c r="D689" s="185" t="s">
        <v>78</v>
      </c>
      <c r="E689" s="18" t="s">
        <v>1026</v>
      </c>
      <c r="F689" s="18">
        <v>12</v>
      </c>
      <c r="G689" s="18" t="s">
        <v>142</v>
      </c>
      <c r="H689" s="184" t="s">
        <v>1695</v>
      </c>
      <c r="I689" s="185" t="s">
        <v>142</v>
      </c>
      <c r="J689" s="18" t="s">
        <v>281</v>
      </c>
    </row>
    <row r="690" spans="1:10" x14ac:dyDescent="0.25">
      <c r="A690" s="18">
        <v>24245699</v>
      </c>
      <c r="B690" s="184" t="s">
        <v>1068</v>
      </c>
      <c r="C690" s="18" t="s">
        <v>2070</v>
      </c>
      <c r="D690" s="185" t="s">
        <v>78</v>
      </c>
      <c r="E690" s="18" t="s">
        <v>2071</v>
      </c>
      <c r="F690" s="18">
        <v>11</v>
      </c>
      <c r="G690" s="18" t="s">
        <v>142</v>
      </c>
      <c r="H690" s="184" t="s">
        <v>1695</v>
      </c>
      <c r="I690" s="185" t="s">
        <v>142</v>
      </c>
      <c r="J690" s="18" t="s">
        <v>281</v>
      </c>
    </row>
    <row r="691" spans="1:10" x14ac:dyDescent="0.25">
      <c r="A691" s="18">
        <v>24247550</v>
      </c>
      <c r="B691" s="184" t="s">
        <v>2072</v>
      </c>
      <c r="C691" s="18" t="s">
        <v>2073</v>
      </c>
      <c r="D691" s="185" t="s">
        <v>79</v>
      </c>
      <c r="E691" s="18" t="s">
        <v>2071</v>
      </c>
      <c r="F691" s="18">
        <v>11</v>
      </c>
      <c r="G691" s="18" t="s">
        <v>142</v>
      </c>
      <c r="H691" s="184" t="s">
        <v>1695</v>
      </c>
      <c r="I691" s="185" t="s">
        <v>142</v>
      </c>
      <c r="J691" s="18" t="s">
        <v>307</v>
      </c>
    </row>
    <row r="692" spans="1:10" x14ac:dyDescent="0.25">
      <c r="A692" s="18">
        <v>24210590</v>
      </c>
      <c r="B692" s="184" t="s">
        <v>2074</v>
      </c>
      <c r="C692" s="18" t="s">
        <v>2075</v>
      </c>
      <c r="D692" s="185" t="s">
        <v>95</v>
      </c>
      <c r="E692" s="18" t="s">
        <v>580</v>
      </c>
      <c r="F692" s="18">
        <v>14</v>
      </c>
      <c r="G692" s="18" t="s">
        <v>142</v>
      </c>
      <c r="H692" s="184" t="s">
        <v>1695</v>
      </c>
      <c r="I692" s="185" t="s">
        <v>142</v>
      </c>
      <c r="J692" s="18" t="s">
        <v>152</v>
      </c>
    </row>
    <row r="693" spans="1:10" x14ac:dyDescent="0.25">
      <c r="A693" s="18">
        <v>24247721</v>
      </c>
      <c r="B693" s="184" t="s">
        <v>2076</v>
      </c>
      <c r="C693" s="18" t="s">
        <v>2077</v>
      </c>
      <c r="D693" s="185" t="s">
        <v>95</v>
      </c>
      <c r="E693" s="18" t="s">
        <v>2078</v>
      </c>
      <c r="F693" s="18">
        <v>14</v>
      </c>
      <c r="G693" s="18" t="s">
        <v>142</v>
      </c>
      <c r="H693" s="184" t="s">
        <v>1695</v>
      </c>
      <c r="I693" s="185" t="s">
        <v>142</v>
      </c>
      <c r="J693" s="18" t="s">
        <v>255</v>
      </c>
    </row>
    <row r="694" spans="1:10" x14ac:dyDescent="0.25">
      <c r="A694" s="18">
        <v>24248698</v>
      </c>
      <c r="B694" s="184" t="s">
        <v>2079</v>
      </c>
      <c r="C694" s="18" t="s">
        <v>1102</v>
      </c>
      <c r="D694" s="185" t="s">
        <v>79</v>
      </c>
      <c r="E694" s="18" t="s">
        <v>2080</v>
      </c>
      <c r="F694" s="18">
        <v>11</v>
      </c>
      <c r="G694" s="18" t="s">
        <v>142</v>
      </c>
      <c r="H694" s="184" t="s">
        <v>1695</v>
      </c>
      <c r="I694" s="185" t="s">
        <v>142</v>
      </c>
      <c r="J694" s="18" t="s">
        <v>457</v>
      </c>
    </row>
    <row r="695" spans="1:10" x14ac:dyDescent="0.25">
      <c r="A695" s="18">
        <v>24222340</v>
      </c>
      <c r="B695" s="184" t="s">
        <v>2081</v>
      </c>
      <c r="C695" s="18" t="s">
        <v>2082</v>
      </c>
      <c r="D695" s="185" t="s">
        <v>94</v>
      </c>
      <c r="E695" s="18" t="s">
        <v>2083</v>
      </c>
      <c r="F695" s="18">
        <v>14</v>
      </c>
      <c r="G695" s="18" t="s">
        <v>142</v>
      </c>
      <c r="H695" s="184" t="s">
        <v>1695</v>
      </c>
      <c r="I695" s="185" t="s">
        <v>142</v>
      </c>
      <c r="J695" s="18" t="s">
        <v>608</v>
      </c>
    </row>
    <row r="696" spans="1:10" x14ac:dyDescent="0.25">
      <c r="A696" s="18">
        <v>24247720</v>
      </c>
      <c r="B696" s="184" t="s">
        <v>2084</v>
      </c>
      <c r="C696" s="18" t="s">
        <v>2085</v>
      </c>
      <c r="D696" s="185" t="s">
        <v>95</v>
      </c>
      <c r="E696" s="18" t="s">
        <v>2086</v>
      </c>
      <c r="F696" s="18">
        <v>14</v>
      </c>
      <c r="G696" s="18" t="s">
        <v>142</v>
      </c>
      <c r="H696" s="184" t="s">
        <v>1695</v>
      </c>
      <c r="I696" s="185" t="s">
        <v>142</v>
      </c>
      <c r="J696" s="18" t="s">
        <v>2087</v>
      </c>
    </row>
    <row r="697" spans="1:10" x14ac:dyDescent="0.25">
      <c r="A697" s="18">
        <v>24220451</v>
      </c>
      <c r="B697" s="184" t="s">
        <v>2088</v>
      </c>
      <c r="C697" s="18" t="s">
        <v>2089</v>
      </c>
      <c r="D697" s="185" t="s">
        <v>94</v>
      </c>
      <c r="E697" s="18" t="s">
        <v>946</v>
      </c>
      <c r="F697" s="18">
        <v>15</v>
      </c>
      <c r="G697" s="18" t="s">
        <v>142</v>
      </c>
      <c r="H697" s="184" t="s">
        <v>1695</v>
      </c>
      <c r="I697" s="185" t="s">
        <v>142</v>
      </c>
      <c r="J697" s="18" t="s">
        <v>1740</v>
      </c>
    </row>
    <row r="698" spans="1:10" x14ac:dyDescent="0.25">
      <c r="A698" s="18">
        <v>24247689</v>
      </c>
      <c r="B698" s="184" t="s">
        <v>2090</v>
      </c>
      <c r="C698" s="18" t="s">
        <v>2091</v>
      </c>
      <c r="D698" s="185" t="s">
        <v>79</v>
      </c>
      <c r="E698" s="18" t="s">
        <v>1406</v>
      </c>
      <c r="F698" s="18">
        <v>13</v>
      </c>
      <c r="G698" s="18" t="s">
        <v>142</v>
      </c>
      <c r="H698" s="184" t="s">
        <v>1695</v>
      </c>
      <c r="I698" s="185" t="s">
        <v>142</v>
      </c>
      <c r="J698" s="18" t="s">
        <v>608</v>
      </c>
    </row>
    <row r="699" spans="1:10" x14ac:dyDescent="0.25">
      <c r="A699" s="18">
        <v>24245710</v>
      </c>
      <c r="B699" s="184" t="s">
        <v>2092</v>
      </c>
      <c r="C699" s="18" t="s">
        <v>2093</v>
      </c>
      <c r="D699" s="185" t="s">
        <v>78</v>
      </c>
      <c r="E699" s="18" t="s">
        <v>686</v>
      </c>
      <c r="F699" s="18">
        <v>11</v>
      </c>
      <c r="G699" s="18" t="s">
        <v>142</v>
      </c>
      <c r="H699" s="184" t="s">
        <v>1695</v>
      </c>
      <c r="I699" s="185" t="s">
        <v>142</v>
      </c>
      <c r="J699" s="18" t="s">
        <v>255</v>
      </c>
    </row>
    <row r="700" spans="1:10" x14ac:dyDescent="0.25">
      <c r="A700" s="18">
        <v>24249149</v>
      </c>
      <c r="B700" s="184" t="s">
        <v>2094</v>
      </c>
      <c r="C700" s="18" t="s">
        <v>2075</v>
      </c>
      <c r="D700" s="185" t="s">
        <v>79</v>
      </c>
      <c r="E700" s="18" t="s">
        <v>2095</v>
      </c>
      <c r="F700" s="18">
        <v>13</v>
      </c>
      <c r="G700" s="18" t="s">
        <v>142</v>
      </c>
      <c r="H700" s="184" t="s">
        <v>1695</v>
      </c>
      <c r="I700" s="185" t="s">
        <v>2096</v>
      </c>
      <c r="J700" s="18" t="s">
        <v>1708</v>
      </c>
    </row>
    <row r="701" spans="1:10" x14ac:dyDescent="0.25">
      <c r="A701" s="18">
        <v>24238551</v>
      </c>
      <c r="B701" s="184" t="s">
        <v>2097</v>
      </c>
      <c r="C701" s="18" t="s">
        <v>2098</v>
      </c>
      <c r="D701" s="185" t="s">
        <v>95</v>
      </c>
      <c r="E701" s="18" t="s">
        <v>2099</v>
      </c>
      <c r="F701" s="18">
        <v>15</v>
      </c>
      <c r="G701" s="18" t="s">
        <v>142</v>
      </c>
      <c r="H701" s="184" t="s">
        <v>1695</v>
      </c>
      <c r="I701" s="185" t="s">
        <v>142</v>
      </c>
      <c r="J701" s="18" t="s">
        <v>1728</v>
      </c>
    </row>
    <row r="702" spans="1:10" x14ac:dyDescent="0.25">
      <c r="A702" s="18">
        <v>24247806</v>
      </c>
      <c r="B702" s="184" t="s">
        <v>2100</v>
      </c>
      <c r="C702" s="18" t="s">
        <v>2101</v>
      </c>
      <c r="D702" s="185" t="s">
        <v>95</v>
      </c>
      <c r="E702" s="18" t="s">
        <v>1476</v>
      </c>
      <c r="F702" s="18">
        <v>14</v>
      </c>
      <c r="G702" s="18" t="s">
        <v>142</v>
      </c>
      <c r="H702" s="184" t="s">
        <v>1695</v>
      </c>
      <c r="I702" s="185" t="s">
        <v>142</v>
      </c>
      <c r="J702" s="18" t="s">
        <v>608</v>
      </c>
    </row>
    <row r="703" spans="1:10" x14ac:dyDescent="0.25">
      <c r="A703" s="18">
        <v>24236412</v>
      </c>
      <c r="B703" s="184" t="s">
        <v>2102</v>
      </c>
      <c r="C703" s="18" t="s">
        <v>2103</v>
      </c>
      <c r="D703" s="185" t="s">
        <v>79</v>
      </c>
      <c r="E703" s="18" t="s">
        <v>2104</v>
      </c>
      <c r="F703" s="18">
        <v>13</v>
      </c>
      <c r="G703" s="18" t="s">
        <v>142</v>
      </c>
      <c r="H703" s="184" t="s">
        <v>1695</v>
      </c>
      <c r="I703" s="185" t="s">
        <v>142</v>
      </c>
      <c r="J703" s="18" t="s">
        <v>1760</v>
      </c>
    </row>
    <row r="704" spans="1:10" x14ac:dyDescent="0.25">
      <c r="A704" s="18">
        <v>24245566</v>
      </c>
      <c r="B704" s="184" t="s">
        <v>2105</v>
      </c>
      <c r="C704" s="18" t="s">
        <v>507</v>
      </c>
      <c r="D704" s="185" t="s">
        <v>79</v>
      </c>
      <c r="E704" s="18" t="s">
        <v>869</v>
      </c>
      <c r="F704" s="18">
        <v>12</v>
      </c>
      <c r="G704" s="18" t="s">
        <v>142</v>
      </c>
      <c r="H704" s="184" t="s">
        <v>1695</v>
      </c>
      <c r="I704" s="185" t="s">
        <v>142</v>
      </c>
      <c r="J704" s="18" t="s">
        <v>1740</v>
      </c>
    </row>
    <row r="705" spans="1:10" x14ac:dyDescent="0.25">
      <c r="A705" s="18">
        <v>24222421</v>
      </c>
      <c r="B705" s="184" t="s">
        <v>2106</v>
      </c>
      <c r="C705" s="18" t="s">
        <v>2107</v>
      </c>
      <c r="D705" s="185" t="s">
        <v>95</v>
      </c>
      <c r="E705" s="18" t="s">
        <v>2108</v>
      </c>
      <c r="F705" s="18">
        <v>14</v>
      </c>
      <c r="G705" s="18" t="s">
        <v>142</v>
      </c>
      <c r="H705" s="184" t="s">
        <v>1695</v>
      </c>
      <c r="I705" s="185" t="s">
        <v>142</v>
      </c>
      <c r="J705" s="18" t="s">
        <v>2109</v>
      </c>
    </row>
    <row r="706" spans="1:10" x14ac:dyDescent="0.25">
      <c r="A706" s="18">
        <v>24236417</v>
      </c>
      <c r="B706" s="184" t="s">
        <v>2110</v>
      </c>
      <c r="C706" s="18" t="s">
        <v>2111</v>
      </c>
      <c r="D706" s="185" t="s">
        <v>79</v>
      </c>
      <c r="E706" s="18" t="s">
        <v>365</v>
      </c>
      <c r="F706" s="18">
        <v>13</v>
      </c>
      <c r="G706" s="18" t="s">
        <v>142</v>
      </c>
      <c r="H706" s="184" t="s">
        <v>1695</v>
      </c>
      <c r="I706" s="185" t="s">
        <v>142</v>
      </c>
      <c r="J706" s="18" t="s">
        <v>1760</v>
      </c>
    </row>
    <row r="707" spans="1:10" x14ac:dyDescent="0.25">
      <c r="A707" s="18">
        <v>24245617</v>
      </c>
      <c r="B707" s="184" t="s">
        <v>2112</v>
      </c>
      <c r="C707" s="18" t="s">
        <v>2113</v>
      </c>
      <c r="D707" s="185" t="s">
        <v>79</v>
      </c>
      <c r="E707" s="18" t="s">
        <v>2114</v>
      </c>
      <c r="F707" s="18">
        <v>11</v>
      </c>
      <c r="G707" s="18" t="s">
        <v>142</v>
      </c>
      <c r="H707" s="184" t="s">
        <v>1695</v>
      </c>
      <c r="I707" s="185" t="s">
        <v>142</v>
      </c>
      <c r="J707" s="18" t="s">
        <v>152</v>
      </c>
    </row>
    <row r="708" spans="1:10" x14ac:dyDescent="0.25">
      <c r="A708" s="18">
        <v>24236510</v>
      </c>
      <c r="B708" s="184" t="s">
        <v>2115</v>
      </c>
      <c r="C708" s="18" t="s">
        <v>2116</v>
      </c>
      <c r="D708" s="185" t="s">
        <v>95</v>
      </c>
      <c r="E708" s="18" t="s">
        <v>351</v>
      </c>
      <c r="F708" s="18">
        <v>14</v>
      </c>
      <c r="G708" s="18" t="s">
        <v>142</v>
      </c>
      <c r="H708" s="184" t="s">
        <v>1695</v>
      </c>
      <c r="I708" s="185" t="s">
        <v>142</v>
      </c>
      <c r="J708" s="18" t="s">
        <v>281</v>
      </c>
    </row>
    <row r="709" spans="1:10" x14ac:dyDescent="0.25">
      <c r="A709" s="18">
        <v>24238470</v>
      </c>
      <c r="B709" s="184" t="s">
        <v>2117</v>
      </c>
      <c r="C709" s="18" t="s">
        <v>2118</v>
      </c>
      <c r="D709" s="185" t="s">
        <v>79</v>
      </c>
      <c r="E709" s="18" t="s">
        <v>2119</v>
      </c>
      <c r="F709" s="18">
        <v>13</v>
      </c>
      <c r="G709" s="18" t="s">
        <v>142</v>
      </c>
      <c r="H709" s="184" t="s">
        <v>1695</v>
      </c>
      <c r="I709" s="185" t="s">
        <v>142</v>
      </c>
      <c r="J709" s="18" t="s">
        <v>790</v>
      </c>
    </row>
    <row r="710" spans="1:10" x14ac:dyDescent="0.25">
      <c r="A710" s="18">
        <v>24237790</v>
      </c>
      <c r="B710" s="184" t="s">
        <v>2117</v>
      </c>
      <c r="C710" s="18" t="s">
        <v>2120</v>
      </c>
      <c r="D710" s="185" t="s">
        <v>94</v>
      </c>
      <c r="E710" s="18" t="s">
        <v>2121</v>
      </c>
      <c r="F710" s="18">
        <v>14</v>
      </c>
      <c r="G710" s="18" t="s">
        <v>142</v>
      </c>
      <c r="H710" s="184" t="s">
        <v>1695</v>
      </c>
      <c r="I710" s="185" t="s">
        <v>142</v>
      </c>
      <c r="J710" s="18" t="s">
        <v>790</v>
      </c>
    </row>
    <row r="711" spans="1:10" x14ac:dyDescent="0.25">
      <c r="A711" s="18">
        <v>24238424</v>
      </c>
      <c r="B711" s="184" t="s">
        <v>2122</v>
      </c>
      <c r="C711" s="18" t="s">
        <v>2123</v>
      </c>
      <c r="D711" s="185" t="s">
        <v>94</v>
      </c>
      <c r="E711" s="18" t="s">
        <v>2124</v>
      </c>
      <c r="F711" s="18">
        <v>14</v>
      </c>
      <c r="G711" s="18" t="s">
        <v>142</v>
      </c>
      <c r="H711" s="184" t="s">
        <v>1695</v>
      </c>
      <c r="I711" s="185" t="s">
        <v>142</v>
      </c>
      <c r="J711" s="18" t="s">
        <v>790</v>
      </c>
    </row>
    <row r="712" spans="1:10" x14ac:dyDescent="0.25">
      <c r="A712" s="18">
        <v>24239202</v>
      </c>
      <c r="B712" s="184" t="s">
        <v>2125</v>
      </c>
      <c r="C712" s="18" t="s">
        <v>2126</v>
      </c>
      <c r="D712" s="185" t="s">
        <v>79</v>
      </c>
      <c r="E712" s="18" t="s">
        <v>2127</v>
      </c>
      <c r="F712" s="18">
        <v>13</v>
      </c>
      <c r="G712" s="18" t="s">
        <v>142</v>
      </c>
      <c r="H712" s="184" t="s">
        <v>1695</v>
      </c>
      <c r="I712" s="185" t="s">
        <v>142</v>
      </c>
      <c r="J712" s="18" t="s">
        <v>281</v>
      </c>
    </row>
    <row r="713" spans="1:10" x14ac:dyDescent="0.25">
      <c r="A713" s="18">
        <v>24245711</v>
      </c>
      <c r="B713" s="184" t="s">
        <v>2128</v>
      </c>
      <c r="C713" s="18" t="s">
        <v>2129</v>
      </c>
      <c r="D713" s="185" t="s">
        <v>78</v>
      </c>
      <c r="E713" s="18" t="s">
        <v>2130</v>
      </c>
      <c r="F713" s="18">
        <v>12</v>
      </c>
      <c r="G713" s="18" t="s">
        <v>142</v>
      </c>
      <c r="H713" s="184" t="s">
        <v>1695</v>
      </c>
      <c r="I713" s="185" t="s">
        <v>142</v>
      </c>
      <c r="J713" s="18" t="s">
        <v>255</v>
      </c>
    </row>
    <row r="714" spans="1:10" x14ac:dyDescent="0.25">
      <c r="A714" s="18">
        <v>24245701</v>
      </c>
      <c r="B714" s="184" t="s">
        <v>2131</v>
      </c>
      <c r="C714" s="18" t="s">
        <v>269</v>
      </c>
      <c r="D714" s="185" t="s">
        <v>79</v>
      </c>
      <c r="E714" s="18" t="s">
        <v>2132</v>
      </c>
      <c r="F714" s="18">
        <v>11</v>
      </c>
      <c r="G714" s="18" t="s">
        <v>142</v>
      </c>
      <c r="H714" s="184" t="s">
        <v>1695</v>
      </c>
      <c r="I714" s="185" t="s">
        <v>142</v>
      </c>
      <c r="J714" s="18" t="s">
        <v>2133</v>
      </c>
    </row>
    <row r="715" spans="1:10" x14ac:dyDescent="0.25">
      <c r="A715" s="18">
        <v>24211002</v>
      </c>
      <c r="B715" s="184" t="s">
        <v>2134</v>
      </c>
      <c r="C715" s="18" t="s">
        <v>2135</v>
      </c>
      <c r="D715" s="185" t="s">
        <v>95</v>
      </c>
      <c r="E715" s="18" t="s">
        <v>2136</v>
      </c>
      <c r="F715" s="18">
        <v>14</v>
      </c>
      <c r="G715" s="18" t="s">
        <v>142</v>
      </c>
      <c r="H715" s="184" t="s">
        <v>2137</v>
      </c>
      <c r="I715" s="185" t="s">
        <v>142</v>
      </c>
      <c r="J715" s="18" t="s">
        <v>2138</v>
      </c>
    </row>
    <row r="716" spans="1:10" x14ac:dyDescent="0.25">
      <c r="A716" s="18">
        <v>24248557</v>
      </c>
      <c r="B716" s="184" t="s">
        <v>2139</v>
      </c>
      <c r="C716" s="18" t="s">
        <v>528</v>
      </c>
      <c r="D716" s="185" t="s">
        <v>78</v>
      </c>
      <c r="E716" s="18" t="s">
        <v>185</v>
      </c>
      <c r="F716" s="18">
        <v>12</v>
      </c>
      <c r="G716" s="18" t="s">
        <v>142</v>
      </c>
      <c r="H716" s="184" t="s">
        <v>2137</v>
      </c>
      <c r="I716" s="185" t="s">
        <v>142</v>
      </c>
      <c r="J716" s="18" t="s">
        <v>1421</v>
      </c>
    </row>
    <row r="717" spans="1:10" x14ac:dyDescent="0.25">
      <c r="A717" s="18">
        <v>24239123</v>
      </c>
      <c r="B717" s="184" t="s">
        <v>2140</v>
      </c>
      <c r="C717" s="18" t="s">
        <v>461</v>
      </c>
      <c r="D717" s="185" t="s">
        <v>78</v>
      </c>
      <c r="E717" s="18" t="s">
        <v>2141</v>
      </c>
      <c r="F717" s="18">
        <v>12</v>
      </c>
      <c r="G717" s="18" t="s">
        <v>142</v>
      </c>
      <c r="H717" s="184" t="s">
        <v>2137</v>
      </c>
      <c r="I717" s="185" t="s">
        <v>142</v>
      </c>
      <c r="J717" s="18" t="s">
        <v>1417</v>
      </c>
    </row>
    <row r="718" spans="1:10" x14ac:dyDescent="0.25">
      <c r="A718" s="18">
        <v>24248558</v>
      </c>
      <c r="B718" s="184" t="s">
        <v>2142</v>
      </c>
      <c r="C718" s="18" t="s">
        <v>2143</v>
      </c>
      <c r="D718" s="185" t="s">
        <v>78</v>
      </c>
      <c r="E718" s="18" t="s">
        <v>2144</v>
      </c>
      <c r="F718" s="18">
        <v>12</v>
      </c>
      <c r="G718" s="18" t="s">
        <v>142</v>
      </c>
      <c r="H718" s="184" t="s">
        <v>2137</v>
      </c>
      <c r="I718" s="185" t="s">
        <v>142</v>
      </c>
      <c r="J718" s="18" t="s">
        <v>1421</v>
      </c>
    </row>
    <row r="719" spans="1:10" x14ac:dyDescent="0.25">
      <c r="A719" s="18">
        <v>24248699</v>
      </c>
      <c r="B719" s="184" t="s">
        <v>1345</v>
      </c>
      <c r="C719" s="18" t="s">
        <v>2145</v>
      </c>
      <c r="D719" s="185" t="s">
        <v>79</v>
      </c>
      <c r="E719" s="18" t="s">
        <v>2146</v>
      </c>
      <c r="F719" s="18">
        <v>12</v>
      </c>
      <c r="G719" s="18" t="s">
        <v>142</v>
      </c>
      <c r="H719" s="184" t="s">
        <v>2137</v>
      </c>
      <c r="I719" s="185" t="s">
        <v>142</v>
      </c>
      <c r="J719" s="18" t="s">
        <v>1421</v>
      </c>
    </row>
    <row r="720" spans="1:10" x14ac:dyDescent="0.25">
      <c r="A720" s="18">
        <v>24248548</v>
      </c>
      <c r="B720" s="184" t="s">
        <v>2147</v>
      </c>
      <c r="C720" s="18" t="s">
        <v>2148</v>
      </c>
      <c r="D720" s="185" t="s">
        <v>78</v>
      </c>
      <c r="E720" s="18" t="s">
        <v>955</v>
      </c>
      <c r="F720" s="18">
        <v>11</v>
      </c>
      <c r="G720" s="18" t="s">
        <v>142</v>
      </c>
      <c r="H720" s="184" t="s">
        <v>2137</v>
      </c>
      <c r="I720" s="185" t="s">
        <v>142</v>
      </c>
      <c r="J720" s="18" t="s">
        <v>1421</v>
      </c>
    </row>
    <row r="721" spans="1:10" x14ac:dyDescent="0.25">
      <c r="A721" s="18">
        <v>24248700</v>
      </c>
      <c r="B721" s="184" t="s">
        <v>2149</v>
      </c>
      <c r="C721" s="18" t="s">
        <v>2150</v>
      </c>
      <c r="D721" s="185" t="s">
        <v>79</v>
      </c>
      <c r="E721" s="18" t="s">
        <v>664</v>
      </c>
      <c r="F721" s="18">
        <v>13</v>
      </c>
      <c r="G721" s="18" t="s">
        <v>142</v>
      </c>
      <c r="H721" s="184" t="s">
        <v>2137</v>
      </c>
      <c r="I721" s="185" t="s">
        <v>142</v>
      </c>
      <c r="J721" s="18" t="s">
        <v>1421</v>
      </c>
    </row>
    <row r="722" spans="1:10" x14ac:dyDescent="0.25">
      <c r="A722" s="18">
        <v>24239156</v>
      </c>
      <c r="B722" s="184" t="s">
        <v>2151</v>
      </c>
      <c r="C722" s="18" t="s">
        <v>2152</v>
      </c>
      <c r="D722" s="185" t="s">
        <v>79</v>
      </c>
      <c r="E722" s="18" t="s">
        <v>2153</v>
      </c>
      <c r="F722" s="18">
        <v>12</v>
      </c>
      <c r="G722" s="18" t="s">
        <v>142</v>
      </c>
      <c r="H722" s="184" t="s">
        <v>2137</v>
      </c>
      <c r="I722" s="185" t="s">
        <v>142</v>
      </c>
      <c r="J722" s="18" t="s">
        <v>2154</v>
      </c>
    </row>
    <row r="723" spans="1:10" x14ac:dyDescent="0.25">
      <c r="A723" s="18">
        <v>24248552</v>
      </c>
      <c r="B723" s="184" t="s">
        <v>2151</v>
      </c>
      <c r="C723" s="18" t="s">
        <v>2155</v>
      </c>
      <c r="D723" s="185" t="s">
        <v>78</v>
      </c>
      <c r="E723" s="18" t="s">
        <v>629</v>
      </c>
      <c r="F723" s="18">
        <v>11</v>
      </c>
      <c r="G723" s="18" t="s">
        <v>142</v>
      </c>
      <c r="H723" s="184" t="s">
        <v>2137</v>
      </c>
      <c r="I723" s="185" t="s">
        <v>142</v>
      </c>
      <c r="J723" s="18" t="s">
        <v>2156</v>
      </c>
    </row>
    <row r="724" spans="1:10" x14ac:dyDescent="0.25">
      <c r="A724" s="18">
        <v>24233833</v>
      </c>
      <c r="B724" s="184" t="s">
        <v>2157</v>
      </c>
      <c r="C724" s="18" t="s">
        <v>2158</v>
      </c>
      <c r="D724" s="185" t="s">
        <v>78</v>
      </c>
      <c r="E724" s="18" t="s">
        <v>2159</v>
      </c>
      <c r="F724" s="18">
        <v>13</v>
      </c>
      <c r="G724" s="18" t="s">
        <v>142</v>
      </c>
      <c r="H724" s="184" t="s">
        <v>2137</v>
      </c>
      <c r="I724" s="185" t="s">
        <v>142</v>
      </c>
      <c r="J724" s="18" t="s">
        <v>2154</v>
      </c>
    </row>
    <row r="725" spans="1:10" x14ac:dyDescent="0.25">
      <c r="A725" s="18">
        <v>24248555</v>
      </c>
      <c r="B725" s="184" t="s">
        <v>2160</v>
      </c>
      <c r="C725" s="18" t="s">
        <v>2161</v>
      </c>
      <c r="D725" s="185" t="s">
        <v>78</v>
      </c>
      <c r="E725" s="18" t="s">
        <v>437</v>
      </c>
      <c r="F725" s="18">
        <v>12</v>
      </c>
      <c r="G725" s="18" t="s">
        <v>142</v>
      </c>
      <c r="H725" s="184" t="s">
        <v>2137</v>
      </c>
      <c r="I725" s="185" t="s">
        <v>142</v>
      </c>
      <c r="J725" s="18" t="s">
        <v>1421</v>
      </c>
    </row>
    <row r="726" spans="1:10" x14ac:dyDescent="0.25">
      <c r="A726" s="18">
        <v>24248559</v>
      </c>
      <c r="B726" s="184" t="s">
        <v>910</v>
      </c>
      <c r="C726" s="18" t="s">
        <v>2162</v>
      </c>
      <c r="D726" s="185" t="s">
        <v>78</v>
      </c>
      <c r="E726" s="18" t="s">
        <v>2163</v>
      </c>
      <c r="F726" s="18">
        <v>13</v>
      </c>
      <c r="G726" s="18" t="s">
        <v>142</v>
      </c>
      <c r="H726" s="184" t="s">
        <v>2137</v>
      </c>
      <c r="I726" s="185" t="s">
        <v>142</v>
      </c>
      <c r="J726" s="18" t="s">
        <v>1421</v>
      </c>
    </row>
    <row r="727" spans="1:10" x14ac:dyDescent="0.25">
      <c r="A727" s="18">
        <v>24222694</v>
      </c>
      <c r="B727" s="184" t="s">
        <v>910</v>
      </c>
      <c r="C727" s="18" t="s">
        <v>2164</v>
      </c>
      <c r="D727" s="185" t="s">
        <v>94</v>
      </c>
      <c r="E727" s="18" t="s">
        <v>2165</v>
      </c>
      <c r="F727" s="18">
        <v>14</v>
      </c>
      <c r="G727" s="18" t="s">
        <v>142</v>
      </c>
      <c r="H727" s="184" t="s">
        <v>2137</v>
      </c>
      <c r="I727" s="185" t="s">
        <v>142</v>
      </c>
      <c r="J727" s="18" t="s">
        <v>2154</v>
      </c>
    </row>
    <row r="728" spans="1:10" x14ac:dyDescent="0.25">
      <c r="A728" s="18">
        <v>24239155</v>
      </c>
      <c r="B728" s="184" t="s">
        <v>910</v>
      </c>
      <c r="C728" s="18" t="s">
        <v>2166</v>
      </c>
      <c r="D728" s="185" t="s">
        <v>95</v>
      </c>
      <c r="E728" s="18" t="s">
        <v>1350</v>
      </c>
      <c r="F728" s="18">
        <v>13</v>
      </c>
      <c r="G728" s="18" t="s">
        <v>142</v>
      </c>
      <c r="H728" s="184" t="s">
        <v>2137</v>
      </c>
      <c r="I728" s="185" t="s">
        <v>142</v>
      </c>
      <c r="J728" s="18" t="s">
        <v>2154</v>
      </c>
    </row>
    <row r="729" spans="1:10" x14ac:dyDescent="0.25">
      <c r="A729" s="18">
        <v>24222022</v>
      </c>
      <c r="B729" s="184" t="s">
        <v>2167</v>
      </c>
      <c r="C729" s="18" t="s">
        <v>2168</v>
      </c>
      <c r="D729" s="185" t="s">
        <v>94</v>
      </c>
      <c r="E729" s="18" t="s">
        <v>2169</v>
      </c>
      <c r="F729" s="18">
        <v>15</v>
      </c>
      <c r="G729" s="18" t="s">
        <v>142</v>
      </c>
      <c r="H729" s="184" t="s">
        <v>2137</v>
      </c>
      <c r="I729" s="185" t="s">
        <v>142</v>
      </c>
      <c r="J729" s="18" t="s">
        <v>2154</v>
      </c>
    </row>
    <row r="730" spans="1:10" x14ac:dyDescent="0.25">
      <c r="A730" s="18">
        <v>24222693</v>
      </c>
      <c r="B730" s="184" t="s">
        <v>2170</v>
      </c>
      <c r="C730" s="18" t="s">
        <v>666</v>
      </c>
      <c r="D730" s="185" t="s">
        <v>94</v>
      </c>
      <c r="E730" s="18" t="s">
        <v>1447</v>
      </c>
      <c r="F730" s="18">
        <v>14</v>
      </c>
      <c r="G730" s="18" t="s">
        <v>142</v>
      </c>
      <c r="H730" s="184" t="s">
        <v>2137</v>
      </c>
      <c r="I730" s="185" t="s">
        <v>142</v>
      </c>
      <c r="J730" s="18" t="s">
        <v>2154</v>
      </c>
    </row>
    <row r="731" spans="1:10" x14ac:dyDescent="0.25">
      <c r="A731" s="18">
        <v>24211111</v>
      </c>
      <c r="B731" s="184" t="s">
        <v>2171</v>
      </c>
      <c r="C731" s="18" t="s">
        <v>2172</v>
      </c>
      <c r="D731" s="185" t="s">
        <v>380</v>
      </c>
      <c r="E731" s="18" t="s">
        <v>2173</v>
      </c>
      <c r="F731" s="18">
        <v>16</v>
      </c>
      <c r="G731" s="18" t="s">
        <v>142</v>
      </c>
      <c r="H731" s="184" t="s">
        <v>2137</v>
      </c>
      <c r="I731" s="185" t="s">
        <v>142</v>
      </c>
      <c r="J731" s="18" t="s">
        <v>2174</v>
      </c>
    </row>
    <row r="732" spans="1:10" x14ac:dyDescent="0.25">
      <c r="A732" s="18">
        <v>24222638</v>
      </c>
      <c r="B732" s="184" t="s">
        <v>252</v>
      </c>
      <c r="C732" s="18" t="s">
        <v>2175</v>
      </c>
      <c r="D732" s="185" t="s">
        <v>95</v>
      </c>
      <c r="E732" s="18" t="s">
        <v>2176</v>
      </c>
      <c r="F732" s="18">
        <v>14</v>
      </c>
      <c r="G732" s="18" t="s">
        <v>142</v>
      </c>
      <c r="H732" s="184" t="s">
        <v>2137</v>
      </c>
      <c r="I732" s="185" t="s">
        <v>142</v>
      </c>
      <c r="J732" s="18" t="s">
        <v>2154</v>
      </c>
    </row>
    <row r="733" spans="1:10" x14ac:dyDescent="0.25">
      <c r="A733" s="18">
        <v>24233791</v>
      </c>
      <c r="B733" s="184" t="s">
        <v>2177</v>
      </c>
      <c r="C733" s="18" t="s">
        <v>2178</v>
      </c>
      <c r="D733" s="185" t="s">
        <v>95</v>
      </c>
      <c r="E733" s="18" t="s">
        <v>2179</v>
      </c>
      <c r="F733" s="18">
        <v>13</v>
      </c>
      <c r="G733" s="18" t="s">
        <v>142</v>
      </c>
      <c r="H733" s="184" t="s">
        <v>2137</v>
      </c>
      <c r="I733" s="185" t="s">
        <v>142</v>
      </c>
      <c r="J733" s="18" t="s">
        <v>1421</v>
      </c>
    </row>
    <row r="734" spans="1:10" x14ac:dyDescent="0.25">
      <c r="A734" s="18">
        <v>24222637</v>
      </c>
      <c r="B734" s="184" t="s">
        <v>2180</v>
      </c>
      <c r="C734" s="18" t="s">
        <v>2181</v>
      </c>
      <c r="D734" s="185" t="s">
        <v>95</v>
      </c>
      <c r="E734" s="18" t="s">
        <v>2182</v>
      </c>
      <c r="F734" s="18">
        <v>13</v>
      </c>
      <c r="G734" s="18" t="s">
        <v>142</v>
      </c>
      <c r="H734" s="184" t="s">
        <v>2137</v>
      </c>
      <c r="I734" s="185" t="s">
        <v>142</v>
      </c>
      <c r="J734" s="18" t="s">
        <v>2154</v>
      </c>
    </row>
    <row r="735" spans="1:10" x14ac:dyDescent="0.25">
      <c r="A735" s="18">
        <v>24248546</v>
      </c>
      <c r="B735" s="184" t="s">
        <v>2180</v>
      </c>
      <c r="C735" s="18" t="s">
        <v>2183</v>
      </c>
      <c r="D735" s="185" t="s">
        <v>95</v>
      </c>
      <c r="E735" s="18" t="s">
        <v>2184</v>
      </c>
      <c r="F735" s="18">
        <v>14</v>
      </c>
      <c r="G735" s="18" t="s">
        <v>142</v>
      </c>
      <c r="H735" s="184" t="s">
        <v>2137</v>
      </c>
      <c r="I735" s="185" t="s">
        <v>142</v>
      </c>
      <c r="J735" s="18" t="s">
        <v>1421</v>
      </c>
    </row>
    <row r="736" spans="1:10" x14ac:dyDescent="0.25">
      <c r="A736" s="18">
        <v>24248553</v>
      </c>
      <c r="B736" s="184" t="s">
        <v>2185</v>
      </c>
      <c r="C736" s="18" t="s">
        <v>2186</v>
      </c>
      <c r="D736" s="185" t="s">
        <v>78</v>
      </c>
      <c r="E736" s="18" t="s">
        <v>2187</v>
      </c>
      <c r="F736" s="18">
        <v>11</v>
      </c>
      <c r="G736" s="18" t="s">
        <v>142</v>
      </c>
      <c r="H736" s="184" t="s">
        <v>2137</v>
      </c>
      <c r="I736" s="185" t="s">
        <v>142</v>
      </c>
      <c r="J736" s="18" t="s">
        <v>1421</v>
      </c>
    </row>
    <row r="737" spans="1:10" x14ac:dyDescent="0.25">
      <c r="A737" s="18">
        <v>24248701</v>
      </c>
      <c r="B737" s="184" t="s">
        <v>2188</v>
      </c>
      <c r="C737" s="18" t="s">
        <v>364</v>
      </c>
      <c r="D737" s="185" t="s">
        <v>79</v>
      </c>
      <c r="E737" s="18" t="s">
        <v>1790</v>
      </c>
      <c r="F737" s="18">
        <v>12</v>
      </c>
      <c r="G737" s="18" t="s">
        <v>142</v>
      </c>
      <c r="H737" s="184" t="s">
        <v>2137</v>
      </c>
      <c r="I737" s="185" t="s">
        <v>142</v>
      </c>
      <c r="J737" s="18" t="s">
        <v>2156</v>
      </c>
    </row>
    <row r="738" spans="1:10" x14ac:dyDescent="0.25">
      <c r="A738" s="18">
        <v>24248556</v>
      </c>
      <c r="B738" s="184" t="s">
        <v>1493</v>
      </c>
      <c r="C738" s="18" t="s">
        <v>2189</v>
      </c>
      <c r="D738" s="185" t="s">
        <v>78</v>
      </c>
      <c r="E738" s="18" t="s">
        <v>2190</v>
      </c>
      <c r="F738" s="18">
        <v>11</v>
      </c>
      <c r="G738" s="18" t="s">
        <v>142</v>
      </c>
      <c r="H738" s="184" t="s">
        <v>2137</v>
      </c>
      <c r="I738" s="185" t="s">
        <v>142</v>
      </c>
      <c r="J738" s="18" t="s">
        <v>1421</v>
      </c>
    </row>
    <row r="739" spans="1:10" x14ac:dyDescent="0.25">
      <c r="A739" s="18">
        <v>24212848</v>
      </c>
      <c r="B739" s="184" t="s">
        <v>2191</v>
      </c>
      <c r="C739" s="18" t="s">
        <v>2192</v>
      </c>
      <c r="D739" s="185" t="s">
        <v>94</v>
      </c>
      <c r="E739" s="18" t="s">
        <v>2193</v>
      </c>
      <c r="F739" s="18">
        <v>14</v>
      </c>
      <c r="G739" s="18" t="s">
        <v>142</v>
      </c>
      <c r="H739" s="184" t="s">
        <v>2137</v>
      </c>
      <c r="I739" s="185" t="s">
        <v>142</v>
      </c>
      <c r="J739" s="18" t="s">
        <v>419</v>
      </c>
    </row>
    <row r="740" spans="1:10" x14ac:dyDescent="0.25">
      <c r="A740" s="18">
        <v>24222636</v>
      </c>
      <c r="B740" s="184" t="s">
        <v>2194</v>
      </c>
      <c r="C740" s="18" t="s">
        <v>2195</v>
      </c>
      <c r="D740" s="185" t="s">
        <v>95</v>
      </c>
      <c r="E740" s="18" t="s">
        <v>2196</v>
      </c>
      <c r="F740" s="18">
        <v>15</v>
      </c>
      <c r="G740" s="18" t="s">
        <v>142</v>
      </c>
      <c r="H740" s="184" t="s">
        <v>2137</v>
      </c>
      <c r="I740" s="185" t="s">
        <v>142</v>
      </c>
      <c r="J740" s="18" t="s">
        <v>2174</v>
      </c>
    </row>
    <row r="741" spans="1:10" x14ac:dyDescent="0.25">
      <c r="A741" s="18">
        <v>24222692</v>
      </c>
      <c r="B741" s="184" t="s">
        <v>2197</v>
      </c>
      <c r="C741" s="18" t="s">
        <v>2198</v>
      </c>
      <c r="D741" s="185" t="s">
        <v>94</v>
      </c>
      <c r="E741" s="18" t="s">
        <v>2061</v>
      </c>
      <c r="F741" s="18">
        <v>13</v>
      </c>
      <c r="G741" s="18" t="s">
        <v>142</v>
      </c>
      <c r="H741" s="184" t="s">
        <v>2137</v>
      </c>
      <c r="I741" s="185" t="s">
        <v>142</v>
      </c>
      <c r="J741" s="18" t="s">
        <v>2154</v>
      </c>
    </row>
    <row r="742" spans="1:10" x14ac:dyDescent="0.25">
      <c r="A742" s="18">
        <v>24248549</v>
      </c>
      <c r="B742" s="184" t="s">
        <v>2199</v>
      </c>
      <c r="C742" s="18" t="s">
        <v>2200</v>
      </c>
      <c r="D742" s="185" t="s">
        <v>78</v>
      </c>
      <c r="E742" s="18" t="s">
        <v>270</v>
      </c>
      <c r="F742" s="18">
        <v>12</v>
      </c>
      <c r="G742" s="18" t="s">
        <v>142</v>
      </c>
      <c r="H742" s="184" t="s">
        <v>2137</v>
      </c>
      <c r="I742" s="185" t="s">
        <v>142</v>
      </c>
      <c r="J742" s="18" t="s">
        <v>1421</v>
      </c>
    </row>
    <row r="743" spans="1:10" x14ac:dyDescent="0.25">
      <c r="A743" s="18">
        <v>24222691</v>
      </c>
      <c r="B743" s="184" t="s">
        <v>2199</v>
      </c>
      <c r="C743" s="18" t="s">
        <v>2201</v>
      </c>
      <c r="D743" s="185" t="s">
        <v>95</v>
      </c>
      <c r="E743" s="18" t="s">
        <v>456</v>
      </c>
      <c r="F743" s="18">
        <v>14</v>
      </c>
      <c r="G743" s="18" t="s">
        <v>142</v>
      </c>
      <c r="H743" s="184" t="s">
        <v>2137</v>
      </c>
      <c r="I743" s="185" t="s">
        <v>142</v>
      </c>
      <c r="J743" s="18" t="s">
        <v>2154</v>
      </c>
    </row>
    <row r="744" spans="1:10" x14ac:dyDescent="0.25">
      <c r="A744" s="18">
        <v>24248550</v>
      </c>
      <c r="B744" s="184" t="s">
        <v>2199</v>
      </c>
      <c r="C744" s="18" t="s">
        <v>2202</v>
      </c>
      <c r="D744" s="185" t="s">
        <v>78</v>
      </c>
      <c r="E744" s="18" t="s">
        <v>2203</v>
      </c>
      <c r="F744" s="18">
        <v>13</v>
      </c>
      <c r="G744" s="18" t="s">
        <v>142</v>
      </c>
      <c r="H744" s="184" t="s">
        <v>2137</v>
      </c>
      <c r="I744" s="185" t="s">
        <v>142</v>
      </c>
      <c r="J744" s="18" t="s">
        <v>1421</v>
      </c>
    </row>
    <row r="745" spans="1:10" x14ac:dyDescent="0.25">
      <c r="A745" s="18">
        <v>24248560</v>
      </c>
      <c r="B745" s="184" t="s">
        <v>2204</v>
      </c>
      <c r="C745" s="18" t="s">
        <v>2205</v>
      </c>
      <c r="D745" s="185" t="s">
        <v>78</v>
      </c>
      <c r="E745" s="18" t="s">
        <v>2206</v>
      </c>
      <c r="F745" s="18">
        <v>12</v>
      </c>
      <c r="G745" s="18" t="s">
        <v>142</v>
      </c>
      <c r="H745" s="184" t="s">
        <v>2137</v>
      </c>
      <c r="I745" s="185" t="s">
        <v>142</v>
      </c>
      <c r="J745" s="18" t="s">
        <v>1421</v>
      </c>
    </row>
    <row r="746" spans="1:10" x14ac:dyDescent="0.25">
      <c r="A746" s="18">
        <v>24233790</v>
      </c>
      <c r="B746" s="184" t="s">
        <v>2204</v>
      </c>
      <c r="C746" s="18" t="s">
        <v>575</v>
      </c>
      <c r="D746" s="185" t="s">
        <v>94</v>
      </c>
      <c r="E746" s="18" t="s">
        <v>2169</v>
      </c>
      <c r="F746" s="18">
        <v>15</v>
      </c>
      <c r="G746" s="18" t="s">
        <v>142</v>
      </c>
      <c r="H746" s="184" t="s">
        <v>2137</v>
      </c>
      <c r="I746" s="185" t="s">
        <v>142</v>
      </c>
      <c r="J746" s="18" t="s">
        <v>1421</v>
      </c>
    </row>
    <row r="747" spans="1:10" x14ac:dyDescent="0.25">
      <c r="A747" s="18">
        <v>24222690</v>
      </c>
      <c r="B747" s="184" t="s">
        <v>2207</v>
      </c>
      <c r="C747" s="18" t="s">
        <v>2208</v>
      </c>
      <c r="D747" s="185" t="s">
        <v>94</v>
      </c>
      <c r="E747" s="18" t="s">
        <v>2209</v>
      </c>
      <c r="F747" s="18">
        <v>15</v>
      </c>
      <c r="G747" s="18" t="s">
        <v>142</v>
      </c>
      <c r="H747" s="184" t="s">
        <v>2137</v>
      </c>
      <c r="I747" s="185" t="s">
        <v>142</v>
      </c>
      <c r="J747" s="18" t="s">
        <v>2154</v>
      </c>
    </row>
    <row r="748" spans="1:10" x14ac:dyDescent="0.25">
      <c r="A748" s="18">
        <v>24248554</v>
      </c>
      <c r="B748" s="184" t="s">
        <v>2210</v>
      </c>
      <c r="C748" s="18" t="s">
        <v>2211</v>
      </c>
      <c r="D748" s="185" t="s">
        <v>78</v>
      </c>
      <c r="E748" s="18" t="s">
        <v>2212</v>
      </c>
      <c r="F748" s="18">
        <v>13</v>
      </c>
      <c r="G748" s="18" t="s">
        <v>142</v>
      </c>
      <c r="H748" s="184" t="s">
        <v>2137</v>
      </c>
      <c r="I748" s="185" t="s">
        <v>142</v>
      </c>
      <c r="J748" s="18" t="s">
        <v>1421</v>
      </c>
    </row>
    <row r="749" spans="1:10" x14ac:dyDescent="0.25">
      <c r="A749" s="18">
        <v>24211010</v>
      </c>
      <c r="B749" s="184" t="s">
        <v>2213</v>
      </c>
      <c r="C749" s="18" t="s">
        <v>1534</v>
      </c>
      <c r="D749" s="185" t="s">
        <v>95</v>
      </c>
      <c r="E749" s="18" t="s">
        <v>2214</v>
      </c>
      <c r="F749" s="18">
        <v>15</v>
      </c>
      <c r="G749" s="18" t="s">
        <v>142</v>
      </c>
      <c r="H749" s="184" t="s">
        <v>2137</v>
      </c>
      <c r="I749" s="185" t="s">
        <v>142</v>
      </c>
      <c r="J749" s="18" t="s">
        <v>2154</v>
      </c>
    </row>
    <row r="750" spans="1:10" x14ac:dyDescent="0.25">
      <c r="A750" s="18">
        <v>24212847</v>
      </c>
      <c r="B750" s="184" t="s">
        <v>2215</v>
      </c>
      <c r="C750" s="18" t="s">
        <v>2155</v>
      </c>
      <c r="D750" s="185" t="s">
        <v>94</v>
      </c>
      <c r="E750" s="18" t="s">
        <v>2216</v>
      </c>
      <c r="F750" s="18">
        <v>15</v>
      </c>
      <c r="G750" s="18" t="s">
        <v>142</v>
      </c>
      <c r="H750" s="184" t="s">
        <v>2137</v>
      </c>
      <c r="I750" s="185" t="s">
        <v>142</v>
      </c>
      <c r="J750" s="18" t="s">
        <v>2154</v>
      </c>
    </row>
    <row r="751" spans="1:10" x14ac:dyDescent="0.25">
      <c r="A751" s="18">
        <v>24248702</v>
      </c>
      <c r="B751" s="184" t="s">
        <v>2215</v>
      </c>
      <c r="C751" s="18" t="s">
        <v>2217</v>
      </c>
      <c r="D751" s="185" t="s">
        <v>79</v>
      </c>
      <c r="E751" s="18" t="s">
        <v>583</v>
      </c>
      <c r="F751" s="18">
        <v>12</v>
      </c>
      <c r="G751" s="18" t="s">
        <v>142</v>
      </c>
      <c r="H751" s="184" t="s">
        <v>2137</v>
      </c>
      <c r="I751" s="185" t="s">
        <v>142</v>
      </c>
      <c r="J751" s="18" t="s">
        <v>2156</v>
      </c>
    </row>
    <row r="752" spans="1:10" x14ac:dyDescent="0.25">
      <c r="A752" s="18">
        <v>24239158</v>
      </c>
      <c r="B752" s="184" t="s">
        <v>1553</v>
      </c>
      <c r="C752" s="18" t="s">
        <v>2218</v>
      </c>
      <c r="D752" s="185" t="s">
        <v>94</v>
      </c>
      <c r="E752" s="18" t="s">
        <v>1711</v>
      </c>
      <c r="F752" s="18">
        <v>14</v>
      </c>
      <c r="G752" s="18" t="s">
        <v>142</v>
      </c>
      <c r="H752" s="184" t="s">
        <v>2137</v>
      </c>
      <c r="I752" s="185" t="s">
        <v>142</v>
      </c>
      <c r="J752" s="18" t="s">
        <v>2154</v>
      </c>
    </row>
    <row r="753" spans="1:10" x14ac:dyDescent="0.25">
      <c r="A753" s="18">
        <v>24248561</v>
      </c>
      <c r="B753" s="184" t="s">
        <v>2219</v>
      </c>
      <c r="C753" s="18" t="s">
        <v>2220</v>
      </c>
      <c r="D753" s="185" t="s">
        <v>78</v>
      </c>
      <c r="E753" s="18" t="s">
        <v>1818</v>
      </c>
      <c r="F753" s="18">
        <v>12</v>
      </c>
      <c r="G753" s="18" t="s">
        <v>142</v>
      </c>
      <c r="H753" s="184" t="s">
        <v>2137</v>
      </c>
      <c r="I753" s="185" t="s">
        <v>142</v>
      </c>
      <c r="J753" s="18" t="s">
        <v>1421</v>
      </c>
    </row>
    <row r="754" spans="1:10" x14ac:dyDescent="0.25">
      <c r="A754" s="18">
        <v>24248544</v>
      </c>
      <c r="B754" s="184" t="s">
        <v>2219</v>
      </c>
      <c r="C754" s="18" t="s">
        <v>2221</v>
      </c>
      <c r="D754" s="185" t="s">
        <v>95</v>
      </c>
      <c r="E754" s="18" t="s">
        <v>2222</v>
      </c>
      <c r="F754" s="18">
        <v>15</v>
      </c>
      <c r="G754" s="18" t="s">
        <v>142</v>
      </c>
      <c r="H754" s="184" t="s">
        <v>2137</v>
      </c>
      <c r="I754" s="185" t="s">
        <v>142</v>
      </c>
      <c r="J754" s="18" t="s">
        <v>2223</v>
      </c>
    </row>
    <row r="755" spans="1:10" x14ac:dyDescent="0.25">
      <c r="A755" s="18">
        <v>24202813</v>
      </c>
      <c r="B755" s="184" t="s">
        <v>2224</v>
      </c>
      <c r="C755" s="18" t="s">
        <v>2225</v>
      </c>
      <c r="D755" s="185" t="s">
        <v>95</v>
      </c>
      <c r="E755" s="18" t="s">
        <v>2226</v>
      </c>
      <c r="F755" s="18">
        <v>15</v>
      </c>
      <c r="G755" s="18" t="s">
        <v>142</v>
      </c>
      <c r="H755" s="184" t="s">
        <v>2137</v>
      </c>
      <c r="I755" s="185" t="s">
        <v>142</v>
      </c>
      <c r="J755" s="18" t="s">
        <v>2154</v>
      </c>
    </row>
    <row r="756" spans="1:10" x14ac:dyDescent="0.25">
      <c r="A756" s="18">
        <v>24239157</v>
      </c>
      <c r="B756" s="184" t="s">
        <v>2227</v>
      </c>
      <c r="C756" s="18" t="s">
        <v>2228</v>
      </c>
      <c r="D756" s="185" t="s">
        <v>79</v>
      </c>
      <c r="E756" s="18" t="s">
        <v>1324</v>
      </c>
      <c r="F756" s="18">
        <v>13</v>
      </c>
      <c r="G756" s="18" t="s">
        <v>142</v>
      </c>
      <c r="H756" s="184" t="s">
        <v>2137</v>
      </c>
      <c r="I756" s="185" t="s">
        <v>142</v>
      </c>
      <c r="J756" s="18" t="s">
        <v>1421</v>
      </c>
    </row>
    <row r="757" spans="1:10" x14ac:dyDescent="0.25">
      <c r="A757" s="18">
        <v>24247467</v>
      </c>
      <c r="B757" s="184" t="s">
        <v>2229</v>
      </c>
      <c r="C757" s="18" t="s">
        <v>2230</v>
      </c>
      <c r="D757" s="185" t="s">
        <v>79</v>
      </c>
      <c r="E757" s="18" t="s">
        <v>2231</v>
      </c>
      <c r="F757" s="18">
        <v>11</v>
      </c>
      <c r="G757" s="18" t="s">
        <v>142</v>
      </c>
      <c r="H757" s="184" t="s">
        <v>2232</v>
      </c>
      <c r="I757" s="185" t="s">
        <v>142</v>
      </c>
      <c r="J757" s="18" t="s">
        <v>2233</v>
      </c>
    </row>
    <row r="758" spans="1:10" x14ac:dyDescent="0.25">
      <c r="A758" s="18">
        <v>24248703</v>
      </c>
      <c r="B758" s="184" t="s">
        <v>2234</v>
      </c>
      <c r="C758" s="18" t="s">
        <v>2235</v>
      </c>
      <c r="D758" s="185" t="s">
        <v>79</v>
      </c>
      <c r="E758" s="18" t="s">
        <v>906</v>
      </c>
      <c r="F758" s="18">
        <v>11</v>
      </c>
      <c r="G758" s="18" t="s">
        <v>142</v>
      </c>
      <c r="H758" s="184" t="s">
        <v>2232</v>
      </c>
      <c r="I758" s="185" t="s">
        <v>142</v>
      </c>
      <c r="J758" s="18" t="s">
        <v>2236</v>
      </c>
    </row>
    <row r="759" spans="1:10" x14ac:dyDescent="0.25">
      <c r="A759" s="18">
        <v>24249096</v>
      </c>
      <c r="B759" s="184" t="s">
        <v>757</v>
      </c>
      <c r="C759" s="18" t="s">
        <v>2237</v>
      </c>
      <c r="D759" s="185" t="s">
        <v>79</v>
      </c>
      <c r="E759" s="18" t="s">
        <v>2238</v>
      </c>
      <c r="F759" s="18">
        <v>11</v>
      </c>
      <c r="G759" s="18" t="s">
        <v>142</v>
      </c>
      <c r="H759" s="184" t="s">
        <v>2232</v>
      </c>
      <c r="I759" s="185" t="s">
        <v>142</v>
      </c>
      <c r="J759" s="18" t="s">
        <v>2239</v>
      </c>
    </row>
    <row r="760" spans="1:10" x14ac:dyDescent="0.25">
      <c r="A760" s="18">
        <v>24221583</v>
      </c>
      <c r="B760" s="184" t="s">
        <v>2240</v>
      </c>
      <c r="C760" s="18" t="s">
        <v>2241</v>
      </c>
      <c r="D760" s="185" t="s">
        <v>78</v>
      </c>
      <c r="E760" s="18" t="s">
        <v>2242</v>
      </c>
      <c r="F760" s="18">
        <v>13</v>
      </c>
      <c r="G760" s="18" t="s">
        <v>142</v>
      </c>
      <c r="H760" s="184" t="s">
        <v>2232</v>
      </c>
      <c r="I760" s="185" t="s">
        <v>142</v>
      </c>
      <c r="J760" s="18" t="s">
        <v>2236</v>
      </c>
    </row>
    <row r="761" spans="1:10" x14ac:dyDescent="0.25">
      <c r="A761" s="18">
        <v>24247956</v>
      </c>
      <c r="B761" s="184" t="s">
        <v>2243</v>
      </c>
      <c r="C761" s="18" t="s">
        <v>2244</v>
      </c>
      <c r="D761" s="185" t="s">
        <v>94</v>
      </c>
      <c r="E761" s="18" t="s">
        <v>514</v>
      </c>
      <c r="F761" s="18">
        <v>14</v>
      </c>
      <c r="G761" s="18" t="s">
        <v>142</v>
      </c>
      <c r="H761" s="184" t="s">
        <v>2232</v>
      </c>
      <c r="I761" s="185" t="s">
        <v>142</v>
      </c>
      <c r="J761" s="18" t="s">
        <v>2233</v>
      </c>
    </row>
    <row r="762" spans="1:10" x14ac:dyDescent="0.25">
      <c r="A762" s="18">
        <v>24220459</v>
      </c>
      <c r="B762" s="184" t="s">
        <v>2245</v>
      </c>
      <c r="C762" s="18" t="s">
        <v>2246</v>
      </c>
      <c r="D762" s="185" t="s">
        <v>79</v>
      </c>
      <c r="E762" s="18" t="s">
        <v>1342</v>
      </c>
      <c r="F762" s="18">
        <v>13</v>
      </c>
      <c r="G762" s="18" t="s">
        <v>142</v>
      </c>
      <c r="H762" s="184" t="s">
        <v>2232</v>
      </c>
      <c r="I762" s="185" t="s">
        <v>142</v>
      </c>
      <c r="J762" s="18" t="s">
        <v>1843</v>
      </c>
    </row>
    <row r="763" spans="1:10" x14ac:dyDescent="0.25">
      <c r="A763" s="18">
        <v>24237353</v>
      </c>
      <c r="B763" s="184" t="s">
        <v>2247</v>
      </c>
      <c r="C763" s="18" t="s">
        <v>2248</v>
      </c>
      <c r="D763" s="185" t="s">
        <v>95</v>
      </c>
      <c r="E763" s="18" t="s">
        <v>2249</v>
      </c>
      <c r="F763" s="18">
        <v>14</v>
      </c>
      <c r="G763" s="18" t="s">
        <v>142</v>
      </c>
      <c r="H763" s="184" t="s">
        <v>2232</v>
      </c>
      <c r="I763" s="185" t="s">
        <v>142</v>
      </c>
      <c r="J763" s="18" t="s">
        <v>2236</v>
      </c>
    </row>
    <row r="764" spans="1:10" x14ac:dyDescent="0.25">
      <c r="A764" s="18">
        <v>24247475</v>
      </c>
      <c r="B764" s="184" t="s">
        <v>2250</v>
      </c>
      <c r="C764" s="18" t="s">
        <v>2251</v>
      </c>
      <c r="D764" s="185" t="s">
        <v>94</v>
      </c>
      <c r="E764" s="18" t="s">
        <v>2252</v>
      </c>
      <c r="F764" s="18">
        <v>14</v>
      </c>
      <c r="G764" s="18" t="s">
        <v>142</v>
      </c>
      <c r="H764" s="184" t="s">
        <v>2232</v>
      </c>
      <c r="I764" s="185" t="s">
        <v>142</v>
      </c>
      <c r="J764" s="18" t="s">
        <v>8956</v>
      </c>
    </row>
    <row r="765" spans="1:10" x14ac:dyDescent="0.25">
      <c r="A765" s="18">
        <v>24247476</v>
      </c>
      <c r="B765" s="184" t="s">
        <v>2250</v>
      </c>
      <c r="C765" s="18" t="s">
        <v>2253</v>
      </c>
      <c r="D765" s="185" t="s">
        <v>79</v>
      </c>
      <c r="E765" s="18" t="s">
        <v>277</v>
      </c>
      <c r="F765" s="18">
        <v>11</v>
      </c>
      <c r="G765" s="18" t="s">
        <v>142</v>
      </c>
      <c r="H765" s="184" t="s">
        <v>2232</v>
      </c>
      <c r="I765" s="185" t="s">
        <v>142</v>
      </c>
      <c r="J765" s="18" t="s">
        <v>156</v>
      </c>
    </row>
    <row r="766" spans="1:10" x14ac:dyDescent="0.25">
      <c r="A766" s="18">
        <v>24249178</v>
      </c>
      <c r="B766" s="184" t="s">
        <v>2254</v>
      </c>
      <c r="C766" s="18" t="s">
        <v>2255</v>
      </c>
      <c r="D766" s="185" t="s">
        <v>79</v>
      </c>
      <c r="E766" s="18" t="s">
        <v>441</v>
      </c>
      <c r="F766" s="18">
        <v>13</v>
      </c>
      <c r="G766" s="18" t="s">
        <v>142</v>
      </c>
      <c r="H766" s="184" t="s">
        <v>2232</v>
      </c>
      <c r="I766" s="185" t="s">
        <v>142</v>
      </c>
    </row>
    <row r="767" spans="1:10" x14ac:dyDescent="0.25">
      <c r="A767" s="18">
        <v>24233635</v>
      </c>
      <c r="B767" s="184" t="s">
        <v>2256</v>
      </c>
      <c r="C767" s="18" t="s">
        <v>582</v>
      </c>
      <c r="D767" s="185" t="s">
        <v>79</v>
      </c>
      <c r="E767" s="18" t="s">
        <v>469</v>
      </c>
      <c r="F767" s="18">
        <v>12</v>
      </c>
      <c r="G767" s="18" t="s">
        <v>142</v>
      </c>
      <c r="H767" s="184" t="s">
        <v>2232</v>
      </c>
      <c r="I767" s="185" t="s">
        <v>142</v>
      </c>
      <c r="J767" s="18" t="s">
        <v>2257</v>
      </c>
    </row>
    <row r="768" spans="1:10" x14ac:dyDescent="0.25">
      <c r="A768" s="18">
        <v>24247796</v>
      </c>
      <c r="B768" s="184" t="s">
        <v>2258</v>
      </c>
      <c r="C768" s="18" t="s">
        <v>2259</v>
      </c>
      <c r="D768" s="185" t="s">
        <v>78</v>
      </c>
      <c r="E768" s="18" t="s">
        <v>779</v>
      </c>
      <c r="F768" s="18">
        <v>11</v>
      </c>
      <c r="G768" s="18" t="s">
        <v>142</v>
      </c>
      <c r="H768" s="184" t="s">
        <v>2232</v>
      </c>
      <c r="I768" s="185" t="s">
        <v>142</v>
      </c>
      <c r="J768" s="18" t="s">
        <v>2260</v>
      </c>
    </row>
    <row r="769" spans="1:10" x14ac:dyDescent="0.25">
      <c r="A769" s="18">
        <v>24211099</v>
      </c>
      <c r="B769" s="184" t="s">
        <v>2258</v>
      </c>
      <c r="C769" s="18" t="s">
        <v>2261</v>
      </c>
      <c r="D769" s="185" t="s">
        <v>95</v>
      </c>
      <c r="E769" s="18" t="s">
        <v>2262</v>
      </c>
      <c r="F769" s="18">
        <v>15</v>
      </c>
      <c r="G769" s="18" t="s">
        <v>142</v>
      </c>
      <c r="H769" s="184" t="s">
        <v>2232</v>
      </c>
      <c r="I769" s="185" t="s">
        <v>142</v>
      </c>
      <c r="J769" s="18" t="s">
        <v>2236</v>
      </c>
    </row>
    <row r="770" spans="1:10" x14ac:dyDescent="0.25">
      <c r="A770" s="18">
        <v>24212833</v>
      </c>
      <c r="B770" s="184" t="s">
        <v>2263</v>
      </c>
      <c r="C770" s="18" t="s">
        <v>2264</v>
      </c>
      <c r="D770" s="185" t="s">
        <v>94</v>
      </c>
      <c r="E770" s="18" t="s">
        <v>1937</v>
      </c>
      <c r="F770" s="18">
        <v>14</v>
      </c>
      <c r="G770" s="18" t="s">
        <v>142</v>
      </c>
      <c r="H770" s="184" t="s">
        <v>2232</v>
      </c>
      <c r="I770" s="185" t="s">
        <v>142</v>
      </c>
      <c r="J770" s="18" t="s">
        <v>2265</v>
      </c>
    </row>
    <row r="771" spans="1:10" x14ac:dyDescent="0.25">
      <c r="A771" s="18">
        <v>24211101</v>
      </c>
      <c r="B771" s="184" t="s">
        <v>2266</v>
      </c>
      <c r="C771" s="18" t="s">
        <v>2267</v>
      </c>
      <c r="D771" s="185" t="s">
        <v>94</v>
      </c>
      <c r="E771" s="18" t="s">
        <v>2268</v>
      </c>
      <c r="F771" s="18">
        <v>15</v>
      </c>
      <c r="G771" s="18" t="s">
        <v>142</v>
      </c>
      <c r="H771" s="184" t="s">
        <v>2232</v>
      </c>
      <c r="I771" s="185" t="s">
        <v>142</v>
      </c>
      <c r="J771" s="18" t="s">
        <v>2269</v>
      </c>
    </row>
    <row r="772" spans="1:10" x14ac:dyDescent="0.25">
      <c r="A772" s="18">
        <v>24248704</v>
      </c>
      <c r="B772" s="184" t="s">
        <v>2270</v>
      </c>
      <c r="C772" s="18" t="s">
        <v>2271</v>
      </c>
      <c r="D772" s="185" t="s">
        <v>79</v>
      </c>
      <c r="E772" s="18" t="s">
        <v>2272</v>
      </c>
      <c r="F772" s="18">
        <v>12</v>
      </c>
      <c r="G772" s="18" t="s">
        <v>142</v>
      </c>
      <c r="H772" s="184" t="s">
        <v>2232</v>
      </c>
      <c r="I772" s="185" t="s">
        <v>142</v>
      </c>
      <c r="J772" s="18" t="s">
        <v>764</v>
      </c>
    </row>
    <row r="773" spans="1:10" x14ac:dyDescent="0.25">
      <c r="A773" s="18">
        <v>24248705</v>
      </c>
      <c r="B773" s="184" t="s">
        <v>2273</v>
      </c>
      <c r="C773" s="18" t="s">
        <v>2274</v>
      </c>
      <c r="D773" s="185" t="s">
        <v>79</v>
      </c>
      <c r="E773" s="18" t="s">
        <v>2275</v>
      </c>
      <c r="F773" s="18">
        <v>12</v>
      </c>
      <c r="G773" s="18" t="s">
        <v>142</v>
      </c>
      <c r="H773" s="184" t="s">
        <v>2232</v>
      </c>
      <c r="I773" s="185" t="s">
        <v>142</v>
      </c>
      <c r="J773" s="18" t="s">
        <v>764</v>
      </c>
    </row>
    <row r="774" spans="1:10" x14ac:dyDescent="0.25">
      <c r="A774" s="18">
        <v>24249145</v>
      </c>
      <c r="B774" s="184" t="s">
        <v>2276</v>
      </c>
      <c r="C774" s="18" t="s">
        <v>1726</v>
      </c>
      <c r="D774" s="185" t="s">
        <v>95</v>
      </c>
      <c r="E774" s="18" t="s">
        <v>2277</v>
      </c>
      <c r="F774" s="18">
        <v>14</v>
      </c>
      <c r="G774" s="18" t="s">
        <v>142</v>
      </c>
      <c r="H774" s="184" t="s">
        <v>2232</v>
      </c>
      <c r="I774" s="185" t="s">
        <v>142</v>
      </c>
      <c r="J774" s="18" t="s">
        <v>608</v>
      </c>
    </row>
    <row r="775" spans="1:10" x14ac:dyDescent="0.25">
      <c r="A775" s="18">
        <v>24220932</v>
      </c>
      <c r="B775" s="184" t="s">
        <v>2278</v>
      </c>
      <c r="C775" s="18" t="s">
        <v>2279</v>
      </c>
      <c r="D775" s="185" t="s">
        <v>380</v>
      </c>
      <c r="E775" s="18" t="s">
        <v>2280</v>
      </c>
      <c r="F775" s="18">
        <v>16</v>
      </c>
      <c r="G775" s="18" t="s">
        <v>142</v>
      </c>
      <c r="H775" s="184" t="s">
        <v>2232</v>
      </c>
      <c r="I775" s="185" t="s">
        <v>142</v>
      </c>
      <c r="J775" s="18" t="s">
        <v>2236</v>
      </c>
    </row>
    <row r="776" spans="1:10" x14ac:dyDescent="0.25">
      <c r="A776" s="18">
        <v>24247795</v>
      </c>
      <c r="B776" s="184" t="s">
        <v>2281</v>
      </c>
      <c r="C776" s="18" t="s">
        <v>2282</v>
      </c>
      <c r="D776" s="185" t="s">
        <v>78</v>
      </c>
      <c r="E776" s="18" t="s">
        <v>1981</v>
      </c>
      <c r="F776" s="18">
        <v>12</v>
      </c>
      <c r="G776" s="18" t="s">
        <v>142</v>
      </c>
      <c r="H776" s="184" t="s">
        <v>2232</v>
      </c>
      <c r="I776" s="185" t="s">
        <v>142</v>
      </c>
      <c r="J776" s="18" t="s">
        <v>2283</v>
      </c>
    </row>
    <row r="777" spans="1:10" x14ac:dyDescent="0.25">
      <c r="A777" s="18">
        <v>24249171</v>
      </c>
      <c r="B777" s="184" t="s">
        <v>8957</v>
      </c>
      <c r="C777" s="18" t="s">
        <v>2284</v>
      </c>
      <c r="D777" s="185" t="s">
        <v>78</v>
      </c>
      <c r="E777" s="18" t="s">
        <v>2285</v>
      </c>
      <c r="F777" s="18">
        <v>12</v>
      </c>
      <c r="G777" s="18" t="s">
        <v>142</v>
      </c>
      <c r="H777" s="184" t="s">
        <v>2232</v>
      </c>
      <c r="I777" s="185" t="s">
        <v>142</v>
      </c>
      <c r="J777" s="18" t="s">
        <v>764</v>
      </c>
    </row>
    <row r="778" spans="1:10" x14ac:dyDescent="0.25">
      <c r="A778" s="18">
        <v>24222490</v>
      </c>
      <c r="B778" s="184" t="s">
        <v>2286</v>
      </c>
      <c r="C778" s="18" t="s">
        <v>2287</v>
      </c>
      <c r="D778" s="185" t="s">
        <v>79</v>
      </c>
      <c r="E778" s="18" t="s">
        <v>2288</v>
      </c>
      <c r="F778" s="18">
        <v>13</v>
      </c>
      <c r="G778" s="18" t="s">
        <v>142</v>
      </c>
      <c r="H778" s="184" t="s">
        <v>2232</v>
      </c>
      <c r="I778" s="185" t="s">
        <v>142</v>
      </c>
      <c r="J778" s="18" t="s">
        <v>1162</v>
      </c>
    </row>
    <row r="779" spans="1:10" x14ac:dyDescent="0.25">
      <c r="A779" s="18">
        <v>24237202</v>
      </c>
      <c r="B779" s="184" t="s">
        <v>2289</v>
      </c>
      <c r="C779" s="18" t="s">
        <v>2290</v>
      </c>
      <c r="D779" s="185" t="s">
        <v>78</v>
      </c>
      <c r="E779" s="18" t="s">
        <v>2291</v>
      </c>
      <c r="F779" s="18">
        <v>12</v>
      </c>
      <c r="G779" s="18" t="s">
        <v>142</v>
      </c>
      <c r="H779" s="184" t="s">
        <v>2232</v>
      </c>
      <c r="I779" s="185" t="s">
        <v>142</v>
      </c>
      <c r="J779" s="18" t="s">
        <v>2239</v>
      </c>
    </row>
    <row r="780" spans="1:10" x14ac:dyDescent="0.25">
      <c r="A780" s="18">
        <v>24220032</v>
      </c>
      <c r="B780" s="184" t="s">
        <v>2292</v>
      </c>
      <c r="C780" s="18" t="s">
        <v>2293</v>
      </c>
      <c r="D780" s="185" t="s">
        <v>94</v>
      </c>
      <c r="E780" s="18" t="s">
        <v>2294</v>
      </c>
      <c r="F780" s="18">
        <v>14</v>
      </c>
      <c r="G780" s="18" t="s">
        <v>142</v>
      </c>
      <c r="H780" s="184" t="s">
        <v>2232</v>
      </c>
      <c r="I780" s="185" t="s">
        <v>142</v>
      </c>
      <c r="J780" s="18" t="s">
        <v>2239</v>
      </c>
    </row>
    <row r="781" spans="1:10" x14ac:dyDescent="0.25">
      <c r="A781" s="18">
        <v>24248706</v>
      </c>
      <c r="B781" s="184" t="s">
        <v>2295</v>
      </c>
      <c r="C781" s="18" t="s">
        <v>2296</v>
      </c>
      <c r="D781" s="185" t="s">
        <v>79</v>
      </c>
      <c r="E781" s="18" t="s">
        <v>812</v>
      </c>
      <c r="F781" s="18">
        <v>11</v>
      </c>
      <c r="G781" s="18" t="s">
        <v>142</v>
      </c>
      <c r="H781" s="184" t="s">
        <v>2232</v>
      </c>
      <c r="I781" s="185" t="s">
        <v>142</v>
      </c>
      <c r="J781" s="18" t="s">
        <v>764</v>
      </c>
    </row>
    <row r="782" spans="1:10" x14ac:dyDescent="0.25">
      <c r="A782" s="18">
        <v>24221439</v>
      </c>
      <c r="B782" s="184" t="s">
        <v>2297</v>
      </c>
      <c r="C782" s="18" t="s">
        <v>2298</v>
      </c>
      <c r="D782" s="185" t="s">
        <v>78</v>
      </c>
      <c r="E782" s="18" t="s">
        <v>431</v>
      </c>
      <c r="F782" s="18">
        <v>13</v>
      </c>
      <c r="G782" s="18" t="s">
        <v>142</v>
      </c>
      <c r="H782" s="184" t="s">
        <v>2232</v>
      </c>
      <c r="I782" s="185" t="s">
        <v>142</v>
      </c>
      <c r="J782" s="18" t="s">
        <v>2233</v>
      </c>
    </row>
    <row r="783" spans="1:10" x14ac:dyDescent="0.25">
      <c r="A783" s="18">
        <v>24233786</v>
      </c>
      <c r="B783" s="184" t="s">
        <v>1362</v>
      </c>
      <c r="C783" s="18" t="s">
        <v>2299</v>
      </c>
      <c r="D783" s="185" t="s">
        <v>78</v>
      </c>
      <c r="E783" s="18" t="s">
        <v>2300</v>
      </c>
      <c r="F783" s="18">
        <v>12</v>
      </c>
      <c r="G783" s="18" t="s">
        <v>142</v>
      </c>
      <c r="H783" s="184" t="s">
        <v>2232</v>
      </c>
      <c r="I783" s="185" t="s">
        <v>142</v>
      </c>
      <c r="J783" s="18" t="s">
        <v>2301</v>
      </c>
    </row>
    <row r="784" spans="1:10" x14ac:dyDescent="0.25">
      <c r="A784" s="18">
        <v>24245676</v>
      </c>
      <c r="B784" s="184" t="s">
        <v>2302</v>
      </c>
      <c r="C784" s="18" t="s">
        <v>2303</v>
      </c>
      <c r="D784" s="185" t="s">
        <v>79</v>
      </c>
      <c r="E784" s="18" t="s">
        <v>1257</v>
      </c>
      <c r="F784" s="18">
        <v>12</v>
      </c>
      <c r="G784" s="18" t="s">
        <v>142</v>
      </c>
      <c r="H784" s="184" t="s">
        <v>2232</v>
      </c>
      <c r="I784" s="185" t="s">
        <v>142</v>
      </c>
      <c r="J784" s="18" t="s">
        <v>2236</v>
      </c>
    </row>
    <row r="785" spans="1:10" x14ac:dyDescent="0.25">
      <c r="A785" s="18">
        <v>24222144</v>
      </c>
      <c r="B785" s="184" t="s">
        <v>2304</v>
      </c>
      <c r="C785" s="18" t="s">
        <v>2305</v>
      </c>
      <c r="D785" s="185" t="s">
        <v>94</v>
      </c>
      <c r="E785" s="18" t="s">
        <v>2306</v>
      </c>
      <c r="F785" s="18">
        <v>14</v>
      </c>
      <c r="G785" s="18" t="s">
        <v>142</v>
      </c>
      <c r="H785" s="184" t="s">
        <v>2232</v>
      </c>
      <c r="I785" s="185" t="s">
        <v>142</v>
      </c>
      <c r="J785" s="18" t="s">
        <v>2307</v>
      </c>
    </row>
    <row r="786" spans="1:10" x14ac:dyDescent="0.25">
      <c r="A786" s="18">
        <v>24239238</v>
      </c>
      <c r="B786" s="184" t="s">
        <v>2308</v>
      </c>
      <c r="C786" s="18" t="s">
        <v>2309</v>
      </c>
      <c r="D786" s="185" t="s">
        <v>79</v>
      </c>
      <c r="E786" s="18" t="s">
        <v>2310</v>
      </c>
      <c r="F786" s="18">
        <v>12</v>
      </c>
      <c r="G786" s="18" t="s">
        <v>142</v>
      </c>
      <c r="H786" s="184" t="s">
        <v>2232</v>
      </c>
      <c r="I786" s="185" t="s">
        <v>142</v>
      </c>
      <c r="J786" s="18" t="s">
        <v>2239</v>
      </c>
    </row>
    <row r="787" spans="1:10" x14ac:dyDescent="0.25">
      <c r="A787" s="18">
        <v>24248551</v>
      </c>
      <c r="B787" s="184" t="s">
        <v>2311</v>
      </c>
      <c r="C787" s="18" t="s">
        <v>2312</v>
      </c>
      <c r="D787" s="185" t="s">
        <v>78</v>
      </c>
      <c r="E787" s="18" t="s">
        <v>270</v>
      </c>
      <c r="F787" s="18">
        <v>12</v>
      </c>
      <c r="G787" s="18" t="s">
        <v>142</v>
      </c>
      <c r="H787" s="184" t="s">
        <v>2232</v>
      </c>
      <c r="I787" s="185" t="s">
        <v>142</v>
      </c>
      <c r="J787" s="18" t="s">
        <v>2313</v>
      </c>
    </row>
    <row r="788" spans="1:10" x14ac:dyDescent="0.25">
      <c r="A788" s="18">
        <v>24233735</v>
      </c>
      <c r="B788" s="184" t="s">
        <v>2314</v>
      </c>
      <c r="C788" s="18" t="s">
        <v>2315</v>
      </c>
      <c r="D788" s="185" t="s">
        <v>79</v>
      </c>
      <c r="E788" s="18" t="s">
        <v>2316</v>
      </c>
      <c r="F788" s="18">
        <v>12</v>
      </c>
      <c r="G788" s="18" t="s">
        <v>142</v>
      </c>
      <c r="H788" s="184" t="s">
        <v>2232</v>
      </c>
      <c r="I788" s="185" t="s">
        <v>142</v>
      </c>
      <c r="J788" s="18" t="s">
        <v>2236</v>
      </c>
    </row>
    <row r="789" spans="1:10" x14ac:dyDescent="0.25">
      <c r="A789" s="18">
        <v>24245677</v>
      </c>
      <c r="B789" s="184" t="s">
        <v>2317</v>
      </c>
      <c r="C789" s="18" t="s">
        <v>2318</v>
      </c>
      <c r="D789" s="185" t="s">
        <v>79</v>
      </c>
      <c r="E789" s="18" t="s">
        <v>918</v>
      </c>
      <c r="F789" s="18">
        <v>12</v>
      </c>
      <c r="G789" s="18" t="s">
        <v>142</v>
      </c>
      <c r="H789" s="184" t="s">
        <v>2232</v>
      </c>
      <c r="I789" s="185" t="s">
        <v>142</v>
      </c>
      <c r="J789" s="18" t="s">
        <v>2236</v>
      </c>
    </row>
    <row r="790" spans="1:10" x14ac:dyDescent="0.25">
      <c r="A790" s="18">
        <v>24238460</v>
      </c>
      <c r="B790" s="184" t="s">
        <v>2319</v>
      </c>
      <c r="C790" s="18" t="s">
        <v>2259</v>
      </c>
      <c r="D790" s="185" t="s">
        <v>78</v>
      </c>
      <c r="E790" s="18" t="s">
        <v>1114</v>
      </c>
      <c r="F790" s="18">
        <v>12</v>
      </c>
      <c r="G790" s="18" t="s">
        <v>142</v>
      </c>
      <c r="H790" s="184" t="s">
        <v>2232</v>
      </c>
      <c r="I790" s="185" t="s">
        <v>142</v>
      </c>
      <c r="J790" s="18" t="s">
        <v>2236</v>
      </c>
    </row>
    <row r="791" spans="1:10" x14ac:dyDescent="0.25">
      <c r="A791" s="18">
        <v>24233740</v>
      </c>
      <c r="B791" s="184" t="s">
        <v>2320</v>
      </c>
      <c r="C791" s="18" t="s">
        <v>2321</v>
      </c>
      <c r="D791" s="185" t="s">
        <v>79</v>
      </c>
      <c r="E791" s="18" t="s">
        <v>2322</v>
      </c>
      <c r="F791" s="18">
        <v>13</v>
      </c>
      <c r="G791" s="18" t="s">
        <v>142</v>
      </c>
      <c r="H791" s="184" t="s">
        <v>2232</v>
      </c>
      <c r="I791" s="185" t="s">
        <v>142</v>
      </c>
      <c r="J791" s="18" t="s">
        <v>608</v>
      </c>
    </row>
    <row r="792" spans="1:10" x14ac:dyDescent="0.25">
      <c r="A792" s="18">
        <v>24237775</v>
      </c>
      <c r="B792" s="184" t="s">
        <v>2323</v>
      </c>
      <c r="C792" s="18" t="s">
        <v>2324</v>
      </c>
      <c r="D792" s="185" t="s">
        <v>78</v>
      </c>
      <c r="E792" s="18" t="s">
        <v>2325</v>
      </c>
      <c r="F792" s="18">
        <v>13</v>
      </c>
      <c r="G792" s="18" t="s">
        <v>142</v>
      </c>
      <c r="H792" s="184" t="s">
        <v>2232</v>
      </c>
      <c r="I792" s="185" t="s">
        <v>142</v>
      </c>
      <c r="J792" s="18" t="s">
        <v>2283</v>
      </c>
    </row>
    <row r="793" spans="1:10" x14ac:dyDescent="0.25">
      <c r="A793" s="18">
        <v>24239130</v>
      </c>
      <c r="B793" s="184" t="s">
        <v>2326</v>
      </c>
      <c r="C793" s="18" t="s">
        <v>2327</v>
      </c>
      <c r="D793" s="185" t="s">
        <v>78</v>
      </c>
      <c r="E793" s="18" t="s">
        <v>1927</v>
      </c>
      <c r="F793" s="18">
        <v>13</v>
      </c>
      <c r="G793" s="18" t="s">
        <v>142</v>
      </c>
      <c r="H793" s="184" t="s">
        <v>2232</v>
      </c>
      <c r="I793" s="185" t="s">
        <v>142</v>
      </c>
      <c r="J793" s="18" t="s">
        <v>8958</v>
      </c>
    </row>
    <row r="794" spans="1:10" x14ac:dyDescent="0.25">
      <c r="A794" s="18">
        <v>24247471</v>
      </c>
      <c r="B794" s="184" t="s">
        <v>2328</v>
      </c>
      <c r="C794" s="18" t="s">
        <v>2329</v>
      </c>
      <c r="D794" s="185" t="s">
        <v>79</v>
      </c>
      <c r="E794" s="18" t="s">
        <v>583</v>
      </c>
      <c r="F794" s="18">
        <v>12</v>
      </c>
      <c r="G794" s="18" t="s">
        <v>142</v>
      </c>
      <c r="H794" s="184" t="s">
        <v>2232</v>
      </c>
      <c r="I794" s="185" t="s">
        <v>142</v>
      </c>
      <c r="J794" s="18" t="s">
        <v>2233</v>
      </c>
    </row>
    <row r="795" spans="1:10" x14ac:dyDescent="0.25">
      <c r="A795" s="18">
        <v>24247947</v>
      </c>
      <c r="B795" s="184" t="s">
        <v>2330</v>
      </c>
      <c r="C795" s="18" t="s">
        <v>2331</v>
      </c>
      <c r="D795" s="185" t="s">
        <v>78</v>
      </c>
      <c r="E795" s="18" t="s">
        <v>2332</v>
      </c>
      <c r="F795" s="18">
        <v>12</v>
      </c>
      <c r="G795" s="18" t="s">
        <v>142</v>
      </c>
      <c r="H795" s="184" t="s">
        <v>2232</v>
      </c>
      <c r="I795" s="185" t="s">
        <v>142</v>
      </c>
      <c r="J795" s="18" t="s">
        <v>2233</v>
      </c>
    </row>
    <row r="796" spans="1:10" x14ac:dyDescent="0.25">
      <c r="A796" s="18">
        <v>24222209</v>
      </c>
      <c r="B796" s="184" t="s">
        <v>2333</v>
      </c>
      <c r="C796" s="18" t="s">
        <v>1795</v>
      </c>
      <c r="D796" s="185" t="s">
        <v>95</v>
      </c>
      <c r="E796" s="18" t="s">
        <v>2334</v>
      </c>
      <c r="F796" s="18">
        <v>14</v>
      </c>
      <c r="G796" s="18" t="s">
        <v>142</v>
      </c>
      <c r="H796" s="184" t="s">
        <v>2232</v>
      </c>
      <c r="I796" s="185" t="s">
        <v>142</v>
      </c>
      <c r="J796" s="18" t="s">
        <v>764</v>
      </c>
    </row>
    <row r="797" spans="1:10" x14ac:dyDescent="0.25">
      <c r="A797" s="18">
        <v>24247955</v>
      </c>
      <c r="B797" s="184" t="s">
        <v>2335</v>
      </c>
      <c r="C797" s="18" t="s">
        <v>2336</v>
      </c>
      <c r="D797" s="185" t="s">
        <v>78</v>
      </c>
      <c r="E797" s="18" t="s">
        <v>561</v>
      </c>
      <c r="F797" s="18">
        <v>12</v>
      </c>
      <c r="G797" s="18" t="s">
        <v>142</v>
      </c>
      <c r="H797" s="184" t="s">
        <v>2232</v>
      </c>
      <c r="I797" s="185" t="s">
        <v>142</v>
      </c>
      <c r="J797" s="18" t="s">
        <v>2233</v>
      </c>
    </row>
    <row r="798" spans="1:10" x14ac:dyDescent="0.25">
      <c r="A798" s="18">
        <v>24248707</v>
      </c>
      <c r="B798" s="184" t="s">
        <v>2337</v>
      </c>
      <c r="C798" s="18" t="s">
        <v>2338</v>
      </c>
      <c r="D798" s="185" t="s">
        <v>78</v>
      </c>
      <c r="E798" s="18" t="s">
        <v>1131</v>
      </c>
      <c r="F798" s="18">
        <v>13</v>
      </c>
      <c r="G798" s="18" t="s">
        <v>142</v>
      </c>
      <c r="H798" s="184" t="s">
        <v>2232</v>
      </c>
      <c r="I798" s="185" t="s">
        <v>142</v>
      </c>
      <c r="J798" s="18" t="s">
        <v>764</v>
      </c>
    </row>
    <row r="799" spans="1:10" x14ac:dyDescent="0.25">
      <c r="A799" s="18">
        <v>24247794</v>
      </c>
      <c r="B799" s="184" t="s">
        <v>2339</v>
      </c>
      <c r="C799" s="18" t="s">
        <v>2340</v>
      </c>
      <c r="D799" s="185" t="s">
        <v>79</v>
      </c>
      <c r="E799" s="18" t="s">
        <v>683</v>
      </c>
      <c r="F799" s="18">
        <v>12</v>
      </c>
      <c r="G799" s="18" t="s">
        <v>142</v>
      </c>
      <c r="H799" s="184" t="s">
        <v>2232</v>
      </c>
      <c r="I799" s="185" t="s">
        <v>142</v>
      </c>
      <c r="J799" s="18" t="s">
        <v>2236</v>
      </c>
    </row>
    <row r="800" spans="1:10" x14ac:dyDescent="0.25">
      <c r="A800" s="18">
        <v>24222473</v>
      </c>
      <c r="B800" s="184" t="s">
        <v>2341</v>
      </c>
      <c r="C800" s="18" t="s">
        <v>2342</v>
      </c>
      <c r="D800" s="185" t="s">
        <v>78</v>
      </c>
      <c r="E800" s="18" t="s">
        <v>2343</v>
      </c>
      <c r="F800" s="18">
        <v>13</v>
      </c>
      <c r="G800" s="18" t="s">
        <v>142</v>
      </c>
      <c r="H800" s="184" t="s">
        <v>2232</v>
      </c>
      <c r="I800" s="185" t="s">
        <v>142</v>
      </c>
      <c r="J800" s="18" t="s">
        <v>2344</v>
      </c>
    </row>
    <row r="801" spans="1:10" x14ac:dyDescent="0.25">
      <c r="A801" s="18">
        <v>24247469</v>
      </c>
      <c r="B801" s="184" t="s">
        <v>2345</v>
      </c>
      <c r="C801" s="18" t="s">
        <v>2346</v>
      </c>
      <c r="D801" s="185" t="s">
        <v>78</v>
      </c>
      <c r="E801" s="18" t="s">
        <v>2347</v>
      </c>
      <c r="F801" s="18">
        <v>12</v>
      </c>
      <c r="G801" s="18" t="s">
        <v>142</v>
      </c>
      <c r="H801" s="184" t="s">
        <v>2232</v>
      </c>
      <c r="I801" s="185" t="s">
        <v>142</v>
      </c>
      <c r="J801" s="18" t="s">
        <v>2239</v>
      </c>
    </row>
    <row r="802" spans="1:10" x14ac:dyDescent="0.25">
      <c r="A802" s="18">
        <v>24247792</v>
      </c>
      <c r="B802" s="184" t="s">
        <v>2348</v>
      </c>
      <c r="C802" s="18" t="s">
        <v>2349</v>
      </c>
      <c r="D802" s="185" t="s">
        <v>79</v>
      </c>
      <c r="E802" s="18" t="s">
        <v>2350</v>
      </c>
      <c r="F802" s="18">
        <v>13</v>
      </c>
      <c r="G802" s="18" t="s">
        <v>142</v>
      </c>
      <c r="H802" s="184" t="s">
        <v>2232</v>
      </c>
      <c r="I802" s="185" t="s">
        <v>142</v>
      </c>
      <c r="J802" s="18" t="s">
        <v>764</v>
      </c>
    </row>
    <row r="803" spans="1:10" x14ac:dyDescent="0.25">
      <c r="A803" s="18">
        <v>24249289</v>
      </c>
      <c r="B803" s="184" t="s">
        <v>8959</v>
      </c>
      <c r="C803" s="18" t="s">
        <v>8960</v>
      </c>
      <c r="D803" s="185" t="s">
        <v>79</v>
      </c>
      <c r="E803" s="18" t="s">
        <v>855</v>
      </c>
      <c r="F803" s="18">
        <v>12</v>
      </c>
      <c r="G803" s="18" t="s">
        <v>142</v>
      </c>
      <c r="H803" s="184" t="s">
        <v>2232</v>
      </c>
      <c r="I803" s="185" t="s">
        <v>142</v>
      </c>
      <c r="J803" s="18" t="s">
        <v>764</v>
      </c>
    </row>
    <row r="804" spans="1:10" x14ac:dyDescent="0.25">
      <c r="A804" s="18">
        <v>24237407</v>
      </c>
      <c r="B804" s="184" t="s">
        <v>2351</v>
      </c>
      <c r="C804" s="18" t="s">
        <v>2352</v>
      </c>
      <c r="D804" s="185" t="s">
        <v>78</v>
      </c>
      <c r="E804" s="18" t="s">
        <v>2353</v>
      </c>
      <c r="F804" s="18">
        <v>13</v>
      </c>
      <c r="G804" s="18" t="s">
        <v>142</v>
      </c>
      <c r="H804" s="184" t="s">
        <v>2232</v>
      </c>
      <c r="I804" s="185" t="s">
        <v>142</v>
      </c>
      <c r="J804" s="18" t="s">
        <v>2354</v>
      </c>
    </row>
    <row r="805" spans="1:10" x14ac:dyDescent="0.25">
      <c r="A805" s="18">
        <v>24237221</v>
      </c>
      <c r="B805" s="184" t="s">
        <v>2355</v>
      </c>
      <c r="C805" s="18" t="s">
        <v>2356</v>
      </c>
      <c r="D805" s="185" t="s">
        <v>78</v>
      </c>
      <c r="E805" s="18" t="s">
        <v>2357</v>
      </c>
      <c r="F805" s="18">
        <v>12</v>
      </c>
      <c r="G805" s="18" t="s">
        <v>142</v>
      </c>
      <c r="H805" s="184" t="s">
        <v>2232</v>
      </c>
      <c r="I805" s="185" t="s">
        <v>142</v>
      </c>
      <c r="J805" s="18" t="s">
        <v>2257</v>
      </c>
    </row>
    <row r="806" spans="1:10" x14ac:dyDescent="0.25">
      <c r="A806" s="18">
        <v>24247791</v>
      </c>
      <c r="B806" s="184" t="s">
        <v>1624</v>
      </c>
      <c r="C806" s="18" t="s">
        <v>2358</v>
      </c>
      <c r="D806" s="185" t="s">
        <v>78</v>
      </c>
      <c r="E806" s="18" t="s">
        <v>1613</v>
      </c>
      <c r="F806" s="18">
        <v>12</v>
      </c>
      <c r="G806" s="18" t="s">
        <v>142</v>
      </c>
      <c r="H806" s="184" t="s">
        <v>2232</v>
      </c>
      <c r="I806" s="185" t="s">
        <v>142</v>
      </c>
      <c r="J806" s="18" t="s">
        <v>2236</v>
      </c>
    </row>
    <row r="807" spans="1:10" x14ac:dyDescent="0.25">
      <c r="A807" s="18">
        <v>24222427</v>
      </c>
      <c r="B807" s="184" t="s">
        <v>2359</v>
      </c>
      <c r="C807" s="18" t="s">
        <v>2360</v>
      </c>
      <c r="D807" s="185" t="s">
        <v>78</v>
      </c>
      <c r="E807" s="18" t="s">
        <v>2361</v>
      </c>
      <c r="F807" s="18">
        <v>13</v>
      </c>
      <c r="G807" s="18" t="s">
        <v>142</v>
      </c>
      <c r="H807" s="184" t="s">
        <v>2232</v>
      </c>
      <c r="I807" s="185" t="s">
        <v>142</v>
      </c>
      <c r="J807" s="18" t="s">
        <v>2233</v>
      </c>
    </row>
    <row r="808" spans="1:10" x14ac:dyDescent="0.25">
      <c r="A808" s="18">
        <v>24248708</v>
      </c>
      <c r="B808" s="184" t="s">
        <v>2362</v>
      </c>
      <c r="C808" s="18" t="s">
        <v>2363</v>
      </c>
      <c r="D808" s="185" t="s">
        <v>78</v>
      </c>
      <c r="E808" s="18" t="s">
        <v>264</v>
      </c>
      <c r="F808" s="18">
        <v>11</v>
      </c>
      <c r="G808" s="18" t="s">
        <v>142</v>
      </c>
      <c r="H808" s="184" t="s">
        <v>2232</v>
      </c>
      <c r="I808" s="185" t="s">
        <v>142</v>
      </c>
      <c r="J808" s="18" t="s">
        <v>2313</v>
      </c>
    </row>
    <row r="809" spans="1:10" x14ac:dyDescent="0.25">
      <c r="A809" s="18">
        <v>24248264</v>
      </c>
      <c r="B809" s="184" t="s">
        <v>2364</v>
      </c>
      <c r="C809" s="18" t="s">
        <v>2365</v>
      </c>
      <c r="D809" s="185" t="s">
        <v>78</v>
      </c>
      <c r="E809" s="18" t="s">
        <v>287</v>
      </c>
      <c r="F809" s="18">
        <v>11</v>
      </c>
      <c r="G809" s="18" t="s">
        <v>142</v>
      </c>
      <c r="H809" s="184" t="s">
        <v>2232</v>
      </c>
      <c r="I809" s="185" t="s">
        <v>142</v>
      </c>
      <c r="J809" s="18" t="s">
        <v>2008</v>
      </c>
    </row>
    <row r="810" spans="1:10" x14ac:dyDescent="0.25">
      <c r="A810" s="18">
        <v>24221584</v>
      </c>
      <c r="B810" s="184" t="s">
        <v>2366</v>
      </c>
      <c r="C810" s="18" t="s">
        <v>2367</v>
      </c>
      <c r="D810" s="185" t="s">
        <v>78</v>
      </c>
      <c r="E810" s="18" t="s">
        <v>2368</v>
      </c>
      <c r="F810" s="18">
        <v>13</v>
      </c>
      <c r="G810" s="18" t="s">
        <v>142</v>
      </c>
      <c r="H810" s="184" t="s">
        <v>2232</v>
      </c>
      <c r="I810" s="185" t="s">
        <v>142</v>
      </c>
      <c r="J810" s="18" t="s">
        <v>2236</v>
      </c>
    </row>
    <row r="811" spans="1:10" x14ac:dyDescent="0.25">
      <c r="A811" s="18">
        <v>24237405</v>
      </c>
      <c r="B811" s="184" t="s">
        <v>2366</v>
      </c>
      <c r="C811" s="18" t="s">
        <v>2369</v>
      </c>
      <c r="D811" s="185" t="s">
        <v>78</v>
      </c>
      <c r="E811" s="18" t="s">
        <v>2370</v>
      </c>
      <c r="F811" s="18">
        <v>12</v>
      </c>
      <c r="G811" s="18" t="s">
        <v>142</v>
      </c>
      <c r="H811" s="184" t="s">
        <v>2232</v>
      </c>
      <c r="I811" s="185" t="s">
        <v>142</v>
      </c>
      <c r="J811" s="18" t="s">
        <v>2236</v>
      </c>
    </row>
    <row r="812" spans="1:10" x14ac:dyDescent="0.25">
      <c r="A812" s="18">
        <v>24222738</v>
      </c>
      <c r="B812" s="184" t="s">
        <v>9060</v>
      </c>
      <c r="C812" s="18" t="s">
        <v>3578</v>
      </c>
      <c r="D812" s="185" t="s">
        <v>78</v>
      </c>
      <c r="E812" s="18" t="s">
        <v>2050</v>
      </c>
      <c r="F812" s="18">
        <v>13</v>
      </c>
      <c r="G812" s="18" t="s">
        <v>142</v>
      </c>
      <c r="H812" s="184" t="s">
        <v>2232</v>
      </c>
      <c r="I812" s="185" t="s">
        <v>142</v>
      </c>
      <c r="J812" s="18" t="s">
        <v>9061</v>
      </c>
    </row>
    <row r="813" spans="1:10" x14ac:dyDescent="0.25">
      <c r="A813" s="18">
        <v>24247468</v>
      </c>
      <c r="B813" s="184" t="s">
        <v>2371</v>
      </c>
      <c r="C813" s="18" t="s">
        <v>1863</v>
      </c>
      <c r="D813" s="185" t="s">
        <v>78</v>
      </c>
      <c r="E813" s="18" t="s">
        <v>1058</v>
      </c>
      <c r="F813" s="18">
        <v>12</v>
      </c>
      <c r="G813" s="18" t="s">
        <v>142</v>
      </c>
      <c r="H813" s="184" t="s">
        <v>2232</v>
      </c>
      <c r="I813" s="185" t="s">
        <v>142</v>
      </c>
      <c r="J813" s="18" t="s">
        <v>2239</v>
      </c>
    </row>
    <row r="814" spans="1:10" x14ac:dyDescent="0.25">
      <c r="A814" s="18">
        <v>24249174</v>
      </c>
      <c r="B814" s="184" t="s">
        <v>2372</v>
      </c>
      <c r="C814" s="18" t="s">
        <v>2373</v>
      </c>
      <c r="D814" s="185" t="s">
        <v>79</v>
      </c>
      <c r="E814" s="18" t="s">
        <v>2374</v>
      </c>
      <c r="F814" s="18">
        <v>12</v>
      </c>
      <c r="G814" s="18" t="s">
        <v>142</v>
      </c>
      <c r="H814" s="184" t="s">
        <v>2232</v>
      </c>
      <c r="I814" s="185" t="s">
        <v>142</v>
      </c>
      <c r="J814" s="18" t="s">
        <v>764</v>
      </c>
    </row>
    <row r="815" spans="1:10" x14ac:dyDescent="0.25">
      <c r="A815" s="18">
        <v>24238232</v>
      </c>
      <c r="B815" s="184" t="s">
        <v>2375</v>
      </c>
      <c r="C815" s="18" t="s">
        <v>2376</v>
      </c>
      <c r="D815" s="185" t="s">
        <v>95</v>
      </c>
      <c r="E815" s="18" t="s">
        <v>1508</v>
      </c>
      <c r="F815" s="18">
        <v>14</v>
      </c>
      <c r="G815" s="18" t="s">
        <v>142</v>
      </c>
      <c r="H815" s="184" t="s">
        <v>2232</v>
      </c>
      <c r="I815" s="185" t="s">
        <v>142</v>
      </c>
      <c r="J815" s="18" t="s">
        <v>2301</v>
      </c>
    </row>
    <row r="816" spans="1:10" x14ac:dyDescent="0.25">
      <c r="A816" s="18">
        <v>24222731</v>
      </c>
      <c r="B816" s="184" t="s">
        <v>3639</v>
      </c>
      <c r="C816" s="18" t="s">
        <v>531</v>
      </c>
      <c r="D816" s="185" t="s">
        <v>79</v>
      </c>
      <c r="E816" s="18" t="s">
        <v>5334</v>
      </c>
      <c r="F816" s="18">
        <v>12</v>
      </c>
      <c r="G816" s="18" t="s">
        <v>142</v>
      </c>
      <c r="H816" s="184" t="s">
        <v>2232</v>
      </c>
      <c r="I816" s="185" t="s">
        <v>142</v>
      </c>
      <c r="J816" s="18" t="s">
        <v>8961</v>
      </c>
    </row>
    <row r="817" spans="1:10" x14ac:dyDescent="0.25">
      <c r="A817" s="18">
        <v>24247950</v>
      </c>
      <c r="B817" s="184" t="s">
        <v>2377</v>
      </c>
      <c r="C817" s="18" t="s">
        <v>436</v>
      </c>
      <c r="D817" s="185" t="s">
        <v>78</v>
      </c>
      <c r="E817" s="18" t="s">
        <v>2378</v>
      </c>
      <c r="F817" s="18">
        <v>12</v>
      </c>
      <c r="G817" s="18" t="s">
        <v>142</v>
      </c>
      <c r="H817" s="184" t="s">
        <v>2232</v>
      </c>
      <c r="I817" s="185" t="s">
        <v>142</v>
      </c>
      <c r="J817" s="18" t="s">
        <v>2239</v>
      </c>
    </row>
    <row r="818" spans="1:10" x14ac:dyDescent="0.25">
      <c r="A818" s="18">
        <v>24248709</v>
      </c>
      <c r="B818" s="184" t="s">
        <v>2379</v>
      </c>
      <c r="C818" s="18" t="s">
        <v>1086</v>
      </c>
      <c r="D818" s="185" t="s">
        <v>95</v>
      </c>
      <c r="E818" s="18" t="s">
        <v>2380</v>
      </c>
      <c r="F818" s="18">
        <v>15</v>
      </c>
      <c r="G818" s="18" t="s">
        <v>142</v>
      </c>
      <c r="H818" s="184" t="s">
        <v>2232</v>
      </c>
      <c r="I818" s="185" t="s">
        <v>142</v>
      </c>
      <c r="J818" s="18" t="s">
        <v>764</v>
      </c>
    </row>
    <row r="819" spans="1:10" x14ac:dyDescent="0.25">
      <c r="A819" s="18">
        <v>24222431</v>
      </c>
      <c r="B819" s="184" t="s">
        <v>2381</v>
      </c>
      <c r="C819" s="18" t="s">
        <v>2382</v>
      </c>
      <c r="D819" s="185" t="s">
        <v>78</v>
      </c>
      <c r="E819" s="18" t="s">
        <v>1622</v>
      </c>
      <c r="F819" s="18">
        <v>13</v>
      </c>
      <c r="G819" s="18" t="s">
        <v>142</v>
      </c>
      <c r="H819" s="184" t="s">
        <v>2232</v>
      </c>
      <c r="I819" s="185" t="s">
        <v>142</v>
      </c>
      <c r="J819" s="18" t="s">
        <v>8961</v>
      </c>
    </row>
    <row r="820" spans="1:10" x14ac:dyDescent="0.25">
      <c r="A820" s="18">
        <v>24248310</v>
      </c>
      <c r="B820" s="184" t="s">
        <v>2383</v>
      </c>
      <c r="C820" s="18" t="s">
        <v>2384</v>
      </c>
      <c r="D820" s="185" t="s">
        <v>78</v>
      </c>
      <c r="E820" s="18" t="s">
        <v>2385</v>
      </c>
      <c r="F820" s="18">
        <v>11</v>
      </c>
      <c r="G820" s="18" t="s">
        <v>142</v>
      </c>
      <c r="H820" s="184" t="s">
        <v>2232</v>
      </c>
      <c r="I820" s="185" t="s">
        <v>142</v>
      </c>
      <c r="J820" s="18" t="s">
        <v>2233</v>
      </c>
    </row>
    <row r="821" spans="1:10" x14ac:dyDescent="0.25">
      <c r="A821" s="18">
        <v>24248710</v>
      </c>
      <c r="B821" s="184" t="s">
        <v>1431</v>
      </c>
      <c r="C821" s="18" t="s">
        <v>2386</v>
      </c>
      <c r="D821" s="185" t="s">
        <v>78</v>
      </c>
      <c r="E821" s="18" t="s">
        <v>2387</v>
      </c>
      <c r="F821" s="18">
        <v>12</v>
      </c>
      <c r="G821" s="18" t="s">
        <v>142</v>
      </c>
      <c r="H821" s="184" t="s">
        <v>2232</v>
      </c>
      <c r="I821" s="185" t="s">
        <v>142</v>
      </c>
      <c r="J821" s="18" t="s">
        <v>2283</v>
      </c>
    </row>
    <row r="822" spans="1:10" x14ac:dyDescent="0.25">
      <c r="A822" s="18">
        <v>24238202</v>
      </c>
      <c r="B822" s="184" t="s">
        <v>2388</v>
      </c>
      <c r="C822" s="18" t="s">
        <v>2389</v>
      </c>
      <c r="D822" s="185" t="s">
        <v>79</v>
      </c>
      <c r="E822" s="18" t="s">
        <v>2390</v>
      </c>
      <c r="F822" s="18">
        <v>12</v>
      </c>
      <c r="G822" s="18" t="s">
        <v>142</v>
      </c>
      <c r="H822" s="184" t="s">
        <v>2232</v>
      </c>
      <c r="I822" s="185" t="s">
        <v>142</v>
      </c>
      <c r="J822" s="18" t="s">
        <v>2236</v>
      </c>
    </row>
    <row r="823" spans="1:10" x14ac:dyDescent="0.25">
      <c r="A823" s="18">
        <v>24248711</v>
      </c>
      <c r="B823" s="184" t="s">
        <v>2391</v>
      </c>
      <c r="C823" s="18" t="s">
        <v>1589</v>
      </c>
      <c r="D823" s="185" t="s">
        <v>79</v>
      </c>
      <c r="E823" s="18" t="s">
        <v>2392</v>
      </c>
      <c r="F823" s="18">
        <v>13</v>
      </c>
      <c r="G823" s="18" t="s">
        <v>142</v>
      </c>
      <c r="H823" s="184" t="s">
        <v>2232</v>
      </c>
      <c r="I823" s="185" t="s">
        <v>142</v>
      </c>
      <c r="J823" s="18" t="s">
        <v>764</v>
      </c>
    </row>
    <row r="824" spans="1:10" x14ac:dyDescent="0.25">
      <c r="A824" s="18">
        <v>24248712</v>
      </c>
      <c r="B824" s="184" t="s">
        <v>2393</v>
      </c>
      <c r="C824" s="18" t="s">
        <v>2394</v>
      </c>
      <c r="D824" s="185" t="s">
        <v>79</v>
      </c>
      <c r="E824" s="18" t="s">
        <v>2395</v>
      </c>
      <c r="F824" s="18">
        <v>12</v>
      </c>
      <c r="G824" s="18" t="s">
        <v>142</v>
      </c>
      <c r="H824" s="184" t="s">
        <v>2232</v>
      </c>
      <c r="I824" s="185" t="s">
        <v>142</v>
      </c>
      <c r="J824" s="18" t="s">
        <v>608</v>
      </c>
    </row>
    <row r="825" spans="1:10" x14ac:dyDescent="0.25">
      <c r="A825" s="18">
        <v>24248713</v>
      </c>
      <c r="B825" s="184" t="s">
        <v>2396</v>
      </c>
      <c r="C825" s="18" t="s">
        <v>2397</v>
      </c>
      <c r="D825" s="185" t="s">
        <v>78</v>
      </c>
      <c r="E825" s="18" t="s">
        <v>2398</v>
      </c>
      <c r="F825" s="18">
        <v>12</v>
      </c>
      <c r="G825" s="18" t="s">
        <v>142</v>
      </c>
      <c r="H825" s="184" t="s">
        <v>2232</v>
      </c>
      <c r="I825" s="185" t="s">
        <v>142</v>
      </c>
      <c r="J825" s="18" t="s">
        <v>764</v>
      </c>
    </row>
    <row r="826" spans="1:10" x14ac:dyDescent="0.25">
      <c r="A826" s="18">
        <v>24248592</v>
      </c>
      <c r="B826" s="184" t="s">
        <v>2399</v>
      </c>
      <c r="C826" s="18" t="s">
        <v>2400</v>
      </c>
      <c r="D826" s="185" t="s">
        <v>78</v>
      </c>
      <c r="E826" s="18" t="s">
        <v>1794</v>
      </c>
      <c r="F826" s="18">
        <v>12</v>
      </c>
      <c r="G826" s="18" t="s">
        <v>142</v>
      </c>
      <c r="H826" s="184" t="s">
        <v>2232</v>
      </c>
      <c r="I826" s="185" t="s">
        <v>142</v>
      </c>
      <c r="J826" s="18" t="s">
        <v>2313</v>
      </c>
    </row>
    <row r="827" spans="1:10" x14ac:dyDescent="0.25">
      <c r="A827" s="18">
        <v>24233720</v>
      </c>
      <c r="B827" s="184" t="s">
        <v>2401</v>
      </c>
      <c r="C827" s="18" t="s">
        <v>2402</v>
      </c>
      <c r="D827" s="185" t="s">
        <v>79</v>
      </c>
      <c r="E827" s="18" t="s">
        <v>707</v>
      </c>
      <c r="F827" s="18">
        <v>13</v>
      </c>
      <c r="G827" s="18" t="s">
        <v>142</v>
      </c>
      <c r="H827" s="184" t="s">
        <v>2232</v>
      </c>
      <c r="I827" s="185" t="s">
        <v>142</v>
      </c>
      <c r="J827" s="18" t="s">
        <v>764</v>
      </c>
    </row>
    <row r="828" spans="1:10" x14ac:dyDescent="0.25">
      <c r="A828" s="18">
        <v>24233766</v>
      </c>
      <c r="B828" s="184" t="s">
        <v>8962</v>
      </c>
      <c r="C828" s="18" t="s">
        <v>3160</v>
      </c>
      <c r="D828" s="185" t="s">
        <v>79</v>
      </c>
      <c r="E828" s="18" t="s">
        <v>752</v>
      </c>
      <c r="F828" s="18">
        <v>13</v>
      </c>
      <c r="G828" s="18" t="s">
        <v>142</v>
      </c>
      <c r="H828" s="184" t="s">
        <v>2232</v>
      </c>
      <c r="I828" s="185" t="s">
        <v>142</v>
      </c>
      <c r="J828" s="18" t="s">
        <v>764</v>
      </c>
    </row>
    <row r="829" spans="1:10" x14ac:dyDescent="0.25">
      <c r="A829" s="18">
        <v>24222242</v>
      </c>
      <c r="B829" s="184" t="s">
        <v>2403</v>
      </c>
      <c r="C829" s="18" t="s">
        <v>2404</v>
      </c>
      <c r="D829" s="185" t="s">
        <v>94</v>
      </c>
      <c r="E829" s="18" t="s">
        <v>2405</v>
      </c>
      <c r="F829" s="18">
        <v>14</v>
      </c>
      <c r="G829" s="18" t="s">
        <v>142</v>
      </c>
      <c r="H829" s="184" t="s">
        <v>2232</v>
      </c>
      <c r="I829" s="185" t="s">
        <v>142</v>
      </c>
      <c r="J829" s="18" t="s">
        <v>2344</v>
      </c>
    </row>
    <row r="830" spans="1:10" x14ac:dyDescent="0.25">
      <c r="A830" s="18">
        <v>24248714</v>
      </c>
      <c r="B830" s="184" t="s">
        <v>2406</v>
      </c>
      <c r="C830" s="18" t="s">
        <v>2407</v>
      </c>
      <c r="D830" s="185" t="s">
        <v>79</v>
      </c>
      <c r="E830" s="18" t="s">
        <v>2408</v>
      </c>
      <c r="F830" s="18">
        <v>12</v>
      </c>
      <c r="G830" s="18" t="s">
        <v>142</v>
      </c>
      <c r="H830" s="184" t="s">
        <v>2232</v>
      </c>
      <c r="I830" s="185" t="s">
        <v>142</v>
      </c>
      <c r="J830" s="18" t="s">
        <v>764</v>
      </c>
    </row>
    <row r="831" spans="1:10" x14ac:dyDescent="0.25">
      <c r="A831" s="18">
        <v>24247765</v>
      </c>
      <c r="B831" s="184" t="s">
        <v>2409</v>
      </c>
      <c r="C831" s="18" t="s">
        <v>2410</v>
      </c>
      <c r="D831" s="185" t="s">
        <v>79</v>
      </c>
      <c r="E831" s="18" t="s">
        <v>918</v>
      </c>
      <c r="F831" s="18">
        <v>12</v>
      </c>
      <c r="G831" s="18" t="s">
        <v>142</v>
      </c>
      <c r="H831" s="184" t="s">
        <v>2232</v>
      </c>
      <c r="I831" s="185" t="s">
        <v>142</v>
      </c>
      <c r="J831" s="18" t="s">
        <v>2236</v>
      </c>
    </row>
    <row r="832" spans="1:10" x14ac:dyDescent="0.25">
      <c r="A832" s="18">
        <v>24247954</v>
      </c>
      <c r="B832" s="184" t="s">
        <v>2411</v>
      </c>
      <c r="C832" s="18" t="s">
        <v>2412</v>
      </c>
      <c r="D832" s="185" t="s">
        <v>79</v>
      </c>
      <c r="E832" s="18" t="s">
        <v>600</v>
      </c>
      <c r="F832" s="18">
        <v>13</v>
      </c>
      <c r="G832" s="18" t="s">
        <v>142</v>
      </c>
      <c r="H832" s="184" t="s">
        <v>2232</v>
      </c>
      <c r="I832" s="185" t="s">
        <v>142</v>
      </c>
      <c r="J832" s="18" t="s">
        <v>8956</v>
      </c>
    </row>
    <row r="833" spans="1:10" x14ac:dyDescent="0.25">
      <c r="A833" s="18">
        <v>24247953</v>
      </c>
      <c r="B833" s="184" t="s">
        <v>2413</v>
      </c>
      <c r="C833" s="18" t="s">
        <v>2414</v>
      </c>
      <c r="D833" s="185" t="s">
        <v>79</v>
      </c>
      <c r="E833" s="18" t="s">
        <v>2415</v>
      </c>
      <c r="F833" s="18">
        <v>11</v>
      </c>
      <c r="G833" s="18" t="s">
        <v>142</v>
      </c>
      <c r="H833" s="184" t="s">
        <v>2232</v>
      </c>
      <c r="I833" s="185" t="s">
        <v>142</v>
      </c>
      <c r="J833" s="18" t="s">
        <v>2233</v>
      </c>
    </row>
    <row r="834" spans="1:10" x14ac:dyDescent="0.25">
      <c r="A834" s="18">
        <v>24222707</v>
      </c>
      <c r="B834" s="184" t="s">
        <v>2416</v>
      </c>
      <c r="C834" s="18" t="s">
        <v>507</v>
      </c>
      <c r="D834" s="185" t="s">
        <v>95</v>
      </c>
      <c r="E834" s="18" t="s">
        <v>2417</v>
      </c>
      <c r="F834" s="18">
        <v>14</v>
      </c>
      <c r="G834" s="18" t="s">
        <v>142</v>
      </c>
      <c r="H834" s="184" t="s">
        <v>2232</v>
      </c>
      <c r="I834" s="185" t="s">
        <v>142</v>
      </c>
      <c r="J834" s="18" t="s">
        <v>2236</v>
      </c>
    </row>
    <row r="835" spans="1:10" x14ac:dyDescent="0.25">
      <c r="A835" s="18">
        <v>24247782</v>
      </c>
      <c r="B835" s="184" t="s">
        <v>2418</v>
      </c>
      <c r="C835" s="18" t="s">
        <v>2419</v>
      </c>
      <c r="D835" s="185" t="s">
        <v>79</v>
      </c>
      <c r="E835" s="18" t="s">
        <v>629</v>
      </c>
      <c r="F835" s="18">
        <v>11</v>
      </c>
      <c r="G835" s="18" t="s">
        <v>142</v>
      </c>
      <c r="H835" s="184" t="s">
        <v>2232</v>
      </c>
      <c r="I835" s="185" t="s">
        <v>142</v>
      </c>
      <c r="J835" s="18" t="s">
        <v>2420</v>
      </c>
    </row>
    <row r="836" spans="1:10" x14ac:dyDescent="0.25">
      <c r="A836" s="18">
        <v>24247785</v>
      </c>
      <c r="B836" s="184" t="s">
        <v>2421</v>
      </c>
      <c r="C836" s="18" t="s">
        <v>2422</v>
      </c>
      <c r="D836" s="185" t="s">
        <v>78</v>
      </c>
      <c r="E836" s="18" t="s">
        <v>968</v>
      </c>
      <c r="F836" s="18">
        <v>11</v>
      </c>
      <c r="G836" s="18" t="s">
        <v>142</v>
      </c>
      <c r="H836" s="184" t="s">
        <v>2232</v>
      </c>
      <c r="I836" s="185" t="s">
        <v>142</v>
      </c>
      <c r="J836" s="18" t="s">
        <v>2239</v>
      </c>
    </row>
    <row r="837" spans="1:10" x14ac:dyDescent="0.25">
      <c r="A837" s="18">
        <v>24249287</v>
      </c>
      <c r="B837" s="184" t="s">
        <v>8963</v>
      </c>
      <c r="C837" s="18" t="s">
        <v>8964</v>
      </c>
      <c r="D837" s="185" t="s">
        <v>79</v>
      </c>
      <c r="E837" s="18" t="s">
        <v>1023</v>
      </c>
      <c r="F837" s="18">
        <v>13</v>
      </c>
      <c r="G837" s="18" t="s">
        <v>142</v>
      </c>
      <c r="H837" s="184" t="s">
        <v>2232</v>
      </c>
      <c r="I837" s="185" t="s">
        <v>142</v>
      </c>
      <c r="J837" s="18" t="s">
        <v>764</v>
      </c>
    </row>
    <row r="838" spans="1:10" x14ac:dyDescent="0.25">
      <c r="A838" s="18">
        <v>24247951</v>
      </c>
      <c r="B838" s="184" t="s">
        <v>2423</v>
      </c>
      <c r="C838" s="18" t="s">
        <v>2424</v>
      </c>
      <c r="D838" s="185" t="s">
        <v>78</v>
      </c>
      <c r="E838" s="18" t="s">
        <v>864</v>
      </c>
      <c r="F838" s="18">
        <v>12</v>
      </c>
      <c r="G838" s="18" t="s">
        <v>142</v>
      </c>
      <c r="H838" s="184" t="s">
        <v>2232</v>
      </c>
      <c r="I838" s="185" t="s">
        <v>142</v>
      </c>
      <c r="J838" s="18" t="s">
        <v>2233</v>
      </c>
    </row>
    <row r="839" spans="1:10" x14ac:dyDescent="0.25">
      <c r="A839" s="18">
        <v>24247477</v>
      </c>
      <c r="B839" s="184" t="s">
        <v>2425</v>
      </c>
      <c r="C839" s="18" t="s">
        <v>2426</v>
      </c>
      <c r="D839" s="185" t="s">
        <v>78</v>
      </c>
      <c r="E839" s="18" t="s">
        <v>2427</v>
      </c>
      <c r="F839" s="18">
        <v>12</v>
      </c>
      <c r="G839" s="18" t="s">
        <v>142</v>
      </c>
      <c r="H839" s="184" t="s">
        <v>2232</v>
      </c>
      <c r="I839" s="185" t="s">
        <v>142</v>
      </c>
      <c r="J839" s="18" t="s">
        <v>2239</v>
      </c>
    </row>
    <row r="840" spans="1:10" x14ac:dyDescent="0.25">
      <c r="A840" s="18">
        <v>24238595</v>
      </c>
      <c r="B840" s="184" t="s">
        <v>2428</v>
      </c>
      <c r="C840" s="18" t="s">
        <v>2429</v>
      </c>
      <c r="D840" s="185" t="s">
        <v>79</v>
      </c>
      <c r="E840" s="18" t="s">
        <v>1014</v>
      </c>
      <c r="F840" s="18">
        <v>13</v>
      </c>
      <c r="G840" s="18" t="s">
        <v>142</v>
      </c>
      <c r="H840" s="184" t="s">
        <v>2232</v>
      </c>
      <c r="I840" s="185" t="s">
        <v>142</v>
      </c>
      <c r="J840" s="18" t="s">
        <v>2236</v>
      </c>
    </row>
    <row r="841" spans="1:10" x14ac:dyDescent="0.25">
      <c r="A841" s="18">
        <v>24247952</v>
      </c>
      <c r="B841" s="184" t="s">
        <v>2430</v>
      </c>
      <c r="C841" s="18" t="s">
        <v>2431</v>
      </c>
      <c r="D841" s="185" t="s">
        <v>79</v>
      </c>
      <c r="E841" s="18" t="s">
        <v>602</v>
      </c>
      <c r="F841" s="18">
        <v>11</v>
      </c>
      <c r="G841" s="18" t="s">
        <v>142</v>
      </c>
      <c r="H841" s="184" t="s">
        <v>2232</v>
      </c>
      <c r="I841" s="185" t="s">
        <v>142</v>
      </c>
      <c r="J841" s="18" t="s">
        <v>2239</v>
      </c>
    </row>
    <row r="842" spans="1:10" x14ac:dyDescent="0.25">
      <c r="A842" s="18">
        <v>24247948</v>
      </c>
      <c r="B842" s="184" t="s">
        <v>2432</v>
      </c>
      <c r="C842" s="18" t="s">
        <v>2433</v>
      </c>
      <c r="D842" s="185" t="s">
        <v>78</v>
      </c>
      <c r="E842" s="18" t="s">
        <v>2434</v>
      </c>
      <c r="F842" s="18">
        <v>11</v>
      </c>
      <c r="G842" s="18" t="s">
        <v>142</v>
      </c>
      <c r="H842" s="184" t="s">
        <v>2232</v>
      </c>
      <c r="I842" s="185" t="s">
        <v>142</v>
      </c>
      <c r="J842" s="18" t="s">
        <v>2239</v>
      </c>
    </row>
    <row r="843" spans="1:10" x14ac:dyDescent="0.25">
      <c r="A843" s="18">
        <v>24248715</v>
      </c>
      <c r="B843" s="184" t="s">
        <v>2435</v>
      </c>
      <c r="C843" s="18" t="s">
        <v>2436</v>
      </c>
      <c r="D843" s="185" t="s">
        <v>78</v>
      </c>
      <c r="E843" s="18" t="s">
        <v>721</v>
      </c>
      <c r="F843" s="18">
        <v>12</v>
      </c>
      <c r="G843" s="18" t="s">
        <v>142</v>
      </c>
      <c r="H843" s="184" t="s">
        <v>2232</v>
      </c>
      <c r="I843" s="185" t="s">
        <v>142</v>
      </c>
      <c r="J843" s="18" t="s">
        <v>2313</v>
      </c>
    </row>
    <row r="844" spans="1:10" x14ac:dyDescent="0.25">
      <c r="A844" s="18">
        <v>24248716</v>
      </c>
      <c r="B844" s="184" t="s">
        <v>2437</v>
      </c>
      <c r="C844" s="18" t="s">
        <v>2438</v>
      </c>
      <c r="D844" s="185" t="s">
        <v>78</v>
      </c>
      <c r="E844" s="18" t="s">
        <v>2439</v>
      </c>
      <c r="F844" s="18">
        <v>11</v>
      </c>
      <c r="G844" s="18" t="s">
        <v>142</v>
      </c>
      <c r="H844" s="184" t="s">
        <v>2232</v>
      </c>
      <c r="I844" s="185" t="s">
        <v>142</v>
      </c>
      <c r="J844" s="18" t="s">
        <v>608</v>
      </c>
    </row>
    <row r="845" spans="1:10" x14ac:dyDescent="0.25">
      <c r="A845" s="18">
        <v>24247478</v>
      </c>
      <c r="B845" s="184" t="s">
        <v>2440</v>
      </c>
      <c r="C845" s="18" t="s">
        <v>2441</v>
      </c>
      <c r="D845" s="185" t="s">
        <v>79</v>
      </c>
      <c r="E845" s="18" t="s">
        <v>2442</v>
      </c>
      <c r="F845" s="18">
        <v>12</v>
      </c>
      <c r="G845" s="18" t="s">
        <v>142</v>
      </c>
      <c r="H845" s="184" t="s">
        <v>2232</v>
      </c>
      <c r="I845" s="185" t="s">
        <v>142</v>
      </c>
      <c r="J845" s="18" t="s">
        <v>2239</v>
      </c>
    </row>
    <row r="846" spans="1:10" x14ac:dyDescent="0.25">
      <c r="A846" s="18">
        <v>24248717</v>
      </c>
      <c r="B846" s="184" t="s">
        <v>2443</v>
      </c>
      <c r="C846" s="18" t="s">
        <v>2444</v>
      </c>
      <c r="D846" s="185" t="s">
        <v>95</v>
      </c>
      <c r="E846" s="18" t="s">
        <v>2445</v>
      </c>
      <c r="F846" s="18">
        <v>14</v>
      </c>
      <c r="G846" s="18" t="s">
        <v>142</v>
      </c>
      <c r="H846" s="184" t="s">
        <v>2232</v>
      </c>
      <c r="I846" s="185" t="s">
        <v>142</v>
      </c>
      <c r="J846" s="18" t="s">
        <v>2446</v>
      </c>
    </row>
    <row r="847" spans="1:10" x14ac:dyDescent="0.25">
      <c r="A847" s="18">
        <v>24248718</v>
      </c>
      <c r="B847" s="184" t="s">
        <v>2447</v>
      </c>
      <c r="C847" s="18" t="s">
        <v>2448</v>
      </c>
      <c r="D847" s="185" t="s">
        <v>95</v>
      </c>
      <c r="E847" s="18" t="s">
        <v>2449</v>
      </c>
      <c r="F847" s="18">
        <v>14</v>
      </c>
      <c r="G847" s="18" t="s">
        <v>142</v>
      </c>
      <c r="H847" s="184" t="s">
        <v>2232</v>
      </c>
      <c r="I847" s="185" t="s">
        <v>142</v>
      </c>
      <c r="J847" s="18" t="s">
        <v>2446</v>
      </c>
    </row>
    <row r="848" spans="1:10" x14ac:dyDescent="0.25">
      <c r="A848" s="18">
        <v>24222243</v>
      </c>
      <c r="B848" s="184" t="s">
        <v>2450</v>
      </c>
      <c r="C848" s="18" t="s">
        <v>2451</v>
      </c>
      <c r="D848" s="185" t="s">
        <v>94</v>
      </c>
      <c r="E848" s="18" t="s">
        <v>2452</v>
      </c>
      <c r="F848" s="18">
        <v>15</v>
      </c>
      <c r="G848" s="18" t="s">
        <v>142</v>
      </c>
      <c r="H848" s="184" t="s">
        <v>2232</v>
      </c>
      <c r="I848" s="185" t="s">
        <v>142</v>
      </c>
      <c r="J848" s="18" t="s">
        <v>2233</v>
      </c>
    </row>
    <row r="849" spans="1:10" x14ac:dyDescent="0.25">
      <c r="A849" s="18">
        <v>24222134</v>
      </c>
      <c r="B849" s="184" t="s">
        <v>8334</v>
      </c>
      <c r="C849" s="18" t="s">
        <v>8965</v>
      </c>
      <c r="D849" s="185" t="s">
        <v>95</v>
      </c>
      <c r="E849" s="18" t="s">
        <v>3551</v>
      </c>
      <c r="F849" s="18">
        <v>15</v>
      </c>
      <c r="G849" s="18" t="s">
        <v>142</v>
      </c>
      <c r="H849" s="184" t="s">
        <v>2232</v>
      </c>
      <c r="I849" s="185" t="s">
        <v>142</v>
      </c>
      <c r="J849" s="18" t="s">
        <v>608</v>
      </c>
    </row>
    <row r="850" spans="1:10" x14ac:dyDescent="0.25">
      <c r="A850" s="18">
        <v>24211019</v>
      </c>
      <c r="B850" s="184" t="s">
        <v>2028</v>
      </c>
      <c r="C850" s="18" t="s">
        <v>2453</v>
      </c>
      <c r="D850" s="185" t="s">
        <v>94</v>
      </c>
      <c r="E850" s="18" t="s">
        <v>2454</v>
      </c>
      <c r="F850" s="18">
        <v>14</v>
      </c>
      <c r="G850" s="18" t="s">
        <v>142</v>
      </c>
      <c r="H850" s="184" t="s">
        <v>2232</v>
      </c>
      <c r="I850" s="185" t="s">
        <v>142</v>
      </c>
      <c r="J850" s="18" t="s">
        <v>1843</v>
      </c>
    </row>
    <row r="851" spans="1:10" x14ac:dyDescent="0.25">
      <c r="A851" s="18">
        <v>24247797</v>
      </c>
      <c r="B851" s="184" t="s">
        <v>2455</v>
      </c>
      <c r="C851" s="18" t="s">
        <v>2456</v>
      </c>
      <c r="D851" s="185" t="s">
        <v>79</v>
      </c>
      <c r="E851" s="18" t="s">
        <v>2457</v>
      </c>
      <c r="F851" s="18">
        <v>12</v>
      </c>
      <c r="G851" s="18" t="s">
        <v>142</v>
      </c>
      <c r="H851" s="184" t="s">
        <v>2232</v>
      </c>
      <c r="I851" s="185" t="s">
        <v>142</v>
      </c>
    </row>
    <row r="852" spans="1:10" x14ac:dyDescent="0.25">
      <c r="A852" s="18">
        <v>24237347</v>
      </c>
      <c r="B852" s="184" t="s">
        <v>2458</v>
      </c>
      <c r="C852" s="18" t="s">
        <v>2459</v>
      </c>
      <c r="D852" s="185" t="s">
        <v>79</v>
      </c>
      <c r="E852" s="18" t="s">
        <v>2460</v>
      </c>
      <c r="F852" s="18">
        <v>13</v>
      </c>
      <c r="G852" s="18" t="s">
        <v>142</v>
      </c>
      <c r="H852" s="184" t="s">
        <v>2232</v>
      </c>
      <c r="I852" s="185" t="s">
        <v>142</v>
      </c>
      <c r="J852" s="18" t="s">
        <v>1162</v>
      </c>
    </row>
    <row r="853" spans="1:10" x14ac:dyDescent="0.25">
      <c r="A853" s="18">
        <v>24247949</v>
      </c>
      <c r="B853" s="184" t="s">
        <v>2461</v>
      </c>
      <c r="C853" s="18" t="s">
        <v>2462</v>
      </c>
      <c r="D853" s="185" t="s">
        <v>79</v>
      </c>
      <c r="E853" s="18" t="s">
        <v>1913</v>
      </c>
      <c r="F853" s="18">
        <v>12</v>
      </c>
      <c r="G853" s="18" t="s">
        <v>142</v>
      </c>
      <c r="H853" s="184" t="s">
        <v>2232</v>
      </c>
      <c r="I853" s="185" t="s">
        <v>142</v>
      </c>
      <c r="J853" s="18" t="s">
        <v>2239</v>
      </c>
    </row>
    <row r="854" spans="1:10" x14ac:dyDescent="0.25">
      <c r="A854" s="18">
        <v>24247470</v>
      </c>
      <c r="B854" s="184" t="s">
        <v>2463</v>
      </c>
      <c r="C854" s="18" t="s">
        <v>2464</v>
      </c>
      <c r="D854" s="185" t="s">
        <v>78</v>
      </c>
      <c r="E854" s="18" t="s">
        <v>2465</v>
      </c>
      <c r="F854" s="18">
        <v>11</v>
      </c>
      <c r="G854" s="18" t="s">
        <v>142</v>
      </c>
      <c r="H854" s="184" t="s">
        <v>2232</v>
      </c>
      <c r="I854" s="185" t="s">
        <v>142</v>
      </c>
      <c r="J854" s="18" t="s">
        <v>2239</v>
      </c>
    </row>
    <row r="855" spans="1:10" x14ac:dyDescent="0.25">
      <c r="A855" s="18">
        <v>24247474</v>
      </c>
      <c r="B855" s="184" t="s">
        <v>2466</v>
      </c>
      <c r="C855" s="18" t="s">
        <v>1160</v>
      </c>
      <c r="D855" s="185" t="s">
        <v>79</v>
      </c>
      <c r="E855" s="18" t="s">
        <v>1158</v>
      </c>
      <c r="F855" s="18">
        <v>11</v>
      </c>
      <c r="G855" s="18" t="s">
        <v>142</v>
      </c>
      <c r="H855" s="184" t="s">
        <v>2232</v>
      </c>
      <c r="I855" s="185" t="s">
        <v>142</v>
      </c>
      <c r="J855" s="18" t="s">
        <v>2239</v>
      </c>
    </row>
    <row r="856" spans="1:10" x14ac:dyDescent="0.25">
      <c r="A856" s="18">
        <v>24248719</v>
      </c>
      <c r="B856" s="184" t="s">
        <v>2467</v>
      </c>
      <c r="C856" s="18" t="s">
        <v>2468</v>
      </c>
      <c r="D856" s="185" t="s">
        <v>78</v>
      </c>
      <c r="E856" s="18" t="s">
        <v>1029</v>
      </c>
      <c r="F856" s="18">
        <v>13</v>
      </c>
      <c r="G856" s="18" t="s">
        <v>142</v>
      </c>
      <c r="H856" s="184" t="s">
        <v>2232</v>
      </c>
      <c r="I856" s="185" t="s">
        <v>142</v>
      </c>
      <c r="J856" s="18" t="s">
        <v>2469</v>
      </c>
    </row>
    <row r="857" spans="1:10" x14ac:dyDescent="0.25">
      <c r="A857" s="18">
        <v>24247793</v>
      </c>
      <c r="B857" s="184" t="s">
        <v>1506</v>
      </c>
      <c r="C857" s="18" t="s">
        <v>2470</v>
      </c>
      <c r="D857" s="185" t="s">
        <v>78</v>
      </c>
      <c r="E857" s="18" t="s">
        <v>1528</v>
      </c>
      <c r="F857" s="18">
        <v>12</v>
      </c>
      <c r="G857" s="18" t="s">
        <v>142</v>
      </c>
      <c r="H857" s="184" t="s">
        <v>2232</v>
      </c>
      <c r="I857" s="185" t="s">
        <v>142</v>
      </c>
      <c r="J857" s="18" t="s">
        <v>2236</v>
      </c>
    </row>
    <row r="858" spans="1:10" x14ac:dyDescent="0.25">
      <c r="A858" s="18">
        <v>24222173</v>
      </c>
      <c r="B858" s="184" t="s">
        <v>2471</v>
      </c>
      <c r="C858" s="18" t="s">
        <v>8966</v>
      </c>
      <c r="D858" s="185" t="s">
        <v>78</v>
      </c>
      <c r="E858" s="18" t="s">
        <v>1975</v>
      </c>
      <c r="F858" s="18">
        <v>13</v>
      </c>
      <c r="G858" s="18" t="s">
        <v>142</v>
      </c>
      <c r="H858" s="184" t="s">
        <v>2232</v>
      </c>
      <c r="I858" s="185" t="s">
        <v>142</v>
      </c>
      <c r="J858" s="18" t="s">
        <v>8961</v>
      </c>
    </row>
    <row r="859" spans="1:10" x14ac:dyDescent="0.25">
      <c r="A859" s="18">
        <v>24245675</v>
      </c>
      <c r="B859" s="184" t="s">
        <v>2471</v>
      </c>
      <c r="C859" s="18" t="s">
        <v>2472</v>
      </c>
      <c r="D859" s="185" t="s">
        <v>79</v>
      </c>
      <c r="E859" s="18" t="s">
        <v>2190</v>
      </c>
      <c r="F859" s="18">
        <v>11</v>
      </c>
      <c r="G859" s="18" t="s">
        <v>142</v>
      </c>
      <c r="H859" s="184" t="s">
        <v>2232</v>
      </c>
      <c r="I859" s="185" t="s">
        <v>142</v>
      </c>
      <c r="J859" s="18" t="s">
        <v>2236</v>
      </c>
    </row>
    <row r="860" spans="1:10" x14ac:dyDescent="0.25">
      <c r="A860" s="18">
        <v>24212873</v>
      </c>
      <c r="B860" s="184" t="s">
        <v>1086</v>
      </c>
      <c r="C860" s="18" t="s">
        <v>2473</v>
      </c>
      <c r="D860" s="185" t="s">
        <v>95</v>
      </c>
      <c r="E860" s="18" t="s">
        <v>2380</v>
      </c>
      <c r="F860" s="18">
        <v>15</v>
      </c>
      <c r="G860" s="18" t="s">
        <v>142</v>
      </c>
      <c r="H860" s="184" t="s">
        <v>2232</v>
      </c>
      <c r="I860" s="185" t="s">
        <v>2096</v>
      </c>
      <c r="J860" s="18" t="s">
        <v>764</v>
      </c>
    </row>
    <row r="861" spans="1:10" x14ac:dyDescent="0.25">
      <c r="A861" s="18">
        <v>24247783</v>
      </c>
      <c r="B861" s="184" t="s">
        <v>1086</v>
      </c>
      <c r="C861" s="18" t="s">
        <v>2474</v>
      </c>
      <c r="D861" s="185" t="s">
        <v>78</v>
      </c>
      <c r="E861" s="18" t="s">
        <v>930</v>
      </c>
      <c r="F861" s="18">
        <v>11</v>
      </c>
      <c r="G861" s="18" t="s">
        <v>142</v>
      </c>
      <c r="H861" s="184" t="s">
        <v>2232</v>
      </c>
      <c r="I861" s="185" t="s">
        <v>142</v>
      </c>
      <c r="J861" s="18" t="s">
        <v>2239</v>
      </c>
    </row>
    <row r="862" spans="1:10" x14ac:dyDescent="0.25">
      <c r="A862" s="18">
        <v>24248720</v>
      </c>
      <c r="B862" s="184" t="s">
        <v>2475</v>
      </c>
      <c r="C862" s="18" t="s">
        <v>2476</v>
      </c>
      <c r="D862" s="185" t="s">
        <v>79</v>
      </c>
      <c r="E862" s="18" t="s">
        <v>2477</v>
      </c>
      <c r="F862" s="18">
        <v>13</v>
      </c>
      <c r="G862" s="18" t="s">
        <v>142</v>
      </c>
      <c r="H862" s="184" t="s">
        <v>2232</v>
      </c>
      <c r="I862" s="185" t="s">
        <v>142</v>
      </c>
      <c r="J862" s="18" t="s">
        <v>255</v>
      </c>
    </row>
    <row r="863" spans="1:10" x14ac:dyDescent="0.25">
      <c r="A863" s="18">
        <v>24248721</v>
      </c>
      <c r="B863" s="184" t="s">
        <v>2478</v>
      </c>
      <c r="C863" s="18" t="s">
        <v>2479</v>
      </c>
      <c r="D863" s="185" t="s">
        <v>79</v>
      </c>
      <c r="E863" s="18" t="s">
        <v>2480</v>
      </c>
      <c r="F863" s="18">
        <v>11</v>
      </c>
      <c r="G863" s="18" t="s">
        <v>142</v>
      </c>
      <c r="H863" s="184" t="s">
        <v>2232</v>
      </c>
      <c r="I863" s="185" t="s">
        <v>142</v>
      </c>
      <c r="J863" s="18" t="s">
        <v>764</v>
      </c>
    </row>
    <row r="864" spans="1:10" x14ac:dyDescent="0.25">
      <c r="A864" s="18">
        <v>24247473</v>
      </c>
      <c r="B864" s="184" t="s">
        <v>2481</v>
      </c>
      <c r="C864" s="18" t="s">
        <v>2482</v>
      </c>
      <c r="D864" s="185" t="s">
        <v>78</v>
      </c>
      <c r="E864" s="18" t="s">
        <v>2483</v>
      </c>
      <c r="F864" s="18">
        <v>11</v>
      </c>
      <c r="G864" s="18" t="s">
        <v>142</v>
      </c>
      <c r="H864" s="184" t="s">
        <v>2232</v>
      </c>
      <c r="I864" s="185" t="s">
        <v>142</v>
      </c>
      <c r="J864" s="18" t="s">
        <v>2239</v>
      </c>
    </row>
    <row r="865" spans="1:10" x14ac:dyDescent="0.25">
      <c r="A865" s="18">
        <v>24220112</v>
      </c>
      <c r="B865" s="184" t="s">
        <v>2484</v>
      </c>
      <c r="C865" s="18" t="s">
        <v>2485</v>
      </c>
      <c r="D865" s="185" t="s">
        <v>95</v>
      </c>
      <c r="E865" s="18" t="s">
        <v>2486</v>
      </c>
      <c r="F865" s="18">
        <v>15</v>
      </c>
      <c r="G865" s="18" t="s">
        <v>142</v>
      </c>
      <c r="H865" s="184" t="s">
        <v>2232</v>
      </c>
      <c r="I865" s="185" t="s">
        <v>142</v>
      </c>
      <c r="J865" s="18" t="s">
        <v>2260</v>
      </c>
    </row>
    <row r="866" spans="1:10" x14ac:dyDescent="0.25">
      <c r="A866" s="18">
        <v>24248543</v>
      </c>
      <c r="B866" s="184" t="s">
        <v>2487</v>
      </c>
      <c r="C866" s="18" t="s">
        <v>2488</v>
      </c>
      <c r="D866" s="185" t="s">
        <v>79</v>
      </c>
      <c r="E866" s="18" t="s">
        <v>2489</v>
      </c>
      <c r="F866" s="18">
        <v>12</v>
      </c>
      <c r="G866" s="18" t="s">
        <v>142</v>
      </c>
      <c r="H866" s="184" t="s">
        <v>2232</v>
      </c>
      <c r="I866" s="185" t="s">
        <v>142</v>
      </c>
      <c r="J866" s="18" t="s">
        <v>2239</v>
      </c>
    </row>
    <row r="867" spans="1:10" x14ac:dyDescent="0.25">
      <c r="A867" s="18">
        <v>24237864</v>
      </c>
      <c r="B867" s="184" t="s">
        <v>2490</v>
      </c>
      <c r="C867" s="18" t="s">
        <v>2491</v>
      </c>
      <c r="D867" s="185" t="s">
        <v>79</v>
      </c>
      <c r="E867" s="18" t="s">
        <v>2492</v>
      </c>
      <c r="F867" s="18">
        <v>12</v>
      </c>
      <c r="G867" s="18" t="s">
        <v>142</v>
      </c>
      <c r="H867" s="184" t="s">
        <v>2232</v>
      </c>
      <c r="I867" s="185" t="s">
        <v>142</v>
      </c>
      <c r="J867" s="18" t="s">
        <v>1162</v>
      </c>
    </row>
    <row r="868" spans="1:10" x14ac:dyDescent="0.25">
      <c r="A868" s="18">
        <v>24248722</v>
      </c>
      <c r="B868" s="184" t="s">
        <v>734</v>
      </c>
      <c r="C868" s="18" t="s">
        <v>2493</v>
      </c>
      <c r="D868" s="185" t="s">
        <v>78</v>
      </c>
      <c r="E868" s="18" t="s">
        <v>2494</v>
      </c>
      <c r="F868" s="18">
        <v>11</v>
      </c>
      <c r="G868" s="18" t="s">
        <v>142</v>
      </c>
      <c r="H868" s="184" t="s">
        <v>2232</v>
      </c>
      <c r="I868" s="185" t="s">
        <v>142</v>
      </c>
      <c r="J868" s="18" t="s">
        <v>2469</v>
      </c>
    </row>
    <row r="869" spans="1:10" x14ac:dyDescent="0.25">
      <c r="A869" s="18">
        <v>24211013</v>
      </c>
      <c r="B869" s="184" t="s">
        <v>2097</v>
      </c>
      <c r="C869" s="18" t="s">
        <v>2495</v>
      </c>
      <c r="D869" s="185" t="s">
        <v>95</v>
      </c>
      <c r="E869" s="18" t="s">
        <v>2496</v>
      </c>
      <c r="F869" s="18">
        <v>14</v>
      </c>
      <c r="G869" s="18" t="s">
        <v>142</v>
      </c>
      <c r="H869" s="184" t="s">
        <v>2232</v>
      </c>
      <c r="I869" s="185" t="s">
        <v>142</v>
      </c>
      <c r="J869" s="18" t="s">
        <v>2497</v>
      </c>
    </row>
    <row r="870" spans="1:10" x14ac:dyDescent="0.25">
      <c r="A870" s="18">
        <v>24233741</v>
      </c>
      <c r="B870" s="184" t="s">
        <v>2498</v>
      </c>
      <c r="C870" s="18" t="s">
        <v>2235</v>
      </c>
      <c r="D870" s="185" t="s">
        <v>79</v>
      </c>
      <c r="E870" s="18" t="s">
        <v>2499</v>
      </c>
      <c r="F870" s="18">
        <v>13</v>
      </c>
      <c r="G870" s="18" t="s">
        <v>142</v>
      </c>
      <c r="H870" s="184" t="s">
        <v>2232</v>
      </c>
      <c r="I870" s="185" t="s">
        <v>142</v>
      </c>
      <c r="J870" s="18" t="s">
        <v>2500</v>
      </c>
    </row>
    <row r="871" spans="1:10" x14ac:dyDescent="0.25">
      <c r="A871" s="18">
        <v>24247472</v>
      </c>
      <c r="B871" s="184" t="s">
        <v>2501</v>
      </c>
      <c r="C871" s="18" t="s">
        <v>2502</v>
      </c>
      <c r="D871" s="185" t="s">
        <v>79</v>
      </c>
      <c r="E871" s="18" t="s">
        <v>704</v>
      </c>
      <c r="F871" s="18">
        <v>12</v>
      </c>
      <c r="G871" s="18" t="s">
        <v>142</v>
      </c>
      <c r="H871" s="184" t="s">
        <v>2232</v>
      </c>
      <c r="I871" s="185" t="s">
        <v>142</v>
      </c>
      <c r="J871" s="18" t="s">
        <v>2239</v>
      </c>
    </row>
    <row r="872" spans="1:10" x14ac:dyDescent="0.25">
      <c r="A872" s="18">
        <v>24237865</v>
      </c>
      <c r="B872" s="184" t="s">
        <v>2503</v>
      </c>
      <c r="C872" s="18" t="s">
        <v>2504</v>
      </c>
      <c r="D872" s="185" t="s">
        <v>78</v>
      </c>
      <c r="E872" s="18" t="s">
        <v>2505</v>
      </c>
      <c r="F872" s="18">
        <v>12</v>
      </c>
      <c r="G872" s="18" t="s">
        <v>142</v>
      </c>
      <c r="H872" s="184" t="s">
        <v>2232</v>
      </c>
      <c r="I872" s="185" t="s">
        <v>142</v>
      </c>
      <c r="J872" s="18" t="s">
        <v>2236</v>
      </c>
    </row>
    <row r="873" spans="1:10" x14ac:dyDescent="0.25">
      <c r="A873" s="18">
        <v>24247790</v>
      </c>
      <c r="B873" s="184" t="s">
        <v>2506</v>
      </c>
      <c r="C873" s="18" t="s">
        <v>2507</v>
      </c>
      <c r="D873" s="185" t="s">
        <v>79</v>
      </c>
      <c r="E873" s="18" t="s">
        <v>2508</v>
      </c>
      <c r="F873" s="18">
        <v>12</v>
      </c>
      <c r="G873" s="18" t="s">
        <v>142</v>
      </c>
      <c r="H873" s="184" t="s">
        <v>2232</v>
      </c>
      <c r="I873" s="185" t="s">
        <v>142</v>
      </c>
      <c r="J873" s="18" t="s">
        <v>2509</v>
      </c>
    </row>
    <row r="874" spans="1:10" x14ac:dyDescent="0.25">
      <c r="A874" s="18">
        <v>24248542</v>
      </c>
      <c r="B874" s="184" t="s">
        <v>2510</v>
      </c>
      <c r="C874" s="18" t="s">
        <v>2511</v>
      </c>
      <c r="D874" s="185" t="s">
        <v>79</v>
      </c>
      <c r="E874" s="18" t="s">
        <v>2512</v>
      </c>
      <c r="F874" s="18">
        <v>13</v>
      </c>
      <c r="G874" s="18" t="s">
        <v>142</v>
      </c>
      <c r="H874" s="184" t="s">
        <v>2232</v>
      </c>
      <c r="I874" s="185" t="s">
        <v>142</v>
      </c>
      <c r="J874" s="18" t="s">
        <v>2239</v>
      </c>
    </row>
    <row r="875" spans="1:10" x14ac:dyDescent="0.25">
      <c r="A875" s="18">
        <v>24237117</v>
      </c>
      <c r="B875" s="184" t="s">
        <v>2513</v>
      </c>
      <c r="C875" s="18" t="s">
        <v>2514</v>
      </c>
      <c r="D875" s="185" t="s">
        <v>78</v>
      </c>
      <c r="E875" s="18" t="s">
        <v>2515</v>
      </c>
      <c r="F875" s="18">
        <v>13</v>
      </c>
      <c r="G875" s="18" t="s">
        <v>142</v>
      </c>
      <c r="H875" s="184" t="s">
        <v>2232</v>
      </c>
      <c r="I875" s="185" t="s">
        <v>142</v>
      </c>
      <c r="J875" s="18" t="s">
        <v>2233</v>
      </c>
    </row>
    <row r="876" spans="1:10" x14ac:dyDescent="0.25">
      <c r="A876" s="18">
        <v>24249182</v>
      </c>
      <c r="B876" s="184" t="s">
        <v>2516</v>
      </c>
      <c r="C876" s="18" t="s">
        <v>2517</v>
      </c>
      <c r="D876" s="185" t="s">
        <v>78</v>
      </c>
      <c r="E876" s="18" t="s">
        <v>2518</v>
      </c>
      <c r="G876" s="18" t="s">
        <v>142</v>
      </c>
      <c r="H876" s="184" t="s">
        <v>2232</v>
      </c>
      <c r="I876" s="185" t="s">
        <v>142</v>
      </c>
      <c r="J876" s="18" t="s">
        <v>764</v>
      </c>
    </row>
    <row r="877" spans="1:10" x14ac:dyDescent="0.25">
      <c r="A877" s="18">
        <v>24248723</v>
      </c>
      <c r="B877" s="184" t="s">
        <v>2519</v>
      </c>
      <c r="C877" s="18" t="s">
        <v>2520</v>
      </c>
      <c r="D877" s="185" t="s">
        <v>79</v>
      </c>
      <c r="E877" s="18" t="s">
        <v>2521</v>
      </c>
      <c r="F877" s="18">
        <v>12</v>
      </c>
      <c r="G877" s="18" t="s">
        <v>142</v>
      </c>
      <c r="H877" s="184" t="s">
        <v>2232</v>
      </c>
      <c r="I877" s="185" t="s">
        <v>142</v>
      </c>
      <c r="J877" s="18" t="s">
        <v>764</v>
      </c>
    </row>
    <row r="878" spans="1:10" x14ac:dyDescent="0.25">
      <c r="A878" s="18">
        <v>24247784</v>
      </c>
      <c r="B878" s="184" t="s">
        <v>2522</v>
      </c>
      <c r="C878" s="18" t="s">
        <v>2523</v>
      </c>
      <c r="D878" s="185" t="s">
        <v>78</v>
      </c>
      <c r="E878" s="18" t="s">
        <v>2494</v>
      </c>
      <c r="F878" s="18">
        <v>11</v>
      </c>
      <c r="G878" s="18" t="s">
        <v>142</v>
      </c>
      <c r="H878" s="184" t="s">
        <v>2232</v>
      </c>
      <c r="I878" s="185" t="s">
        <v>142</v>
      </c>
      <c r="J878" s="18" t="s">
        <v>2239</v>
      </c>
    </row>
    <row r="879" spans="1:10" x14ac:dyDescent="0.25">
      <c r="A879" s="18">
        <v>24248724</v>
      </c>
      <c r="B879" s="184" t="s">
        <v>2524</v>
      </c>
      <c r="C879" s="18" t="s">
        <v>2525</v>
      </c>
      <c r="D879" s="185" t="s">
        <v>78</v>
      </c>
      <c r="E879" s="18" t="s">
        <v>568</v>
      </c>
      <c r="F879" s="18">
        <v>13</v>
      </c>
      <c r="G879" s="18" t="s">
        <v>142</v>
      </c>
      <c r="H879" s="184" t="s">
        <v>2526</v>
      </c>
      <c r="I879" s="185" t="s">
        <v>142</v>
      </c>
      <c r="J879" s="18" t="s">
        <v>2313</v>
      </c>
    </row>
    <row r="880" spans="1:10" x14ac:dyDescent="0.25">
      <c r="A880" s="18">
        <v>24237168</v>
      </c>
      <c r="B880" s="184" t="s">
        <v>2527</v>
      </c>
      <c r="C880" s="18" t="s">
        <v>2528</v>
      </c>
      <c r="D880" s="185" t="s">
        <v>78</v>
      </c>
      <c r="E880" s="18" t="s">
        <v>524</v>
      </c>
      <c r="F880" s="18">
        <v>12</v>
      </c>
      <c r="G880" s="18" t="s">
        <v>142</v>
      </c>
      <c r="H880" s="184" t="s">
        <v>2526</v>
      </c>
      <c r="I880" s="185" t="s">
        <v>142</v>
      </c>
      <c r="J880" s="18" t="s">
        <v>790</v>
      </c>
    </row>
    <row r="881" spans="1:10" x14ac:dyDescent="0.25">
      <c r="A881" s="18">
        <v>24247737</v>
      </c>
      <c r="B881" s="184" t="s">
        <v>2527</v>
      </c>
      <c r="C881" s="18" t="s">
        <v>2529</v>
      </c>
      <c r="D881" s="185" t="s">
        <v>79</v>
      </c>
      <c r="E881" s="18" t="s">
        <v>2530</v>
      </c>
      <c r="F881" s="18">
        <v>11</v>
      </c>
      <c r="G881" s="18" t="s">
        <v>142</v>
      </c>
      <c r="H881" s="184" t="s">
        <v>2526</v>
      </c>
      <c r="I881" s="185" t="s">
        <v>142</v>
      </c>
      <c r="J881" s="18" t="s">
        <v>2531</v>
      </c>
    </row>
    <row r="882" spans="1:10" x14ac:dyDescent="0.25">
      <c r="A882" s="18">
        <v>24247738</v>
      </c>
      <c r="B882" s="184" t="s">
        <v>2532</v>
      </c>
      <c r="C882" s="18" t="s">
        <v>520</v>
      </c>
      <c r="D882" s="185" t="s">
        <v>79</v>
      </c>
      <c r="E882" s="18" t="s">
        <v>2442</v>
      </c>
      <c r="F882" s="18">
        <v>12</v>
      </c>
      <c r="G882" s="18" t="s">
        <v>142</v>
      </c>
      <c r="H882" s="184" t="s">
        <v>2526</v>
      </c>
      <c r="I882" s="185" t="s">
        <v>142</v>
      </c>
      <c r="J882" s="18" t="s">
        <v>2531</v>
      </c>
    </row>
    <row r="883" spans="1:10" x14ac:dyDescent="0.25">
      <c r="A883" s="18">
        <v>24247739</v>
      </c>
      <c r="B883" s="184" t="s">
        <v>1343</v>
      </c>
      <c r="C883" s="18" t="s">
        <v>2533</v>
      </c>
      <c r="D883" s="185" t="s">
        <v>78</v>
      </c>
      <c r="E883" s="18" t="s">
        <v>2534</v>
      </c>
      <c r="F883" s="18">
        <v>12</v>
      </c>
      <c r="G883" s="18" t="s">
        <v>142</v>
      </c>
      <c r="H883" s="184" t="s">
        <v>2526</v>
      </c>
      <c r="I883" s="185" t="s">
        <v>142</v>
      </c>
      <c r="J883" s="18" t="s">
        <v>2531</v>
      </c>
    </row>
    <row r="884" spans="1:10" x14ac:dyDescent="0.25">
      <c r="A884" s="18">
        <v>24248168</v>
      </c>
      <c r="B884" s="184" t="s">
        <v>2535</v>
      </c>
      <c r="C884" s="18" t="s">
        <v>2536</v>
      </c>
      <c r="D884" s="185" t="s">
        <v>78</v>
      </c>
      <c r="E884" s="18" t="s">
        <v>1745</v>
      </c>
      <c r="F884" s="18">
        <v>13</v>
      </c>
      <c r="G884" s="18" t="s">
        <v>142</v>
      </c>
      <c r="H884" s="184" t="s">
        <v>2526</v>
      </c>
      <c r="I884" s="185" t="s">
        <v>142</v>
      </c>
      <c r="J884" s="18" t="s">
        <v>790</v>
      </c>
    </row>
    <row r="885" spans="1:10" x14ac:dyDescent="0.25">
      <c r="A885" s="18">
        <v>24247740</v>
      </c>
      <c r="B885" s="184" t="s">
        <v>2537</v>
      </c>
      <c r="C885" s="18" t="s">
        <v>2444</v>
      </c>
      <c r="D885" s="185" t="s">
        <v>95</v>
      </c>
      <c r="E885" s="18" t="s">
        <v>1632</v>
      </c>
      <c r="F885" s="18">
        <v>15</v>
      </c>
      <c r="G885" s="18" t="s">
        <v>142</v>
      </c>
      <c r="H885" s="184" t="s">
        <v>2526</v>
      </c>
      <c r="I885" s="185" t="s">
        <v>142</v>
      </c>
      <c r="J885" s="18" t="s">
        <v>2538</v>
      </c>
    </row>
    <row r="886" spans="1:10" x14ac:dyDescent="0.25">
      <c r="A886" s="18">
        <v>24237170</v>
      </c>
      <c r="B886" s="184" t="s">
        <v>2539</v>
      </c>
      <c r="C886" s="18" t="s">
        <v>2540</v>
      </c>
      <c r="D886" s="185" t="s">
        <v>78</v>
      </c>
      <c r="E886" s="18" t="s">
        <v>2541</v>
      </c>
      <c r="F886" s="18">
        <v>13</v>
      </c>
      <c r="G886" s="18" t="s">
        <v>142</v>
      </c>
      <c r="H886" s="184" t="s">
        <v>2526</v>
      </c>
      <c r="I886" s="185" t="s">
        <v>142</v>
      </c>
      <c r="J886" s="18" t="s">
        <v>790</v>
      </c>
    </row>
    <row r="887" spans="1:10" x14ac:dyDescent="0.25">
      <c r="A887" s="18">
        <v>24248725</v>
      </c>
      <c r="B887" s="184" t="s">
        <v>2542</v>
      </c>
      <c r="C887" s="18" t="s">
        <v>2543</v>
      </c>
      <c r="D887" s="185" t="s">
        <v>78</v>
      </c>
      <c r="E887" s="18" t="s">
        <v>2544</v>
      </c>
      <c r="F887" s="18">
        <v>12</v>
      </c>
      <c r="G887" s="18" t="s">
        <v>142</v>
      </c>
      <c r="H887" s="184" t="s">
        <v>2526</v>
      </c>
      <c r="I887" s="185" t="s">
        <v>142</v>
      </c>
      <c r="J887" s="18" t="s">
        <v>2313</v>
      </c>
    </row>
    <row r="888" spans="1:10" x14ac:dyDescent="0.25">
      <c r="A888" s="18">
        <v>24247747</v>
      </c>
      <c r="B888" s="184" t="s">
        <v>545</v>
      </c>
      <c r="C888" s="18" t="s">
        <v>2545</v>
      </c>
      <c r="D888" s="185" t="s">
        <v>79</v>
      </c>
      <c r="E888" s="18" t="s">
        <v>547</v>
      </c>
      <c r="F888" s="18">
        <v>11</v>
      </c>
      <c r="G888" s="18" t="s">
        <v>142</v>
      </c>
      <c r="H888" s="184" t="s">
        <v>2526</v>
      </c>
      <c r="I888" s="185" t="s">
        <v>142</v>
      </c>
      <c r="J888" s="18" t="s">
        <v>2531</v>
      </c>
    </row>
    <row r="889" spans="1:10" x14ac:dyDescent="0.25">
      <c r="A889" s="18">
        <v>24247741</v>
      </c>
      <c r="B889" s="184" t="s">
        <v>2546</v>
      </c>
      <c r="C889" s="18" t="s">
        <v>2547</v>
      </c>
      <c r="D889" s="185" t="s">
        <v>78</v>
      </c>
      <c r="E889" s="18" t="s">
        <v>2322</v>
      </c>
      <c r="F889" s="18">
        <v>13</v>
      </c>
      <c r="G889" s="18" t="s">
        <v>142</v>
      </c>
      <c r="H889" s="184" t="s">
        <v>2526</v>
      </c>
      <c r="I889" s="185" t="s">
        <v>142</v>
      </c>
      <c r="J889" s="18" t="s">
        <v>2531</v>
      </c>
    </row>
    <row r="890" spans="1:10" x14ac:dyDescent="0.25">
      <c r="A890" s="18">
        <v>24237166</v>
      </c>
      <c r="B890" s="184" t="s">
        <v>2548</v>
      </c>
      <c r="C890" s="18" t="s">
        <v>2549</v>
      </c>
      <c r="D890" s="185" t="s">
        <v>79</v>
      </c>
      <c r="E890" s="18" t="s">
        <v>936</v>
      </c>
      <c r="F890" s="18">
        <v>12</v>
      </c>
      <c r="G890" s="18" t="s">
        <v>142</v>
      </c>
      <c r="H890" s="184" t="s">
        <v>2526</v>
      </c>
      <c r="I890" s="185" t="s">
        <v>142</v>
      </c>
      <c r="J890" s="18" t="s">
        <v>2022</v>
      </c>
    </row>
    <row r="891" spans="1:10" x14ac:dyDescent="0.25">
      <c r="A891" s="18">
        <v>24247742</v>
      </c>
      <c r="B891" s="184" t="s">
        <v>2550</v>
      </c>
      <c r="C891" s="18" t="s">
        <v>2485</v>
      </c>
      <c r="D891" s="185" t="s">
        <v>79</v>
      </c>
      <c r="E891" s="18" t="s">
        <v>437</v>
      </c>
      <c r="F891" s="18">
        <v>12</v>
      </c>
      <c r="G891" s="18" t="s">
        <v>142</v>
      </c>
      <c r="H891" s="184" t="s">
        <v>2526</v>
      </c>
      <c r="I891" s="185" t="s">
        <v>142</v>
      </c>
      <c r="J891" s="18" t="s">
        <v>2531</v>
      </c>
    </row>
    <row r="892" spans="1:10" x14ac:dyDescent="0.25">
      <c r="A892" s="18">
        <v>24247746</v>
      </c>
      <c r="B892" s="184" t="s">
        <v>2551</v>
      </c>
      <c r="C892" s="18" t="s">
        <v>2552</v>
      </c>
      <c r="D892" s="185" t="s">
        <v>79</v>
      </c>
      <c r="E892" s="18" t="s">
        <v>2553</v>
      </c>
      <c r="F892" s="18">
        <v>11</v>
      </c>
      <c r="G892" s="18" t="s">
        <v>142</v>
      </c>
      <c r="H892" s="184" t="s">
        <v>2526</v>
      </c>
      <c r="I892" s="185" t="s">
        <v>142</v>
      </c>
      <c r="J892" s="18" t="s">
        <v>2538</v>
      </c>
    </row>
    <row r="893" spans="1:10" x14ac:dyDescent="0.25">
      <c r="A893" s="18">
        <v>24248518</v>
      </c>
      <c r="B893" s="184" t="s">
        <v>2554</v>
      </c>
      <c r="C893" s="18" t="s">
        <v>497</v>
      </c>
      <c r="D893" s="185" t="s">
        <v>95</v>
      </c>
      <c r="E893" s="18" t="s">
        <v>875</v>
      </c>
      <c r="F893" s="18">
        <v>15</v>
      </c>
      <c r="G893" s="18" t="s">
        <v>142</v>
      </c>
      <c r="H893" s="184" t="s">
        <v>2526</v>
      </c>
      <c r="I893" s="185" t="s">
        <v>142</v>
      </c>
      <c r="J893" s="18" t="s">
        <v>790</v>
      </c>
    </row>
    <row r="894" spans="1:10" x14ac:dyDescent="0.25">
      <c r="A894" s="18">
        <v>24248577</v>
      </c>
      <c r="B894" s="184" t="s">
        <v>2555</v>
      </c>
      <c r="C894" s="18" t="s">
        <v>2556</v>
      </c>
      <c r="D894" s="185" t="s">
        <v>79</v>
      </c>
      <c r="E894" s="18" t="s">
        <v>2557</v>
      </c>
      <c r="F894" s="18">
        <v>12</v>
      </c>
      <c r="G894" s="18" t="s">
        <v>142</v>
      </c>
      <c r="H894" s="184" t="s">
        <v>2526</v>
      </c>
      <c r="I894" s="185" t="s">
        <v>142</v>
      </c>
      <c r="J894" s="18" t="s">
        <v>790</v>
      </c>
    </row>
    <row r="895" spans="1:10" x14ac:dyDescent="0.25">
      <c r="A895" s="18">
        <v>24248387</v>
      </c>
      <c r="B895" s="184" t="s">
        <v>2558</v>
      </c>
      <c r="C895" s="18" t="s">
        <v>2559</v>
      </c>
      <c r="D895" s="185" t="s">
        <v>78</v>
      </c>
      <c r="E895" s="18" t="s">
        <v>2560</v>
      </c>
      <c r="F895" s="18">
        <v>12</v>
      </c>
      <c r="G895" s="18" t="s">
        <v>142</v>
      </c>
      <c r="H895" s="184" t="s">
        <v>2526</v>
      </c>
      <c r="I895" s="185" t="s">
        <v>142</v>
      </c>
      <c r="J895" s="18" t="s">
        <v>255</v>
      </c>
    </row>
    <row r="896" spans="1:10" x14ac:dyDescent="0.25">
      <c r="A896" s="18">
        <v>24238432</v>
      </c>
      <c r="B896" s="184" t="s">
        <v>1005</v>
      </c>
      <c r="C896" s="18" t="s">
        <v>2561</v>
      </c>
      <c r="D896" s="185" t="s">
        <v>94</v>
      </c>
      <c r="E896" s="18" t="s">
        <v>1064</v>
      </c>
      <c r="F896" s="18">
        <v>14</v>
      </c>
      <c r="G896" s="18" t="s">
        <v>142</v>
      </c>
      <c r="H896" s="184" t="s">
        <v>2526</v>
      </c>
      <c r="I896" s="185" t="s">
        <v>142</v>
      </c>
      <c r="J896" s="18" t="s">
        <v>790</v>
      </c>
    </row>
    <row r="897" spans="1:10" x14ac:dyDescent="0.25">
      <c r="A897" s="18">
        <v>24237685</v>
      </c>
      <c r="B897" s="184" t="s">
        <v>2562</v>
      </c>
      <c r="C897" s="18" t="s">
        <v>2563</v>
      </c>
      <c r="D897" s="185" t="s">
        <v>95</v>
      </c>
      <c r="E897" s="18" t="s">
        <v>2078</v>
      </c>
      <c r="F897" s="18">
        <v>14</v>
      </c>
      <c r="G897" s="18" t="s">
        <v>142</v>
      </c>
      <c r="H897" s="184" t="s">
        <v>2526</v>
      </c>
      <c r="I897" s="185" t="s">
        <v>142</v>
      </c>
      <c r="J897" s="18" t="s">
        <v>790</v>
      </c>
    </row>
    <row r="898" spans="1:10" x14ac:dyDescent="0.25">
      <c r="A898" s="18">
        <v>24248167</v>
      </c>
      <c r="B898" s="184" t="s">
        <v>2403</v>
      </c>
      <c r="C898" s="18" t="s">
        <v>2564</v>
      </c>
      <c r="D898" s="185" t="s">
        <v>78</v>
      </c>
      <c r="E898" s="18" t="s">
        <v>2565</v>
      </c>
      <c r="F898" s="18">
        <v>12</v>
      </c>
      <c r="G898" s="18" t="s">
        <v>142</v>
      </c>
      <c r="H898" s="184" t="s">
        <v>2526</v>
      </c>
      <c r="I898" s="185" t="s">
        <v>142</v>
      </c>
      <c r="J898" s="18" t="s">
        <v>577</v>
      </c>
    </row>
    <row r="899" spans="1:10" x14ac:dyDescent="0.25">
      <c r="A899" s="18">
        <v>24220965</v>
      </c>
      <c r="B899" s="184" t="s">
        <v>2566</v>
      </c>
      <c r="C899" s="18" t="s">
        <v>2567</v>
      </c>
      <c r="D899" s="185" t="s">
        <v>95</v>
      </c>
      <c r="E899" s="18" t="s">
        <v>2568</v>
      </c>
      <c r="F899" s="18">
        <v>14</v>
      </c>
      <c r="G899" s="18" t="s">
        <v>142</v>
      </c>
      <c r="H899" s="184" t="s">
        <v>2526</v>
      </c>
      <c r="I899" s="185" t="s">
        <v>142</v>
      </c>
      <c r="J899" s="18" t="s">
        <v>2569</v>
      </c>
    </row>
    <row r="900" spans="1:10" x14ac:dyDescent="0.25">
      <c r="A900" s="18">
        <v>24247743</v>
      </c>
      <c r="B900" s="184" t="s">
        <v>2570</v>
      </c>
      <c r="C900" s="18" t="s">
        <v>2571</v>
      </c>
      <c r="D900" s="185" t="s">
        <v>79</v>
      </c>
      <c r="E900" s="18" t="s">
        <v>2572</v>
      </c>
      <c r="F900" s="18">
        <v>12</v>
      </c>
      <c r="G900" s="18" t="s">
        <v>142</v>
      </c>
      <c r="H900" s="184" t="s">
        <v>2526</v>
      </c>
      <c r="I900" s="185" t="s">
        <v>142</v>
      </c>
      <c r="J900" s="18" t="s">
        <v>2531</v>
      </c>
    </row>
    <row r="901" spans="1:10" x14ac:dyDescent="0.25">
      <c r="A901" s="18">
        <v>24238162</v>
      </c>
      <c r="B901" s="184" t="s">
        <v>2573</v>
      </c>
      <c r="C901" s="18" t="s">
        <v>2574</v>
      </c>
      <c r="D901" s="185" t="s">
        <v>79</v>
      </c>
      <c r="E901" s="18" t="s">
        <v>2575</v>
      </c>
      <c r="F901" s="18">
        <v>13</v>
      </c>
      <c r="G901" s="18" t="s">
        <v>142</v>
      </c>
      <c r="H901" s="184" t="s">
        <v>2526</v>
      </c>
      <c r="I901" s="185" t="s">
        <v>142</v>
      </c>
      <c r="J901" s="18" t="s">
        <v>2576</v>
      </c>
    </row>
    <row r="902" spans="1:10" x14ac:dyDescent="0.25">
      <c r="A902" s="18">
        <v>24247744</v>
      </c>
      <c r="B902" s="184" t="s">
        <v>2577</v>
      </c>
      <c r="C902" s="18" t="s">
        <v>2578</v>
      </c>
      <c r="D902" s="185" t="s">
        <v>95</v>
      </c>
      <c r="E902" s="18" t="s">
        <v>2579</v>
      </c>
      <c r="F902" s="18">
        <v>14</v>
      </c>
      <c r="G902" s="18" t="s">
        <v>142</v>
      </c>
      <c r="H902" s="184" t="s">
        <v>2526</v>
      </c>
      <c r="I902" s="185" t="s">
        <v>142</v>
      </c>
      <c r="J902" s="18" t="s">
        <v>2580</v>
      </c>
    </row>
    <row r="903" spans="1:10" x14ac:dyDescent="0.25">
      <c r="A903" s="18">
        <v>24237209</v>
      </c>
      <c r="B903" s="184" t="s">
        <v>2581</v>
      </c>
      <c r="C903" s="18" t="s">
        <v>2582</v>
      </c>
      <c r="D903" s="185" t="s">
        <v>78</v>
      </c>
      <c r="E903" s="18" t="s">
        <v>2583</v>
      </c>
      <c r="F903" s="18">
        <v>13</v>
      </c>
      <c r="G903" s="18" t="s">
        <v>142</v>
      </c>
      <c r="H903" s="184" t="s">
        <v>2526</v>
      </c>
      <c r="I903" s="185" t="s">
        <v>142</v>
      </c>
      <c r="J903" s="18" t="s">
        <v>790</v>
      </c>
    </row>
    <row r="904" spans="1:10" x14ac:dyDescent="0.25">
      <c r="A904" s="18">
        <v>24247745</v>
      </c>
      <c r="B904" s="184" t="s">
        <v>2581</v>
      </c>
      <c r="C904" s="18" t="s">
        <v>2584</v>
      </c>
      <c r="D904" s="185" t="s">
        <v>78</v>
      </c>
      <c r="E904" s="18" t="s">
        <v>165</v>
      </c>
      <c r="F904" s="18">
        <v>12</v>
      </c>
      <c r="G904" s="18" t="s">
        <v>142</v>
      </c>
      <c r="H904" s="184" t="s">
        <v>2526</v>
      </c>
      <c r="I904" s="185" t="s">
        <v>142</v>
      </c>
      <c r="J904" s="18" t="s">
        <v>2531</v>
      </c>
    </row>
    <row r="905" spans="1:10" x14ac:dyDescent="0.25">
      <c r="A905" s="18">
        <v>24249402</v>
      </c>
      <c r="B905" s="184" t="s">
        <v>9242</v>
      </c>
      <c r="C905" s="18" t="s">
        <v>364</v>
      </c>
      <c r="D905" s="185" t="s">
        <v>95</v>
      </c>
      <c r="E905" s="18" t="s">
        <v>4381</v>
      </c>
      <c r="F905" s="18">
        <v>14</v>
      </c>
      <c r="G905" s="18" t="s">
        <v>142</v>
      </c>
      <c r="H905" s="184" t="s">
        <v>2526</v>
      </c>
      <c r="I905" s="185" t="s">
        <v>142</v>
      </c>
      <c r="J905" s="18" t="s">
        <v>3870</v>
      </c>
    </row>
    <row r="906" spans="1:10" x14ac:dyDescent="0.25">
      <c r="A906" s="18">
        <v>24237167</v>
      </c>
      <c r="B906" s="184" t="s">
        <v>2585</v>
      </c>
      <c r="C906" s="18" t="s">
        <v>2586</v>
      </c>
      <c r="D906" s="185" t="s">
        <v>79</v>
      </c>
      <c r="E906" s="18" t="s">
        <v>2587</v>
      </c>
      <c r="F906" s="18">
        <v>12</v>
      </c>
      <c r="G906" s="18" t="s">
        <v>142</v>
      </c>
      <c r="H906" s="184" t="s">
        <v>2526</v>
      </c>
      <c r="I906" s="185" t="s">
        <v>142</v>
      </c>
      <c r="J906" s="18" t="s">
        <v>790</v>
      </c>
    </row>
    <row r="907" spans="1:10" x14ac:dyDescent="0.25">
      <c r="A907" s="18">
        <v>24222709</v>
      </c>
      <c r="B907" s="184" t="s">
        <v>2588</v>
      </c>
      <c r="C907" s="18" t="s">
        <v>2589</v>
      </c>
      <c r="D907" s="185" t="s">
        <v>94</v>
      </c>
      <c r="E907" s="18" t="s">
        <v>2590</v>
      </c>
      <c r="F907" s="18">
        <v>14</v>
      </c>
      <c r="G907" s="18" t="s">
        <v>142</v>
      </c>
      <c r="H907" s="184" t="s">
        <v>2526</v>
      </c>
      <c r="I907" s="185" t="s">
        <v>142</v>
      </c>
      <c r="J907" s="18" t="s">
        <v>790</v>
      </c>
    </row>
    <row r="908" spans="1:10" x14ac:dyDescent="0.25">
      <c r="A908" s="18">
        <v>24237029</v>
      </c>
      <c r="B908" s="184" t="s">
        <v>2591</v>
      </c>
      <c r="C908" s="18" t="s">
        <v>2592</v>
      </c>
      <c r="D908" s="185" t="s">
        <v>78</v>
      </c>
      <c r="E908" s="18" t="s">
        <v>1720</v>
      </c>
      <c r="F908" s="18">
        <v>12</v>
      </c>
      <c r="G908" s="18" t="s">
        <v>142</v>
      </c>
      <c r="H908" s="184" t="s">
        <v>2526</v>
      </c>
      <c r="I908" s="185" t="s">
        <v>142</v>
      </c>
      <c r="J908" s="18" t="s">
        <v>2593</v>
      </c>
    </row>
    <row r="909" spans="1:10" x14ac:dyDescent="0.25">
      <c r="A909" s="18">
        <v>24220083</v>
      </c>
      <c r="B909" s="184" t="s">
        <v>2594</v>
      </c>
      <c r="C909" s="18" t="s">
        <v>2595</v>
      </c>
      <c r="D909" s="185" t="s">
        <v>95</v>
      </c>
      <c r="E909" s="18" t="s">
        <v>2596</v>
      </c>
      <c r="F909" s="18">
        <v>13</v>
      </c>
      <c r="G909" s="18" t="s">
        <v>142</v>
      </c>
      <c r="H909" s="184" t="s">
        <v>2526</v>
      </c>
      <c r="I909" s="185" t="s">
        <v>142</v>
      </c>
      <c r="J909" s="18" t="s">
        <v>790</v>
      </c>
    </row>
    <row r="910" spans="1:10" x14ac:dyDescent="0.25">
      <c r="A910" s="18">
        <v>24211173</v>
      </c>
      <c r="B910" s="184" t="s">
        <v>8967</v>
      </c>
      <c r="C910" s="18" t="s">
        <v>7497</v>
      </c>
      <c r="D910" s="185" t="s">
        <v>94</v>
      </c>
      <c r="E910" s="18" t="s">
        <v>6442</v>
      </c>
      <c r="F910" s="18">
        <v>14</v>
      </c>
      <c r="G910" s="18" t="s">
        <v>142</v>
      </c>
      <c r="H910" s="184" t="s">
        <v>2599</v>
      </c>
      <c r="I910" s="185" t="s">
        <v>142</v>
      </c>
      <c r="J910" s="18" t="s">
        <v>156</v>
      </c>
    </row>
    <row r="911" spans="1:10" x14ac:dyDescent="0.25">
      <c r="A911" s="18">
        <v>24247808</v>
      </c>
      <c r="B911" s="184" t="s">
        <v>2597</v>
      </c>
      <c r="C911" s="18" t="s">
        <v>2598</v>
      </c>
      <c r="D911" s="185" t="s">
        <v>79</v>
      </c>
      <c r="E911" s="18" t="s">
        <v>1123</v>
      </c>
      <c r="F911" s="18">
        <v>11</v>
      </c>
      <c r="G911" s="18" t="s">
        <v>142</v>
      </c>
      <c r="H911" s="184" t="s">
        <v>2599</v>
      </c>
      <c r="I911" s="185" t="s">
        <v>142</v>
      </c>
      <c r="J911" s="18" t="s">
        <v>794</v>
      </c>
    </row>
    <row r="912" spans="1:10" x14ac:dyDescent="0.25">
      <c r="A912" s="18">
        <v>24237106</v>
      </c>
      <c r="B912" s="184" t="s">
        <v>2600</v>
      </c>
      <c r="C912" s="18" t="s">
        <v>2601</v>
      </c>
      <c r="D912" s="185" t="s">
        <v>79</v>
      </c>
      <c r="E912" s="18" t="s">
        <v>2602</v>
      </c>
      <c r="F912" s="18">
        <v>13</v>
      </c>
      <c r="G912" s="18" t="s">
        <v>142</v>
      </c>
      <c r="H912" s="184" t="s">
        <v>2599</v>
      </c>
      <c r="I912" s="185" t="s">
        <v>142</v>
      </c>
      <c r="J912" s="18" t="s">
        <v>156</v>
      </c>
    </row>
    <row r="913" spans="1:10" x14ac:dyDescent="0.25">
      <c r="A913" s="18">
        <v>24238693</v>
      </c>
      <c r="B913" s="184" t="s">
        <v>2600</v>
      </c>
      <c r="C913" s="18" t="s">
        <v>2603</v>
      </c>
      <c r="D913" s="185" t="s">
        <v>79</v>
      </c>
      <c r="E913" s="18" t="s">
        <v>365</v>
      </c>
      <c r="F913" s="18">
        <v>13</v>
      </c>
      <c r="G913" s="18" t="s">
        <v>142</v>
      </c>
      <c r="H913" s="184" t="s">
        <v>2599</v>
      </c>
      <c r="I913" s="185" t="s">
        <v>142</v>
      </c>
      <c r="J913" s="18" t="s">
        <v>780</v>
      </c>
    </row>
    <row r="914" spans="1:10" x14ac:dyDescent="0.25">
      <c r="A914" s="18">
        <v>24210747</v>
      </c>
      <c r="B914" s="184" t="s">
        <v>1299</v>
      </c>
      <c r="C914" s="18" t="s">
        <v>2604</v>
      </c>
      <c r="D914" s="185" t="s">
        <v>95</v>
      </c>
      <c r="E914" s="18" t="s">
        <v>2605</v>
      </c>
      <c r="F914" s="18">
        <v>15</v>
      </c>
      <c r="G914" s="18" t="s">
        <v>142</v>
      </c>
      <c r="H914" s="184" t="s">
        <v>2599</v>
      </c>
      <c r="I914" s="185" t="s">
        <v>142</v>
      </c>
      <c r="J914" s="18" t="s">
        <v>794</v>
      </c>
    </row>
    <row r="915" spans="1:10" x14ac:dyDescent="0.25">
      <c r="A915" s="18">
        <v>24238095</v>
      </c>
      <c r="B915" s="184" t="s">
        <v>2606</v>
      </c>
      <c r="C915" s="18" t="s">
        <v>604</v>
      </c>
      <c r="D915" s="185" t="s">
        <v>380</v>
      </c>
      <c r="E915" s="18" t="s">
        <v>2607</v>
      </c>
      <c r="F915" s="18">
        <v>16</v>
      </c>
      <c r="G915" s="18" t="s">
        <v>142</v>
      </c>
      <c r="H915" s="184" t="s">
        <v>2599</v>
      </c>
      <c r="I915" s="185" t="s">
        <v>142</v>
      </c>
      <c r="J915" s="18" t="s">
        <v>152</v>
      </c>
    </row>
    <row r="916" spans="1:10" x14ac:dyDescent="0.25">
      <c r="A916" s="18">
        <v>24210746</v>
      </c>
      <c r="B916" s="184" t="s">
        <v>2608</v>
      </c>
      <c r="C916" s="18" t="s">
        <v>2609</v>
      </c>
      <c r="D916" s="185" t="s">
        <v>95</v>
      </c>
      <c r="E916" s="18" t="s">
        <v>2610</v>
      </c>
      <c r="F916" s="18">
        <v>15</v>
      </c>
      <c r="G916" s="18" t="s">
        <v>142</v>
      </c>
      <c r="H916" s="184" t="s">
        <v>2599</v>
      </c>
      <c r="I916" s="185" t="s">
        <v>142</v>
      </c>
      <c r="J916" s="18" t="s">
        <v>794</v>
      </c>
    </row>
    <row r="917" spans="1:10" x14ac:dyDescent="0.25">
      <c r="A917" s="18">
        <v>24220951</v>
      </c>
      <c r="B917" s="184" t="s">
        <v>2611</v>
      </c>
      <c r="C917" s="18" t="s">
        <v>2612</v>
      </c>
      <c r="D917" s="185" t="s">
        <v>94</v>
      </c>
      <c r="E917" s="18" t="s">
        <v>1077</v>
      </c>
      <c r="F917" s="18">
        <v>14</v>
      </c>
      <c r="G917" s="18" t="s">
        <v>142</v>
      </c>
      <c r="H917" s="184" t="s">
        <v>2599</v>
      </c>
      <c r="I917" s="185" t="s">
        <v>142</v>
      </c>
      <c r="J917" s="18" t="s">
        <v>2613</v>
      </c>
    </row>
    <row r="918" spans="1:10" x14ac:dyDescent="0.25">
      <c r="A918" s="18">
        <v>24221756</v>
      </c>
      <c r="B918" s="184" t="s">
        <v>2614</v>
      </c>
      <c r="C918" s="18" t="s">
        <v>2615</v>
      </c>
      <c r="D918" s="185" t="s">
        <v>95</v>
      </c>
      <c r="E918" s="18" t="s">
        <v>1639</v>
      </c>
      <c r="F918" s="18">
        <v>13</v>
      </c>
      <c r="G918" s="18" t="s">
        <v>142</v>
      </c>
      <c r="H918" s="184" t="s">
        <v>2599</v>
      </c>
      <c r="I918" s="185" t="s">
        <v>142</v>
      </c>
      <c r="J918" s="18" t="s">
        <v>794</v>
      </c>
    </row>
    <row r="919" spans="1:10" x14ac:dyDescent="0.25">
      <c r="A919" s="18">
        <v>24233862</v>
      </c>
      <c r="B919" s="184" t="s">
        <v>7978</v>
      </c>
      <c r="C919" s="18" t="s">
        <v>8968</v>
      </c>
      <c r="D919" s="185" t="s">
        <v>78</v>
      </c>
      <c r="E919" s="18" t="s">
        <v>2587</v>
      </c>
      <c r="F919" s="18">
        <v>12</v>
      </c>
      <c r="G919" s="18" t="s">
        <v>142</v>
      </c>
      <c r="H919" s="184" t="s">
        <v>2599</v>
      </c>
      <c r="I919" s="185" t="s">
        <v>142</v>
      </c>
      <c r="J919" s="18" t="s">
        <v>1728</v>
      </c>
    </row>
    <row r="920" spans="1:10" x14ac:dyDescent="0.25">
      <c r="A920" s="18">
        <v>24249278</v>
      </c>
      <c r="B920" s="184" t="s">
        <v>8969</v>
      </c>
      <c r="C920" s="18" t="s">
        <v>7409</v>
      </c>
      <c r="D920" s="185" t="s">
        <v>79</v>
      </c>
      <c r="E920" s="18" t="s">
        <v>3311</v>
      </c>
      <c r="F920" s="18">
        <v>13</v>
      </c>
      <c r="G920" s="18" t="s">
        <v>142</v>
      </c>
      <c r="H920" s="184" t="s">
        <v>2599</v>
      </c>
      <c r="I920" s="185" t="s">
        <v>142</v>
      </c>
      <c r="J920" s="18" t="s">
        <v>156</v>
      </c>
    </row>
    <row r="921" spans="1:10" x14ac:dyDescent="0.25">
      <c r="A921" s="18">
        <v>24247809</v>
      </c>
      <c r="B921" s="184" t="s">
        <v>2616</v>
      </c>
      <c r="C921" s="18" t="s">
        <v>2617</v>
      </c>
      <c r="D921" s="185" t="s">
        <v>79</v>
      </c>
      <c r="E921" s="18" t="s">
        <v>2494</v>
      </c>
      <c r="F921" s="18">
        <v>11</v>
      </c>
      <c r="G921" s="18" t="s">
        <v>142</v>
      </c>
      <c r="H921" s="184" t="s">
        <v>2599</v>
      </c>
      <c r="I921" s="185" t="s">
        <v>142</v>
      </c>
      <c r="J921" s="18" t="s">
        <v>794</v>
      </c>
    </row>
    <row r="922" spans="1:10" x14ac:dyDescent="0.25">
      <c r="A922" s="18">
        <v>24247825</v>
      </c>
      <c r="B922" s="184" t="s">
        <v>2618</v>
      </c>
      <c r="C922" s="18" t="s">
        <v>2619</v>
      </c>
      <c r="D922" s="185" t="s">
        <v>95</v>
      </c>
      <c r="E922" s="18" t="s">
        <v>1385</v>
      </c>
      <c r="F922" s="18">
        <v>15</v>
      </c>
      <c r="G922" s="18" t="s">
        <v>142</v>
      </c>
      <c r="H922" s="184" t="s">
        <v>2599</v>
      </c>
      <c r="I922" s="185" t="s">
        <v>142</v>
      </c>
      <c r="J922" s="18" t="s">
        <v>794</v>
      </c>
    </row>
    <row r="923" spans="1:10" x14ac:dyDescent="0.25">
      <c r="A923" s="18">
        <v>24249279</v>
      </c>
      <c r="B923" s="184" t="s">
        <v>8970</v>
      </c>
      <c r="C923" s="18" t="s">
        <v>8049</v>
      </c>
      <c r="D923" s="185" t="s">
        <v>79</v>
      </c>
      <c r="E923" s="18" t="s">
        <v>1698</v>
      </c>
      <c r="F923" s="18">
        <v>11</v>
      </c>
      <c r="G923" s="18" t="s">
        <v>142</v>
      </c>
      <c r="H923" s="184" t="s">
        <v>2599</v>
      </c>
      <c r="I923" s="185" t="s">
        <v>142</v>
      </c>
      <c r="J923" s="18" t="s">
        <v>2035</v>
      </c>
    </row>
    <row r="924" spans="1:10" x14ac:dyDescent="0.25">
      <c r="A924" s="18">
        <v>24249274</v>
      </c>
      <c r="B924" s="184" t="s">
        <v>8971</v>
      </c>
      <c r="C924" s="18" t="s">
        <v>6865</v>
      </c>
      <c r="D924" s="185" t="s">
        <v>79</v>
      </c>
      <c r="E924" s="18" t="s">
        <v>199</v>
      </c>
      <c r="F924" s="18">
        <v>12</v>
      </c>
      <c r="G924" s="18" t="s">
        <v>142</v>
      </c>
      <c r="H924" s="184" t="s">
        <v>2599</v>
      </c>
      <c r="I924" s="185" t="s">
        <v>142</v>
      </c>
      <c r="J924" s="18" t="s">
        <v>156</v>
      </c>
    </row>
    <row r="925" spans="1:10" x14ac:dyDescent="0.25">
      <c r="A925" s="18">
        <v>24210745</v>
      </c>
      <c r="B925" s="184" t="s">
        <v>2620</v>
      </c>
      <c r="C925" s="18" t="s">
        <v>2549</v>
      </c>
      <c r="D925" s="185" t="s">
        <v>95</v>
      </c>
      <c r="E925" s="18" t="s">
        <v>2045</v>
      </c>
      <c r="F925" s="18">
        <v>15</v>
      </c>
      <c r="G925" s="18" t="s">
        <v>142</v>
      </c>
      <c r="H925" s="184" t="s">
        <v>2599</v>
      </c>
      <c r="I925" s="185" t="s">
        <v>142</v>
      </c>
      <c r="J925" s="18" t="s">
        <v>794</v>
      </c>
    </row>
    <row r="926" spans="1:10" x14ac:dyDescent="0.25">
      <c r="A926" s="18">
        <v>24220734</v>
      </c>
      <c r="B926" s="184" t="s">
        <v>2366</v>
      </c>
      <c r="C926" s="18" t="s">
        <v>2621</v>
      </c>
      <c r="D926" s="185" t="s">
        <v>94</v>
      </c>
      <c r="E926" s="18" t="s">
        <v>2622</v>
      </c>
      <c r="F926" s="18">
        <v>14</v>
      </c>
      <c r="G926" s="18" t="s">
        <v>142</v>
      </c>
      <c r="H926" s="184" t="s">
        <v>2599</v>
      </c>
      <c r="I926" s="185" t="s">
        <v>142</v>
      </c>
      <c r="J926" s="18" t="s">
        <v>2623</v>
      </c>
    </row>
    <row r="927" spans="1:10" x14ac:dyDescent="0.25">
      <c r="A927" s="18">
        <v>24221115</v>
      </c>
      <c r="B927" s="184" t="s">
        <v>2624</v>
      </c>
      <c r="C927" s="18" t="s">
        <v>2625</v>
      </c>
      <c r="D927" s="185" t="s">
        <v>95</v>
      </c>
      <c r="E927" s="18" t="s">
        <v>393</v>
      </c>
      <c r="F927" s="18">
        <v>14</v>
      </c>
      <c r="G927" s="18" t="s">
        <v>142</v>
      </c>
      <c r="H927" s="184" t="s">
        <v>2599</v>
      </c>
      <c r="I927" s="185" t="s">
        <v>142</v>
      </c>
      <c r="J927" s="18" t="s">
        <v>794</v>
      </c>
    </row>
    <row r="928" spans="1:10" x14ac:dyDescent="0.25">
      <c r="A928" s="18">
        <v>24247891</v>
      </c>
      <c r="B928" s="184" t="s">
        <v>2626</v>
      </c>
      <c r="C928" s="18" t="s">
        <v>1929</v>
      </c>
      <c r="D928" s="185" t="s">
        <v>95</v>
      </c>
      <c r="E928" s="18" t="s">
        <v>2627</v>
      </c>
      <c r="F928" s="18">
        <v>13</v>
      </c>
      <c r="G928" s="18" t="s">
        <v>142</v>
      </c>
      <c r="H928" s="184" t="s">
        <v>2599</v>
      </c>
      <c r="I928" s="185" t="s">
        <v>142</v>
      </c>
      <c r="J928" s="18" t="s">
        <v>152</v>
      </c>
    </row>
    <row r="929" spans="1:10" x14ac:dyDescent="0.25">
      <c r="A929" s="18">
        <v>24220950</v>
      </c>
      <c r="B929" s="184" t="s">
        <v>2628</v>
      </c>
      <c r="C929" s="18" t="s">
        <v>2629</v>
      </c>
      <c r="D929" s="185" t="s">
        <v>94</v>
      </c>
      <c r="E929" s="18" t="s">
        <v>2630</v>
      </c>
      <c r="F929" s="18">
        <v>14</v>
      </c>
      <c r="G929" s="18" t="s">
        <v>142</v>
      </c>
      <c r="H929" s="184" t="s">
        <v>2599</v>
      </c>
      <c r="I929" s="185" t="s">
        <v>142</v>
      </c>
      <c r="J929" s="18" t="s">
        <v>2623</v>
      </c>
    </row>
    <row r="930" spans="1:10" x14ac:dyDescent="0.25">
      <c r="A930" s="18">
        <v>24210170</v>
      </c>
      <c r="B930" s="184" t="s">
        <v>2631</v>
      </c>
      <c r="C930" s="18" t="s">
        <v>2632</v>
      </c>
      <c r="D930" s="185" t="s">
        <v>95</v>
      </c>
      <c r="E930" s="18" t="s">
        <v>2196</v>
      </c>
      <c r="F930" s="18">
        <v>15</v>
      </c>
      <c r="G930" s="18" t="s">
        <v>142</v>
      </c>
      <c r="H930" s="184" t="s">
        <v>2599</v>
      </c>
      <c r="I930" s="185" t="s">
        <v>142</v>
      </c>
      <c r="J930" s="18" t="s">
        <v>780</v>
      </c>
    </row>
    <row r="931" spans="1:10" x14ac:dyDescent="0.25">
      <c r="A931" s="18">
        <v>24220386</v>
      </c>
      <c r="B931" s="184" t="s">
        <v>2633</v>
      </c>
      <c r="C931" s="18" t="s">
        <v>1777</v>
      </c>
      <c r="D931" s="185" t="s">
        <v>79</v>
      </c>
      <c r="E931" s="18" t="s">
        <v>2634</v>
      </c>
      <c r="F931" s="18">
        <v>13</v>
      </c>
      <c r="G931" s="18" t="s">
        <v>142</v>
      </c>
      <c r="H931" s="184" t="s">
        <v>2599</v>
      </c>
      <c r="I931" s="185" t="s">
        <v>142</v>
      </c>
      <c r="J931" s="18" t="s">
        <v>794</v>
      </c>
    </row>
    <row r="932" spans="1:10" x14ac:dyDescent="0.25">
      <c r="A932" s="18">
        <v>24222735</v>
      </c>
      <c r="B932" s="184" t="s">
        <v>8972</v>
      </c>
      <c r="C932" s="18" t="s">
        <v>8973</v>
      </c>
      <c r="D932" s="185" t="s">
        <v>95</v>
      </c>
      <c r="E932" s="18" t="s">
        <v>6306</v>
      </c>
      <c r="F932" s="18">
        <v>14</v>
      </c>
      <c r="G932" s="18" t="s">
        <v>142</v>
      </c>
      <c r="H932" s="184" t="s">
        <v>2599</v>
      </c>
      <c r="I932" s="185" t="s">
        <v>142</v>
      </c>
      <c r="J932" s="18" t="s">
        <v>794</v>
      </c>
    </row>
    <row r="933" spans="1:10" x14ac:dyDescent="0.25">
      <c r="A933" s="18">
        <v>24221777</v>
      </c>
      <c r="B933" s="184" t="s">
        <v>2635</v>
      </c>
      <c r="C933" s="18" t="s">
        <v>2636</v>
      </c>
      <c r="D933" s="185" t="s">
        <v>95</v>
      </c>
      <c r="E933" s="18" t="s">
        <v>2637</v>
      </c>
      <c r="F933" s="18">
        <v>15</v>
      </c>
      <c r="G933" s="18" t="s">
        <v>142</v>
      </c>
      <c r="H933" s="184" t="s">
        <v>2599</v>
      </c>
      <c r="I933" s="185" t="s">
        <v>142</v>
      </c>
      <c r="J933" s="18" t="s">
        <v>780</v>
      </c>
    </row>
    <row r="934" spans="1:10" x14ac:dyDescent="0.25">
      <c r="A934" s="18">
        <v>24237339</v>
      </c>
      <c r="B934" s="184" t="s">
        <v>2638</v>
      </c>
      <c r="C934" s="18" t="s">
        <v>2639</v>
      </c>
      <c r="D934" s="185" t="s">
        <v>79</v>
      </c>
      <c r="E934" s="18" t="s">
        <v>2640</v>
      </c>
      <c r="F934" s="18">
        <v>13</v>
      </c>
      <c r="G934" s="18" t="s">
        <v>142</v>
      </c>
      <c r="H934" s="184" t="s">
        <v>2599</v>
      </c>
      <c r="I934" s="185" t="s">
        <v>142</v>
      </c>
      <c r="J934" s="18" t="s">
        <v>794</v>
      </c>
    </row>
    <row r="935" spans="1:10" x14ac:dyDescent="0.25">
      <c r="A935" s="18">
        <v>24210748</v>
      </c>
      <c r="B935" s="184" t="s">
        <v>2641</v>
      </c>
      <c r="C935" s="18" t="s">
        <v>2642</v>
      </c>
      <c r="D935" s="185" t="s">
        <v>95</v>
      </c>
      <c r="E935" s="18" t="s">
        <v>2643</v>
      </c>
      <c r="F935" s="18">
        <v>14</v>
      </c>
      <c r="G935" s="18" t="s">
        <v>142</v>
      </c>
      <c r="H935" s="184" t="s">
        <v>2599</v>
      </c>
      <c r="I935" s="185" t="s">
        <v>142</v>
      </c>
      <c r="J935" s="18" t="s">
        <v>794</v>
      </c>
    </row>
    <row r="936" spans="1:10" x14ac:dyDescent="0.25">
      <c r="A936" s="18">
        <v>24237899</v>
      </c>
      <c r="B936" s="184" t="s">
        <v>2644</v>
      </c>
      <c r="C936" s="18" t="s">
        <v>2645</v>
      </c>
      <c r="D936" s="185" t="s">
        <v>95</v>
      </c>
      <c r="E936" s="18" t="s">
        <v>2646</v>
      </c>
      <c r="F936" s="18">
        <v>15</v>
      </c>
      <c r="G936" s="18" t="s">
        <v>142</v>
      </c>
      <c r="H936" s="184" t="s">
        <v>2599</v>
      </c>
      <c r="I936" s="185" t="s">
        <v>142</v>
      </c>
      <c r="J936" s="18" t="s">
        <v>2613</v>
      </c>
    </row>
    <row r="937" spans="1:10" x14ac:dyDescent="0.25">
      <c r="A937" s="18">
        <v>24247810</v>
      </c>
      <c r="B937" s="184" t="s">
        <v>2647</v>
      </c>
      <c r="C937" s="18" t="s">
        <v>1093</v>
      </c>
      <c r="D937" s="185" t="s">
        <v>79</v>
      </c>
      <c r="E937" s="18" t="s">
        <v>2648</v>
      </c>
      <c r="F937" s="18">
        <v>11</v>
      </c>
      <c r="G937" s="18" t="s">
        <v>142</v>
      </c>
      <c r="H937" s="184" t="s">
        <v>2599</v>
      </c>
      <c r="I937" s="185" t="s">
        <v>142</v>
      </c>
      <c r="J937" s="18" t="s">
        <v>794</v>
      </c>
    </row>
    <row r="938" spans="1:10" x14ac:dyDescent="0.25">
      <c r="A938" s="18">
        <v>24238679</v>
      </c>
      <c r="B938" s="184" t="s">
        <v>1997</v>
      </c>
      <c r="C938" s="18" t="s">
        <v>2649</v>
      </c>
      <c r="D938" s="185" t="s">
        <v>95</v>
      </c>
      <c r="E938" s="18" t="s">
        <v>2650</v>
      </c>
      <c r="F938" s="18">
        <v>14</v>
      </c>
      <c r="G938" s="18" t="s">
        <v>142</v>
      </c>
      <c r="H938" s="184" t="s">
        <v>2599</v>
      </c>
      <c r="I938" s="185" t="s">
        <v>142</v>
      </c>
      <c r="J938" s="18" t="s">
        <v>2257</v>
      </c>
    </row>
    <row r="939" spans="1:10" x14ac:dyDescent="0.25">
      <c r="A939" s="18">
        <v>24247811</v>
      </c>
      <c r="B939" s="184" t="s">
        <v>1997</v>
      </c>
      <c r="C939" s="18" t="s">
        <v>2651</v>
      </c>
      <c r="D939" s="185" t="s">
        <v>79</v>
      </c>
      <c r="E939" s="18" t="s">
        <v>2652</v>
      </c>
      <c r="F939" s="18">
        <v>11</v>
      </c>
      <c r="G939" s="18" t="s">
        <v>142</v>
      </c>
      <c r="H939" s="184" t="s">
        <v>2599</v>
      </c>
      <c r="I939" s="185" t="s">
        <v>142</v>
      </c>
      <c r="J939" s="18" t="s">
        <v>794</v>
      </c>
    </row>
    <row r="940" spans="1:10" x14ac:dyDescent="0.25">
      <c r="A940" s="18">
        <v>24220385</v>
      </c>
      <c r="B940" s="184" t="s">
        <v>2653</v>
      </c>
      <c r="C940" s="18" t="s">
        <v>2654</v>
      </c>
      <c r="D940" s="185" t="s">
        <v>79</v>
      </c>
      <c r="E940" s="18" t="s">
        <v>2655</v>
      </c>
      <c r="F940" s="18">
        <v>13</v>
      </c>
      <c r="G940" s="18" t="s">
        <v>142</v>
      </c>
      <c r="H940" s="184" t="s">
        <v>2599</v>
      </c>
      <c r="I940" s="185" t="s">
        <v>142</v>
      </c>
      <c r="J940" s="18" t="s">
        <v>156</v>
      </c>
    </row>
    <row r="941" spans="1:10" x14ac:dyDescent="0.25">
      <c r="A941" s="18">
        <v>24237364</v>
      </c>
      <c r="B941" s="184" t="s">
        <v>2656</v>
      </c>
      <c r="C941" s="18" t="s">
        <v>2657</v>
      </c>
      <c r="D941" s="185" t="s">
        <v>95</v>
      </c>
      <c r="E941" s="18" t="s">
        <v>2658</v>
      </c>
      <c r="F941" s="18">
        <v>14</v>
      </c>
      <c r="G941" s="18" t="s">
        <v>142</v>
      </c>
      <c r="H941" s="184" t="s">
        <v>2599</v>
      </c>
      <c r="I941" s="185" t="s">
        <v>142</v>
      </c>
      <c r="J941" s="18" t="s">
        <v>152</v>
      </c>
    </row>
    <row r="942" spans="1:10" x14ac:dyDescent="0.25">
      <c r="A942" s="18">
        <v>24247893</v>
      </c>
      <c r="B942" s="184" t="s">
        <v>2659</v>
      </c>
      <c r="C942" s="18" t="s">
        <v>2660</v>
      </c>
      <c r="D942" s="185" t="s">
        <v>95</v>
      </c>
      <c r="E942" s="18" t="s">
        <v>351</v>
      </c>
      <c r="F942" s="18">
        <v>14</v>
      </c>
      <c r="G942" s="18" t="s">
        <v>142</v>
      </c>
      <c r="H942" s="184" t="s">
        <v>2599</v>
      </c>
      <c r="I942" s="185" t="s">
        <v>142</v>
      </c>
      <c r="J942" s="18" t="s">
        <v>152</v>
      </c>
    </row>
    <row r="943" spans="1:10" x14ac:dyDescent="0.25">
      <c r="A943" s="18">
        <v>24239250</v>
      </c>
      <c r="B943" s="184" t="s">
        <v>2822</v>
      </c>
      <c r="C943" s="18" t="s">
        <v>8974</v>
      </c>
      <c r="D943" s="185" t="s">
        <v>78</v>
      </c>
      <c r="E943" s="18" t="s">
        <v>984</v>
      </c>
      <c r="F943" s="18">
        <v>12</v>
      </c>
      <c r="G943" s="18" t="s">
        <v>142</v>
      </c>
      <c r="H943" s="184" t="s">
        <v>2599</v>
      </c>
      <c r="I943" s="185" t="s">
        <v>142</v>
      </c>
      <c r="J943" s="18" t="s">
        <v>2613</v>
      </c>
    </row>
    <row r="944" spans="1:10" x14ac:dyDescent="0.25">
      <c r="A944" s="18">
        <v>24233898</v>
      </c>
      <c r="B944" s="184" t="s">
        <v>2822</v>
      </c>
      <c r="C944" s="18" t="s">
        <v>8975</v>
      </c>
      <c r="D944" s="185" t="s">
        <v>94</v>
      </c>
      <c r="E944" s="18" t="s">
        <v>3817</v>
      </c>
      <c r="F944" s="18">
        <v>14</v>
      </c>
      <c r="G944" s="18" t="s">
        <v>142</v>
      </c>
      <c r="H944" s="184" t="s">
        <v>2599</v>
      </c>
      <c r="I944" s="185" t="s">
        <v>142</v>
      </c>
      <c r="J944" s="18" t="s">
        <v>156</v>
      </c>
    </row>
    <row r="945" spans="1:10" x14ac:dyDescent="0.25">
      <c r="A945" s="18">
        <v>24249280</v>
      </c>
      <c r="B945" s="184" t="s">
        <v>8976</v>
      </c>
      <c r="C945" s="18" t="s">
        <v>8977</v>
      </c>
      <c r="D945" s="185" t="s">
        <v>78</v>
      </c>
      <c r="E945" s="18" t="s">
        <v>869</v>
      </c>
      <c r="F945" s="18">
        <v>12</v>
      </c>
      <c r="G945" s="18" t="s">
        <v>142</v>
      </c>
      <c r="H945" s="184" t="s">
        <v>2599</v>
      </c>
      <c r="I945" s="185" t="s">
        <v>142</v>
      </c>
      <c r="J945" s="18" t="s">
        <v>156</v>
      </c>
    </row>
    <row r="946" spans="1:10" x14ac:dyDescent="0.25">
      <c r="A946" s="18">
        <v>24220460</v>
      </c>
      <c r="B946" s="184" t="s">
        <v>2661</v>
      </c>
      <c r="C946" s="18" t="s">
        <v>2662</v>
      </c>
      <c r="D946" s="185" t="s">
        <v>95</v>
      </c>
      <c r="E946" s="18" t="s">
        <v>739</v>
      </c>
      <c r="F946" s="18">
        <v>14</v>
      </c>
      <c r="G946" s="18" t="s">
        <v>142</v>
      </c>
      <c r="H946" s="184" t="s">
        <v>2599</v>
      </c>
      <c r="I946" s="185" t="s">
        <v>142</v>
      </c>
      <c r="J946" s="18" t="s">
        <v>794</v>
      </c>
    </row>
    <row r="947" spans="1:10" x14ac:dyDescent="0.25">
      <c r="A947" s="18">
        <v>24233855</v>
      </c>
      <c r="B947" s="184" t="s">
        <v>8978</v>
      </c>
      <c r="C947" s="18" t="s">
        <v>8979</v>
      </c>
      <c r="D947" s="185" t="s">
        <v>78</v>
      </c>
      <c r="E947" s="18" t="s">
        <v>4497</v>
      </c>
      <c r="F947" s="18">
        <v>13</v>
      </c>
      <c r="G947" s="18" t="s">
        <v>142</v>
      </c>
      <c r="H947" s="184" t="s">
        <v>2599</v>
      </c>
      <c r="I947" s="185" t="s">
        <v>142</v>
      </c>
      <c r="J947" s="18" t="s">
        <v>8980</v>
      </c>
    </row>
    <row r="948" spans="1:10" x14ac:dyDescent="0.25">
      <c r="A948" s="18">
        <v>24247915</v>
      </c>
      <c r="B948" s="184" t="s">
        <v>2663</v>
      </c>
      <c r="C948" s="18" t="s">
        <v>1497</v>
      </c>
      <c r="D948" s="185" t="s">
        <v>79</v>
      </c>
      <c r="E948" s="18" t="s">
        <v>2144</v>
      </c>
      <c r="F948" s="18">
        <v>12</v>
      </c>
      <c r="G948" s="18" t="s">
        <v>142</v>
      </c>
      <c r="H948" s="184" t="s">
        <v>2599</v>
      </c>
      <c r="I948" s="185" t="s">
        <v>142</v>
      </c>
      <c r="J948" s="18" t="s">
        <v>608</v>
      </c>
    </row>
    <row r="949" spans="1:10" x14ac:dyDescent="0.25">
      <c r="A949" s="18">
        <v>24247824</v>
      </c>
      <c r="B949" s="184" t="s">
        <v>2664</v>
      </c>
      <c r="C949" s="18" t="s">
        <v>2485</v>
      </c>
      <c r="D949" s="185" t="s">
        <v>79</v>
      </c>
      <c r="E949" s="18" t="s">
        <v>2557</v>
      </c>
      <c r="F949" s="18">
        <v>12</v>
      </c>
      <c r="G949" s="18" t="s">
        <v>142</v>
      </c>
      <c r="H949" s="184" t="s">
        <v>2599</v>
      </c>
      <c r="I949" s="185" t="s">
        <v>142</v>
      </c>
      <c r="J949" s="18" t="s">
        <v>152</v>
      </c>
    </row>
    <row r="950" spans="1:10" x14ac:dyDescent="0.25">
      <c r="A950" s="18">
        <v>24233812</v>
      </c>
      <c r="B950" s="184" t="s">
        <v>5707</v>
      </c>
      <c r="C950" s="18" t="s">
        <v>1458</v>
      </c>
      <c r="D950" s="185" t="s">
        <v>78</v>
      </c>
      <c r="E950" s="18" t="s">
        <v>1872</v>
      </c>
      <c r="F950" s="18">
        <v>13</v>
      </c>
      <c r="G950" s="18" t="s">
        <v>142</v>
      </c>
      <c r="H950" s="184" t="s">
        <v>2599</v>
      </c>
      <c r="I950" s="185" t="s">
        <v>142</v>
      </c>
      <c r="J950" s="18" t="s">
        <v>608</v>
      </c>
    </row>
    <row r="951" spans="1:10" x14ac:dyDescent="0.25">
      <c r="A951" s="18">
        <v>24239174</v>
      </c>
      <c r="B951" s="184" t="s">
        <v>2665</v>
      </c>
      <c r="C951" s="18" t="s">
        <v>2666</v>
      </c>
      <c r="D951" s="185" t="s">
        <v>79</v>
      </c>
      <c r="E951" s="18" t="s">
        <v>2667</v>
      </c>
      <c r="F951" s="18">
        <v>12</v>
      </c>
      <c r="G951" s="18" t="s">
        <v>142</v>
      </c>
      <c r="H951" s="184" t="s">
        <v>2599</v>
      </c>
      <c r="I951" s="185" t="s">
        <v>142</v>
      </c>
      <c r="J951" s="18" t="s">
        <v>152</v>
      </c>
    </row>
    <row r="952" spans="1:10" x14ac:dyDescent="0.25">
      <c r="A952" s="18">
        <v>24239252</v>
      </c>
      <c r="B952" s="184" t="s">
        <v>8981</v>
      </c>
      <c r="C952" s="18" t="s">
        <v>8982</v>
      </c>
      <c r="D952" s="185" t="s">
        <v>78</v>
      </c>
      <c r="E952" s="18" t="s">
        <v>7155</v>
      </c>
      <c r="F952" s="18">
        <v>13</v>
      </c>
      <c r="G952" s="18" t="s">
        <v>142</v>
      </c>
      <c r="H952" s="184" t="s">
        <v>2599</v>
      </c>
      <c r="I952" s="185" t="s">
        <v>142</v>
      </c>
      <c r="J952" s="18" t="s">
        <v>307</v>
      </c>
    </row>
    <row r="953" spans="1:10" x14ac:dyDescent="0.25">
      <c r="A953" s="18">
        <v>24238878</v>
      </c>
      <c r="B953" s="184" t="s">
        <v>2668</v>
      </c>
      <c r="C953" s="18" t="s">
        <v>792</v>
      </c>
      <c r="D953" s="185" t="s">
        <v>95</v>
      </c>
      <c r="E953" s="18" t="s">
        <v>2669</v>
      </c>
      <c r="F953" s="18">
        <v>14</v>
      </c>
      <c r="G953" s="18" t="s">
        <v>142</v>
      </c>
      <c r="H953" s="184" t="s">
        <v>2599</v>
      </c>
      <c r="I953" s="185" t="s">
        <v>142</v>
      </c>
      <c r="J953" s="18" t="s">
        <v>156</v>
      </c>
    </row>
    <row r="954" spans="1:10" x14ac:dyDescent="0.25">
      <c r="A954" s="18">
        <v>24220382</v>
      </c>
      <c r="B954" s="184" t="s">
        <v>2668</v>
      </c>
      <c r="C954" s="18" t="s">
        <v>458</v>
      </c>
      <c r="D954" s="185" t="s">
        <v>95</v>
      </c>
      <c r="E954" s="18" t="s">
        <v>2670</v>
      </c>
      <c r="F954" s="18">
        <v>15</v>
      </c>
      <c r="G954" s="18" t="s">
        <v>142</v>
      </c>
      <c r="H954" s="184" t="s">
        <v>2599</v>
      </c>
      <c r="I954" s="185" t="s">
        <v>142</v>
      </c>
      <c r="J954" s="18" t="s">
        <v>2613</v>
      </c>
    </row>
    <row r="955" spans="1:10" x14ac:dyDescent="0.25">
      <c r="A955" s="18">
        <v>24247908</v>
      </c>
      <c r="B955" s="184" t="s">
        <v>2671</v>
      </c>
      <c r="C955" s="18" t="s">
        <v>2672</v>
      </c>
      <c r="D955" s="185" t="s">
        <v>79</v>
      </c>
      <c r="E955" s="18" t="s">
        <v>2055</v>
      </c>
      <c r="F955" s="18">
        <v>13</v>
      </c>
      <c r="G955" s="18" t="s">
        <v>142</v>
      </c>
      <c r="H955" s="184" t="s">
        <v>2599</v>
      </c>
      <c r="I955" s="185" t="s">
        <v>142</v>
      </c>
      <c r="J955" s="18" t="s">
        <v>152</v>
      </c>
    </row>
    <row r="956" spans="1:10" x14ac:dyDescent="0.25">
      <c r="A956" s="18">
        <v>24210168</v>
      </c>
      <c r="B956" s="184" t="s">
        <v>2673</v>
      </c>
      <c r="C956" s="18" t="s">
        <v>2674</v>
      </c>
      <c r="D956" s="185" t="s">
        <v>95</v>
      </c>
      <c r="E956" s="18" t="s">
        <v>2675</v>
      </c>
      <c r="F956" s="18">
        <v>15</v>
      </c>
      <c r="G956" s="18" t="s">
        <v>142</v>
      </c>
      <c r="H956" s="184" t="s">
        <v>2599</v>
      </c>
      <c r="I956" s="185" t="s">
        <v>142</v>
      </c>
      <c r="J956" s="18" t="s">
        <v>152</v>
      </c>
    </row>
    <row r="957" spans="1:10" x14ac:dyDescent="0.25">
      <c r="A957" s="18">
        <v>24247899</v>
      </c>
      <c r="B957" s="184" t="s">
        <v>2676</v>
      </c>
      <c r="C957" s="18" t="s">
        <v>477</v>
      </c>
      <c r="D957" s="185" t="s">
        <v>79</v>
      </c>
      <c r="E957" s="18" t="s">
        <v>2565</v>
      </c>
      <c r="F957" s="18">
        <v>12</v>
      </c>
      <c r="G957" s="18" t="s">
        <v>142</v>
      </c>
      <c r="H957" s="184" t="s">
        <v>2599</v>
      </c>
      <c r="I957" s="185" t="s">
        <v>142</v>
      </c>
      <c r="J957" s="18" t="s">
        <v>152</v>
      </c>
    </row>
    <row r="958" spans="1:10" x14ac:dyDescent="0.25">
      <c r="A958" s="18">
        <v>24220946</v>
      </c>
      <c r="B958" s="184" t="s">
        <v>2677</v>
      </c>
      <c r="C958" s="18" t="s">
        <v>2678</v>
      </c>
      <c r="D958" s="185" t="s">
        <v>94</v>
      </c>
      <c r="E958" s="18" t="s">
        <v>2679</v>
      </c>
      <c r="F958" s="18">
        <v>14</v>
      </c>
      <c r="G958" s="18" t="s">
        <v>142</v>
      </c>
      <c r="H958" s="184" t="s">
        <v>2599</v>
      </c>
      <c r="I958" s="185" t="s">
        <v>142</v>
      </c>
      <c r="J958" s="18" t="s">
        <v>2613</v>
      </c>
    </row>
    <row r="959" spans="1:10" x14ac:dyDescent="0.25">
      <c r="A959" s="18">
        <v>24247812</v>
      </c>
      <c r="B959" s="184" t="s">
        <v>2680</v>
      </c>
      <c r="C959" s="18" t="s">
        <v>2681</v>
      </c>
      <c r="D959" s="185" t="s">
        <v>79</v>
      </c>
      <c r="E959" s="18" t="s">
        <v>234</v>
      </c>
      <c r="F959" s="18">
        <v>11</v>
      </c>
      <c r="G959" s="18" t="s">
        <v>142</v>
      </c>
      <c r="H959" s="184" t="s">
        <v>2599</v>
      </c>
      <c r="I959" s="185" t="s">
        <v>142</v>
      </c>
      <c r="J959" s="18" t="s">
        <v>794</v>
      </c>
    </row>
    <row r="960" spans="1:10" x14ac:dyDescent="0.25">
      <c r="A960" s="18">
        <v>24247916</v>
      </c>
      <c r="B960" s="184" t="s">
        <v>1146</v>
      </c>
      <c r="C960" s="18" t="s">
        <v>2682</v>
      </c>
      <c r="D960" s="185" t="s">
        <v>78</v>
      </c>
      <c r="E960" s="18" t="s">
        <v>1401</v>
      </c>
      <c r="F960" s="18">
        <v>13</v>
      </c>
      <c r="G960" s="18" t="s">
        <v>142</v>
      </c>
      <c r="H960" s="184" t="s">
        <v>2599</v>
      </c>
      <c r="I960" s="185" t="s">
        <v>142</v>
      </c>
      <c r="J960" s="18" t="s">
        <v>307</v>
      </c>
    </row>
    <row r="961" spans="1:10" x14ac:dyDescent="0.25">
      <c r="A961" s="18">
        <v>24211058</v>
      </c>
      <c r="B961" s="184" t="s">
        <v>3137</v>
      </c>
      <c r="C961" s="18" t="s">
        <v>8983</v>
      </c>
      <c r="D961" s="185" t="s">
        <v>95</v>
      </c>
      <c r="E961" s="18" t="s">
        <v>1210</v>
      </c>
      <c r="F961" s="18">
        <v>15</v>
      </c>
      <c r="G961" s="18" t="s">
        <v>142</v>
      </c>
      <c r="H961" s="184" t="s">
        <v>2599</v>
      </c>
      <c r="I961" s="185" t="s">
        <v>142</v>
      </c>
      <c r="J961" s="18" t="s">
        <v>4749</v>
      </c>
    </row>
    <row r="962" spans="1:10" x14ac:dyDescent="0.25">
      <c r="A962" s="18">
        <v>24247900</v>
      </c>
      <c r="B962" s="184" t="s">
        <v>1557</v>
      </c>
      <c r="C962" s="18" t="s">
        <v>2683</v>
      </c>
      <c r="D962" s="185" t="s">
        <v>79</v>
      </c>
      <c r="E962" s="18" t="s">
        <v>1023</v>
      </c>
      <c r="F962" s="18">
        <v>13</v>
      </c>
      <c r="G962" s="18" t="s">
        <v>142</v>
      </c>
      <c r="H962" s="184" t="s">
        <v>2599</v>
      </c>
      <c r="I962" s="185" t="s">
        <v>142</v>
      </c>
      <c r="J962" s="18" t="s">
        <v>152</v>
      </c>
    </row>
    <row r="963" spans="1:10" x14ac:dyDescent="0.25">
      <c r="A963" s="18">
        <v>24247813</v>
      </c>
      <c r="B963" s="184" t="s">
        <v>2125</v>
      </c>
      <c r="C963" s="18" t="s">
        <v>300</v>
      </c>
      <c r="D963" s="185" t="s">
        <v>79</v>
      </c>
      <c r="E963" s="18" t="s">
        <v>2684</v>
      </c>
      <c r="F963" s="18">
        <v>11</v>
      </c>
      <c r="G963" s="18" t="s">
        <v>142</v>
      </c>
      <c r="H963" s="184" t="s">
        <v>2599</v>
      </c>
      <c r="I963" s="185" t="s">
        <v>142</v>
      </c>
      <c r="J963" s="18" t="s">
        <v>794</v>
      </c>
    </row>
    <row r="964" spans="1:10" x14ac:dyDescent="0.25">
      <c r="A964" s="18">
        <v>24237338</v>
      </c>
      <c r="B964" s="184" t="s">
        <v>2685</v>
      </c>
      <c r="C964" s="18" t="s">
        <v>2686</v>
      </c>
      <c r="D964" s="185" t="s">
        <v>79</v>
      </c>
      <c r="E964" s="18" t="s">
        <v>2687</v>
      </c>
      <c r="F964" s="18">
        <v>12</v>
      </c>
      <c r="G964" s="18" t="s">
        <v>142</v>
      </c>
      <c r="H964" s="184" t="s">
        <v>2599</v>
      </c>
      <c r="I964" s="185" t="s">
        <v>142</v>
      </c>
      <c r="J964" s="18" t="s">
        <v>794</v>
      </c>
    </row>
    <row r="965" spans="1:10" x14ac:dyDescent="0.25">
      <c r="A965" s="18">
        <v>24247911</v>
      </c>
      <c r="B965" s="184" t="s">
        <v>1174</v>
      </c>
      <c r="C965" s="18" t="s">
        <v>2688</v>
      </c>
      <c r="D965" s="185" t="s">
        <v>79</v>
      </c>
      <c r="E965" s="18" t="s">
        <v>2689</v>
      </c>
      <c r="F965" s="18">
        <v>12</v>
      </c>
      <c r="G965" s="18" t="s">
        <v>142</v>
      </c>
      <c r="H965" s="184" t="s">
        <v>2599</v>
      </c>
      <c r="I965" s="185" t="s">
        <v>142</v>
      </c>
      <c r="J965" s="18" t="s">
        <v>307</v>
      </c>
    </row>
    <row r="966" spans="1:10" x14ac:dyDescent="0.25">
      <c r="A966" s="18">
        <v>24238714</v>
      </c>
      <c r="B966" s="184" t="s">
        <v>1174</v>
      </c>
      <c r="C966" s="18" t="s">
        <v>2690</v>
      </c>
      <c r="D966" s="185" t="s">
        <v>95</v>
      </c>
      <c r="E966" s="18" t="s">
        <v>2691</v>
      </c>
      <c r="F966" s="18">
        <v>15</v>
      </c>
      <c r="G966" s="18" t="s">
        <v>142</v>
      </c>
      <c r="H966" s="184" t="s">
        <v>2599</v>
      </c>
      <c r="I966" s="185" t="s">
        <v>142</v>
      </c>
      <c r="J966" s="18" t="s">
        <v>780</v>
      </c>
    </row>
    <row r="967" spans="1:10" x14ac:dyDescent="0.25">
      <c r="A967" s="18">
        <v>24233849</v>
      </c>
      <c r="B967" s="184" t="s">
        <v>2692</v>
      </c>
      <c r="C967" s="18" t="s">
        <v>2693</v>
      </c>
      <c r="D967" s="185" t="s">
        <v>94</v>
      </c>
      <c r="E967" s="18" t="s">
        <v>2694</v>
      </c>
      <c r="F967" s="18">
        <v>14</v>
      </c>
      <c r="G967" s="18" t="s">
        <v>142</v>
      </c>
      <c r="H967" s="184" t="s">
        <v>2695</v>
      </c>
      <c r="I967" s="185" t="s">
        <v>142</v>
      </c>
      <c r="J967" s="18" t="s">
        <v>2174</v>
      </c>
    </row>
    <row r="968" spans="1:10" x14ac:dyDescent="0.25">
      <c r="A968" s="18">
        <v>24239228</v>
      </c>
      <c r="B968" s="184" t="s">
        <v>2696</v>
      </c>
      <c r="C968" s="18" t="s">
        <v>2697</v>
      </c>
      <c r="D968" s="185" t="s">
        <v>79</v>
      </c>
      <c r="E968" s="18" t="s">
        <v>2698</v>
      </c>
      <c r="F968" s="18">
        <v>13</v>
      </c>
      <c r="G968" s="18" t="s">
        <v>142</v>
      </c>
      <c r="H968" s="184" t="s">
        <v>2695</v>
      </c>
      <c r="I968" s="185" t="s">
        <v>142</v>
      </c>
      <c r="J968" s="18" t="s">
        <v>419</v>
      </c>
    </row>
    <row r="969" spans="1:10" x14ac:dyDescent="0.25">
      <c r="A969" s="18">
        <v>24249152</v>
      </c>
      <c r="B969" s="184" t="s">
        <v>2699</v>
      </c>
      <c r="C969" s="18" t="s">
        <v>2700</v>
      </c>
      <c r="D969" s="185" t="s">
        <v>78</v>
      </c>
      <c r="E969" s="18" t="s">
        <v>642</v>
      </c>
      <c r="F969" s="18">
        <v>11</v>
      </c>
      <c r="G969" s="18" t="s">
        <v>142</v>
      </c>
      <c r="H969" s="184" t="s">
        <v>2695</v>
      </c>
      <c r="I969" s="185" t="s">
        <v>142</v>
      </c>
      <c r="J969" s="18" t="s">
        <v>2701</v>
      </c>
    </row>
    <row r="970" spans="1:10" x14ac:dyDescent="0.25">
      <c r="A970" s="18">
        <v>24249265</v>
      </c>
      <c r="B970" s="184" t="s">
        <v>2699</v>
      </c>
      <c r="C970" s="18" t="s">
        <v>6158</v>
      </c>
      <c r="D970" s="185" t="s">
        <v>79</v>
      </c>
      <c r="E970" s="18" t="s">
        <v>872</v>
      </c>
      <c r="F970" s="18">
        <v>13</v>
      </c>
      <c r="G970" s="18" t="s">
        <v>142</v>
      </c>
      <c r="H970" s="184" t="s">
        <v>2695</v>
      </c>
      <c r="I970" s="185" t="s">
        <v>142</v>
      </c>
      <c r="J970" s="18" t="s">
        <v>2718</v>
      </c>
    </row>
    <row r="971" spans="1:10" x14ac:dyDescent="0.25">
      <c r="A971" s="18">
        <v>24233871</v>
      </c>
      <c r="B971" s="184" t="s">
        <v>2702</v>
      </c>
      <c r="C971" s="18" t="s">
        <v>2703</v>
      </c>
      <c r="D971" s="185" t="s">
        <v>78</v>
      </c>
      <c r="E971" s="18" t="s">
        <v>1525</v>
      </c>
      <c r="F971" s="18">
        <v>12</v>
      </c>
      <c r="G971" s="18" t="s">
        <v>142</v>
      </c>
      <c r="H971" s="184" t="s">
        <v>2695</v>
      </c>
      <c r="I971" s="185" t="s">
        <v>142</v>
      </c>
      <c r="J971" s="18" t="s">
        <v>2174</v>
      </c>
    </row>
    <row r="972" spans="1:10" x14ac:dyDescent="0.25">
      <c r="A972" s="18">
        <v>24239229</v>
      </c>
      <c r="B972" s="184" t="s">
        <v>2704</v>
      </c>
      <c r="C972" s="18" t="s">
        <v>2705</v>
      </c>
      <c r="D972" s="185" t="s">
        <v>79</v>
      </c>
      <c r="E972" s="18" t="s">
        <v>2706</v>
      </c>
      <c r="F972" s="18">
        <v>13</v>
      </c>
      <c r="G972" s="18" t="s">
        <v>142</v>
      </c>
      <c r="H972" s="184" t="s">
        <v>2695</v>
      </c>
      <c r="I972" s="185" t="s">
        <v>142</v>
      </c>
      <c r="J972" s="18" t="s">
        <v>2174</v>
      </c>
    </row>
    <row r="973" spans="1:10" x14ac:dyDescent="0.25">
      <c r="A973" s="18">
        <v>24222067</v>
      </c>
      <c r="B973" s="184" t="s">
        <v>4575</v>
      </c>
      <c r="C973" s="18" t="s">
        <v>8984</v>
      </c>
      <c r="D973" s="185" t="s">
        <v>78</v>
      </c>
      <c r="E973" s="18" t="s">
        <v>2374</v>
      </c>
      <c r="F973" s="18">
        <v>12</v>
      </c>
      <c r="G973" s="18" t="s">
        <v>142</v>
      </c>
      <c r="H973" s="184" t="s">
        <v>2695</v>
      </c>
      <c r="I973" s="185" t="s">
        <v>142</v>
      </c>
      <c r="J973" s="18" t="s">
        <v>419</v>
      </c>
    </row>
    <row r="974" spans="1:10" x14ac:dyDescent="0.25">
      <c r="A974" s="18">
        <v>24233850</v>
      </c>
      <c r="B974" s="184" t="s">
        <v>2707</v>
      </c>
      <c r="C974" s="18" t="s">
        <v>2708</v>
      </c>
      <c r="D974" s="185" t="s">
        <v>79</v>
      </c>
      <c r="E974" s="18" t="s">
        <v>2709</v>
      </c>
      <c r="F974" s="18">
        <v>13</v>
      </c>
      <c r="G974" s="18" t="s">
        <v>142</v>
      </c>
      <c r="H974" s="184" t="s">
        <v>2695</v>
      </c>
      <c r="I974" s="185" t="s">
        <v>142</v>
      </c>
      <c r="J974" s="18" t="s">
        <v>419</v>
      </c>
    </row>
    <row r="975" spans="1:10" x14ac:dyDescent="0.25">
      <c r="A975" s="18">
        <v>24233884</v>
      </c>
      <c r="B975" s="184" t="s">
        <v>2710</v>
      </c>
      <c r="C975" s="18" t="s">
        <v>2711</v>
      </c>
      <c r="D975" s="185" t="s">
        <v>79</v>
      </c>
      <c r="E975" s="18" t="s">
        <v>1347</v>
      </c>
      <c r="F975" s="18">
        <v>12</v>
      </c>
      <c r="G975" s="18" t="s">
        <v>142</v>
      </c>
      <c r="H975" s="184" t="s">
        <v>2695</v>
      </c>
      <c r="I975" s="185" t="s">
        <v>142</v>
      </c>
      <c r="J975" s="18" t="s">
        <v>2154</v>
      </c>
    </row>
    <row r="976" spans="1:10" x14ac:dyDescent="0.25">
      <c r="A976" s="18">
        <v>24249268</v>
      </c>
      <c r="B976" s="184" t="s">
        <v>2180</v>
      </c>
      <c r="C976" s="18" t="s">
        <v>585</v>
      </c>
      <c r="D976" s="185" t="s">
        <v>79</v>
      </c>
      <c r="E976" s="18" t="s">
        <v>8985</v>
      </c>
      <c r="F976" s="18">
        <v>13</v>
      </c>
      <c r="G976" s="18" t="s">
        <v>142</v>
      </c>
      <c r="H976" s="184" t="s">
        <v>2695</v>
      </c>
      <c r="I976" s="185" t="s">
        <v>142</v>
      </c>
      <c r="J976" s="18" t="s">
        <v>2718</v>
      </c>
    </row>
    <row r="977" spans="1:10" x14ac:dyDescent="0.25">
      <c r="A977" s="18">
        <v>24239242</v>
      </c>
      <c r="B977" s="184" t="s">
        <v>8986</v>
      </c>
      <c r="C977" s="18" t="s">
        <v>8987</v>
      </c>
      <c r="D977" s="185" t="s">
        <v>78</v>
      </c>
      <c r="E977" s="18" t="s">
        <v>1975</v>
      </c>
      <c r="F977" s="18">
        <v>13</v>
      </c>
      <c r="G977" s="18" t="s">
        <v>142</v>
      </c>
      <c r="H977" s="184" t="s">
        <v>2695</v>
      </c>
      <c r="I977" s="185" t="s">
        <v>142</v>
      </c>
      <c r="J977" s="18" t="s">
        <v>419</v>
      </c>
    </row>
    <row r="978" spans="1:10" x14ac:dyDescent="0.25">
      <c r="A978" s="18">
        <v>24249153</v>
      </c>
      <c r="B978" s="184" t="s">
        <v>2712</v>
      </c>
      <c r="C978" s="18" t="s">
        <v>2713</v>
      </c>
      <c r="D978" s="185" t="s">
        <v>78</v>
      </c>
      <c r="E978" s="18" t="s">
        <v>2714</v>
      </c>
      <c r="F978" s="18">
        <v>12</v>
      </c>
      <c r="G978" s="18" t="s">
        <v>142</v>
      </c>
      <c r="H978" s="184" t="s">
        <v>2695</v>
      </c>
      <c r="I978" s="185" t="s">
        <v>142</v>
      </c>
      <c r="J978" s="18" t="s">
        <v>2715</v>
      </c>
    </row>
    <row r="979" spans="1:10" x14ac:dyDescent="0.25">
      <c r="A979" s="18">
        <v>24249267</v>
      </c>
      <c r="B979" s="184" t="s">
        <v>5315</v>
      </c>
      <c r="C979" s="18" t="s">
        <v>8988</v>
      </c>
      <c r="D979" s="185" t="s">
        <v>79</v>
      </c>
      <c r="E979" s="18" t="s">
        <v>1821</v>
      </c>
      <c r="F979" s="18">
        <v>13</v>
      </c>
      <c r="G979" s="18" t="s">
        <v>142</v>
      </c>
      <c r="H979" s="184" t="s">
        <v>2695</v>
      </c>
      <c r="I979" s="185" t="s">
        <v>142</v>
      </c>
      <c r="J979" s="18" t="s">
        <v>2138</v>
      </c>
    </row>
    <row r="980" spans="1:10" x14ac:dyDescent="0.25">
      <c r="A980" s="18">
        <v>24239241</v>
      </c>
      <c r="B980" s="184" t="s">
        <v>3375</v>
      </c>
      <c r="C980" s="18" t="s">
        <v>571</v>
      </c>
      <c r="D980" s="185" t="s">
        <v>95</v>
      </c>
      <c r="E980" s="18" t="s">
        <v>6442</v>
      </c>
      <c r="F980" s="18">
        <v>14</v>
      </c>
      <c r="G980" s="18" t="s">
        <v>142</v>
      </c>
      <c r="H980" s="184" t="s">
        <v>2695</v>
      </c>
      <c r="I980" s="185" t="s">
        <v>142</v>
      </c>
      <c r="J980" s="18" t="s">
        <v>419</v>
      </c>
    </row>
    <row r="981" spans="1:10" x14ac:dyDescent="0.25">
      <c r="A981" s="18">
        <v>24249154</v>
      </c>
      <c r="B981" s="184" t="s">
        <v>2716</v>
      </c>
      <c r="C981" s="18" t="s">
        <v>2717</v>
      </c>
      <c r="D981" s="185" t="s">
        <v>79</v>
      </c>
      <c r="E981" s="18" t="s">
        <v>2652</v>
      </c>
      <c r="F981" s="18">
        <v>11</v>
      </c>
      <c r="G981" s="18" t="s">
        <v>142</v>
      </c>
      <c r="H981" s="184" t="s">
        <v>2695</v>
      </c>
      <c r="I981" s="185" t="s">
        <v>142</v>
      </c>
      <c r="J981" s="18" t="s">
        <v>2718</v>
      </c>
    </row>
    <row r="982" spans="1:10" x14ac:dyDescent="0.25">
      <c r="A982" s="18">
        <v>24249155</v>
      </c>
      <c r="B982" s="184" t="s">
        <v>2719</v>
      </c>
      <c r="C982" s="18" t="s">
        <v>2720</v>
      </c>
      <c r="D982" s="185" t="s">
        <v>79</v>
      </c>
      <c r="E982" s="18" t="s">
        <v>1756</v>
      </c>
      <c r="F982" s="18">
        <v>11</v>
      </c>
      <c r="G982" s="18" t="s">
        <v>142</v>
      </c>
      <c r="H982" s="184" t="s">
        <v>2695</v>
      </c>
      <c r="I982" s="185" t="s">
        <v>142</v>
      </c>
      <c r="J982" s="18" t="s">
        <v>2721</v>
      </c>
    </row>
    <row r="983" spans="1:10" x14ac:dyDescent="0.25">
      <c r="A983" s="18">
        <v>24211132</v>
      </c>
      <c r="B983" s="184" t="s">
        <v>2722</v>
      </c>
      <c r="C983" s="18" t="s">
        <v>2723</v>
      </c>
      <c r="D983" s="185" t="s">
        <v>94</v>
      </c>
      <c r="E983" s="18" t="s">
        <v>2630</v>
      </c>
      <c r="F983" s="18">
        <v>14</v>
      </c>
      <c r="G983" s="18" t="s">
        <v>142</v>
      </c>
      <c r="H983" s="184" t="s">
        <v>2695</v>
      </c>
      <c r="I983" s="185" t="s">
        <v>142</v>
      </c>
      <c r="J983" s="18" t="s">
        <v>2174</v>
      </c>
    </row>
    <row r="984" spans="1:10" x14ac:dyDescent="0.25">
      <c r="A984" s="18">
        <v>24200480</v>
      </c>
      <c r="B984" s="184" t="s">
        <v>9092</v>
      </c>
      <c r="C984" s="18" t="s">
        <v>2724</v>
      </c>
      <c r="D984" s="185" t="s">
        <v>633</v>
      </c>
      <c r="E984" s="18" t="s">
        <v>2725</v>
      </c>
      <c r="F984" s="18">
        <v>16</v>
      </c>
      <c r="G984" s="18" t="s">
        <v>142</v>
      </c>
      <c r="H984" s="184" t="s">
        <v>2726</v>
      </c>
      <c r="I984" s="185" t="s">
        <v>142</v>
      </c>
      <c r="J984" s="18" t="s">
        <v>1288</v>
      </c>
    </row>
    <row r="985" spans="1:10" x14ac:dyDescent="0.25">
      <c r="A985" s="18">
        <v>24249332</v>
      </c>
      <c r="B985" s="184" t="s">
        <v>9092</v>
      </c>
      <c r="C985" s="18" t="s">
        <v>1834</v>
      </c>
      <c r="D985" s="185" t="s">
        <v>79</v>
      </c>
      <c r="E985" s="18" t="s">
        <v>730</v>
      </c>
      <c r="F985" s="18">
        <v>11</v>
      </c>
      <c r="G985" s="18" t="s">
        <v>142</v>
      </c>
      <c r="H985" s="184" t="s">
        <v>2726</v>
      </c>
      <c r="I985" s="185" t="s">
        <v>142</v>
      </c>
      <c r="J985" s="18" t="s">
        <v>1288</v>
      </c>
    </row>
    <row r="986" spans="1:10" x14ac:dyDescent="0.25">
      <c r="A986" s="18">
        <v>24249333</v>
      </c>
      <c r="B986" s="184" t="s">
        <v>9093</v>
      </c>
      <c r="C986" s="18" t="s">
        <v>9094</v>
      </c>
      <c r="D986" s="185" t="s">
        <v>79</v>
      </c>
      <c r="E986" s="18" t="s">
        <v>5640</v>
      </c>
      <c r="F986" s="18">
        <v>12</v>
      </c>
      <c r="G986" s="18" t="s">
        <v>142</v>
      </c>
      <c r="H986" s="184" t="s">
        <v>2726</v>
      </c>
      <c r="I986" s="185" t="s">
        <v>142</v>
      </c>
      <c r="J986" s="18" t="s">
        <v>1288</v>
      </c>
    </row>
    <row r="987" spans="1:10" x14ac:dyDescent="0.25">
      <c r="A987" s="18">
        <v>24249334</v>
      </c>
      <c r="B987" s="184" t="s">
        <v>9095</v>
      </c>
      <c r="C987" s="18" t="s">
        <v>9096</v>
      </c>
      <c r="D987" s="185" t="s">
        <v>79</v>
      </c>
      <c r="E987" s="18" t="s">
        <v>1004</v>
      </c>
      <c r="F987" s="18">
        <v>12</v>
      </c>
      <c r="G987" s="18" t="s">
        <v>142</v>
      </c>
      <c r="H987" s="184" t="s">
        <v>2726</v>
      </c>
      <c r="I987" s="185" t="s">
        <v>142</v>
      </c>
      <c r="J987" s="18" t="s">
        <v>1288</v>
      </c>
    </row>
    <row r="988" spans="1:10" x14ac:dyDescent="0.25">
      <c r="A988" s="18">
        <v>24211296</v>
      </c>
      <c r="B988" s="184" t="s">
        <v>9097</v>
      </c>
      <c r="C988" s="18" t="s">
        <v>2728</v>
      </c>
      <c r="D988" s="185" t="s">
        <v>95</v>
      </c>
      <c r="E988" s="18" t="s">
        <v>2729</v>
      </c>
      <c r="F988" s="18">
        <v>13</v>
      </c>
      <c r="G988" s="18" t="s">
        <v>142</v>
      </c>
      <c r="H988" s="184" t="s">
        <v>2726</v>
      </c>
      <c r="I988" s="185" t="s">
        <v>142</v>
      </c>
      <c r="J988" s="18" t="s">
        <v>1288</v>
      </c>
    </row>
    <row r="989" spans="1:10" x14ac:dyDescent="0.25">
      <c r="A989" s="18">
        <v>24238273</v>
      </c>
      <c r="B989" s="184" t="s">
        <v>2730</v>
      </c>
      <c r="C989" s="18" t="s">
        <v>2731</v>
      </c>
      <c r="D989" s="185" t="s">
        <v>78</v>
      </c>
      <c r="E989" s="18" t="s">
        <v>1380</v>
      </c>
      <c r="F989" s="18">
        <v>12</v>
      </c>
      <c r="G989" s="18" t="s">
        <v>142</v>
      </c>
      <c r="H989" s="184" t="s">
        <v>2726</v>
      </c>
      <c r="I989" s="185" t="s">
        <v>142</v>
      </c>
      <c r="J989" s="18" t="s">
        <v>457</v>
      </c>
    </row>
    <row r="990" spans="1:10" x14ac:dyDescent="0.25">
      <c r="A990" s="18">
        <v>24249282</v>
      </c>
      <c r="B990" s="184" t="s">
        <v>4061</v>
      </c>
      <c r="C990" s="18" t="s">
        <v>8989</v>
      </c>
      <c r="D990" s="185" t="s">
        <v>78</v>
      </c>
      <c r="E990" s="18" t="s">
        <v>365</v>
      </c>
      <c r="F990" s="18">
        <v>13</v>
      </c>
      <c r="G990" s="18" t="s">
        <v>142</v>
      </c>
      <c r="H990" s="184" t="s">
        <v>2726</v>
      </c>
      <c r="I990" s="185" t="s">
        <v>142</v>
      </c>
      <c r="J990" s="18" t="s">
        <v>1288</v>
      </c>
    </row>
    <row r="991" spans="1:10" x14ac:dyDescent="0.25">
      <c r="A991" s="18">
        <v>24238284</v>
      </c>
      <c r="B991" s="184" t="s">
        <v>2732</v>
      </c>
      <c r="C991" s="18" t="s">
        <v>2733</v>
      </c>
      <c r="D991" s="185" t="s">
        <v>79</v>
      </c>
      <c r="E991" s="18" t="s">
        <v>2212</v>
      </c>
      <c r="F991" s="18">
        <v>13</v>
      </c>
      <c r="G991" s="18" t="s">
        <v>142</v>
      </c>
      <c r="H991" s="184" t="s">
        <v>2726</v>
      </c>
      <c r="I991" s="185" t="s">
        <v>142</v>
      </c>
      <c r="J991" s="18" t="s">
        <v>2734</v>
      </c>
    </row>
    <row r="992" spans="1:10" x14ac:dyDescent="0.25">
      <c r="A992" s="18">
        <v>24210670</v>
      </c>
      <c r="B992" s="184" t="s">
        <v>2737</v>
      </c>
      <c r="C992" s="18" t="s">
        <v>2735</v>
      </c>
      <c r="D992" s="185" t="s">
        <v>95</v>
      </c>
      <c r="E992" s="18" t="s">
        <v>2736</v>
      </c>
      <c r="F992" s="18">
        <v>15</v>
      </c>
      <c r="G992" s="18" t="s">
        <v>142</v>
      </c>
      <c r="H992" s="184" t="s">
        <v>2726</v>
      </c>
      <c r="I992" s="185" t="s">
        <v>142</v>
      </c>
      <c r="J992" s="18" t="s">
        <v>1288</v>
      </c>
    </row>
    <row r="993" spans="1:10" x14ac:dyDescent="0.25">
      <c r="A993" s="18">
        <v>24238275</v>
      </c>
      <c r="B993" s="184" t="s">
        <v>2737</v>
      </c>
      <c r="C993" s="18" t="s">
        <v>1650</v>
      </c>
      <c r="D993" s="185" t="s">
        <v>78</v>
      </c>
      <c r="E993" s="18" t="s">
        <v>2738</v>
      </c>
      <c r="F993" s="18">
        <v>13</v>
      </c>
      <c r="G993" s="18" t="s">
        <v>142</v>
      </c>
      <c r="H993" s="184" t="s">
        <v>2726</v>
      </c>
      <c r="I993" s="185" t="s">
        <v>142</v>
      </c>
      <c r="J993" s="18" t="s">
        <v>2734</v>
      </c>
    </row>
    <row r="994" spans="1:10" x14ac:dyDescent="0.25">
      <c r="A994" s="18">
        <v>24238308</v>
      </c>
      <c r="B994" s="184" t="s">
        <v>2739</v>
      </c>
      <c r="C994" s="18" t="s">
        <v>531</v>
      </c>
      <c r="D994" s="185" t="s">
        <v>95</v>
      </c>
      <c r="E994" s="18" t="s">
        <v>1064</v>
      </c>
      <c r="F994" s="18">
        <v>14</v>
      </c>
      <c r="G994" s="18" t="s">
        <v>142</v>
      </c>
      <c r="H994" s="184" t="s">
        <v>2726</v>
      </c>
      <c r="I994" s="185" t="s">
        <v>142</v>
      </c>
      <c r="J994" s="18" t="s">
        <v>1288</v>
      </c>
    </row>
    <row r="995" spans="1:10" x14ac:dyDescent="0.25">
      <c r="A995" s="18">
        <v>24238286</v>
      </c>
      <c r="B995" s="184" t="s">
        <v>2740</v>
      </c>
      <c r="C995" s="18" t="s">
        <v>2741</v>
      </c>
      <c r="D995" s="185" t="s">
        <v>79</v>
      </c>
      <c r="E995" s="18" t="s">
        <v>2742</v>
      </c>
      <c r="F995" s="18">
        <v>12</v>
      </c>
      <c r="G995" s="18" t="s">
        <v>142</v>
      </c>
      <c r="H995" s="184" t="s">
        <v>2726</v>
      </c>
      <c r="I995" s="185" t="s">
        <v>142</v>
      </c>
      <c r="J995" s="18" t="s">
        <v>1288</v>
      </c>
    </row>
    <row r="996" spans="1:10" x14ac:dyDescent="0.25">
      <c r="A996" s="18">
        <v>24210676</v>
      </c>
      <c r="B996" s="184" t="s">
        <v>9098</v>
      </c>
      <c r="C996" s="18" t="s">
        <v>2743</v>
      </c>
      <c r="D996" s="185" t="s">
        <v>94</v>
      </c>
      <c r="E996" s="18" t="s">
        <v>2744</v>
      </c>
      <c r="F996" s="18">
        <v>14</v>
      </c>
      <c r="G996" s="18" t="s">
        <v>142</v>
      </c>
      <c r="H996" s="184" t="s">
        <v>2726</v>
      </c>
      <c r="I996" s="185" t="s">
        <v>142</v>
      </c>
      <c r="J996" s="18" t="s">
        <v>1288</v>
      </c>
    </row>
    <row r="997" spans="1:10" x14ac:dyDescent="0.25">
      <c r="A997" s="18">
        <v>24249335</v>
      </c>
      <c r="B997" s="184" t="s">
        <v>9098</v>
      </c>
      <c r="C997" s="18" t="s">
        <v>893</v>
      </c>
      <c r="D997" s="185" t="s">
        <v>79</v>
      </c>
      <c r="E997" s="18" t="s">
        <v>602</v>
      </c>
      <c r="F997" s="18">
        <v>11</v>
      </c>
      <c r="G997" s="18" t="s">
        <v>142</v>
      </c>
      <c r="H997" s="184" t="s">
        <v>2726</v>
      </c>
      <c r="I997" s="185" t="s">
        <v>142</v>
      </c>
      <c r="J997" s="18" t="s">
        <v>1288</v>
      </c>
    </row>
    <row r="998" spans="1:10" x14ac:dyDescent="0.25">
      <c r="A998" s="18">
        <v>24233830</v>
      </c>
      <c r="B998" s="184" t="s">
        <v>2745</v>
      </c>
      <c r="C998" s="18" t="s">
        <v>2654</v>
      </c>
      <c r="D998" s="185" t="s">
        <v>79</v>
      </c>
      <c r="E998" s="18" t="s">
        <v>1161</v>
      </c>
      <c r="F998" s="18">
        <v>13</v>
      </c>
      <c r="G998" s="18" t="s">
        <v>142</v>
      </c>
      <c r="H998" s="184" t="s">
        <v>2726</v>
      </c>
      <c r="I998" s="185" t="s">
        <v>142</v>
      </c>
      <c r="J998" s="18" t="s">
        <v>1288</v>
      </c>
    </row>
    <row r="999" spans="1:10" x14ac:dyDescent="0.25">
      <c r="A999" s="18">
        <v>24210675</v>
      </c>
      <c r="B999" s="184" t="s">
        <v>9099</v>
      </c>
      <c r="C999" s="18" t="s">
        <v>9100</v>
      </c>
      <c r="D999" s="185" t="s">
        <v>94</v>
      </c>
      <c r="E999" s="18" t="s">
        <v>2747</v>
      </c>
      <c r="F999" s="18">
        <v>14</v>
      </c>
      <c r="G999" s="18" t="s">
        <v>142</v>
      </c>
      <c r="H999" s="184" t="s">
        <v>2726</v>
      </c>
      <c r="I999" s="185" t="s">
        <v>142</v>
      </c>
      <c r="J999" s="18" t="s">
        <v>2748</v>
      </c>
    </row>
    <row r="1000" spans="1:10" x14ac:dyDescent="0.25">
      <c r="A1000" s="18">
        <v>24249336</v>
      </c>
      <c r="B1000" s="184" t="s">
        <v>9101</v>
      </c>
      <c r="C1000" s="18" t="s">
        <v>2801</v>
      </c>
      <c r="D1000" s="185" t="s">
        <v>79</v>
      </c>
      <c r="E1000" s="18" t="s">
        <v>4811</v>
      </c>
      <c r="F1000" s="18">
        <v>12</v>
      </c>
      <c r="G1000" s="18" t="s">
        <v>142</v>
      </c>
      <c r="H1000" s="184" t="s">
        <v>2726</v>
      </c>
      <c r="I1000" s="185" t="s">
        <v>142</v>
      </c>
      <c r="J1000" s="18" t="s">
        <v>1288</v>
      </c>
    </row>
    <row r="1001" spans="1:10" x14ac:dyDescent="0.25">
      <c r="A1001" s="18">
        <v>24221679</v>
      </c>
      <c r="B1001" s="184" t="s">
        <v>9102</v>
      </c>
      <c r="C1001" s="18" t="s">
        <v>2749</v>
      </c>
      <c r="D1001" s="185" t="s">
        <v>95</v>
      </c>
      <c r="E1001" s="18" t="s">
        <v>1453</v>
      </c>
      <c r="F1001" s="18">
        <v>15</v>
      </c>
      <c r="G1001" s="18" t="s">
        <v>142</v>
      </c>
      <c r="H1001" s="184" t="s">
        <v>2726</v>
      </c>
      <c r="I1001" s="185" t="s">
        <v>142</v>
      </c>
      <c r="J1001" s="18" t="s">
        <v>1288</v>
      </c>
    </row>
    <row r="1002" spans="1:10" x14ac:dyDescent="0.25">
      <c r="A1002" s="18">
        <v>24200475</v>
      </c>
      <c r="B1002" s="184" t="s">
        <v>2750</v>
      </c>
      <c r="C1002" s="18" t="s">
        <v>2751</v>
      </c>
      <c r="D1002" s="185" t="s">
        <v>95</v>
      </c>
      <c r="E1002" s="18" t="s">
        <v>2752</v>
      </c>
      <c r="F1002" s="18">
        <v>15</v>
      </c>
      <c r="G1002" s="18" t="s">
        <v>142</v>
      </c>
      <c r="H1002" s="184" t="s">
        <v>2726</v>
      </c>
      <c r="I1002" s="185" t="s">
        <v>142</v>
      </c>
      <c r="J1002" s="18" t="s">
        <v>1288</v>
      </c>
    </row>
    <row r="1003" spans="1:10" x14ac:dyDescent="0.25">
      <c r="A1003" s="18">
        <v>24248444</v>
      </c>
      <c r="B1003" s="184" t="s">
        <v>2753</v>
      </c>
      <c r="C1003" s="18" t="s">
        <v>2754</v>
      </c>
      <c r="D1003" s="185" t="s">
        <v>94</v>
      </c>
      <c r="E1003" s="18" t="s">
        <v>2755</v>
      </c>
      <c r="F1003" s="18">
        <v>15</v>
      </c>
      <c r="G1003" s="18" t="s">
        <v>142</v>
      </c>
      <c r="H1003" s="184" t="s">
        <v>2726</v>
      </c>
      <c r="I1003" s="185" t="s">
        <v>142</v>
      </c>
      <c r="J1003" s="18" t="s">
        <v>1288</v>
      </c>
    </row>
    <row r="1004" spans="1:10" x14ac:dyDescent="0.25">
      <c r="A1004" s="18">
        <v>24238288</v>
      </c>
      <c r="B1004" s="184" t="s">
        <v>2756</v>
      </c>
      <c r="C1004" s="18" t="s">
        <v>2757</v>
      </c>
      <c r="D1004" s="185" t="s">
        <v>79</v>
      </c>
      <c r="E1004" s="18" t="s">
        <v>2758</v>
      </c>
      <c r="F1004" s="18">
        <v>13</v>
      </c>
      <c r="G1004" s="18" t="s">
        <v>142</v>
      </c>
      <c r="H1004" s="184" t="s">
        <v>2726</v>
      </c>
      <c r="I1004" s="185" t="s">
        <v>142</v>
      </c>
      <c r="J1004" s="18" t="s">
        <v>1288</v>
      </c>
    </row>
    <row r="1005" spans="1:10" x14ac:dyDescent="0.25">
      <c r="A1005" s="18">
        <v>24221676</v>
      </c>
      <c r="B1005" s="184" t="s">
        <v>2759</v>
      </c>
      <c r="C1005" s="18" t="s">
        <v>2760</v>
      </c>
      <c r="D1005" s="185" t="s">
        <v>95</v>
      </c>
      <c r="E1005" s="18" t="s">
        <v>2761</v>
      </c>
      <c r="F1005" s="18">
        <v>13</v>
      </c>
      <c r="G1005" s="18" t="s">
        <v>142</v>
      </c>
      <c r="H1005" s="184" t="s">
        <v>2726</v>
      </c>
      <c r="I1005" s="185" t="s">
        <v>142</v>
      </c>
      <c r="J1005" s="18" t="s">
        <v>1288</v>
      </c>
    </row>
    <row r="1006" spans="1:10" x14ac:dyDescent="0.25">
      <c r="A1006" s="18">
        <v>24238276</v>
      </c>
      <c r="B1006" s="184" t="s">
        <v>2762</v>
      </c>
      <c r="C1006" s="18" t="s">
        <v>2763</v>
      </c>
      <c r="D1006" s="185" t="s">
        <v>78</v>
      </c>
      <c r="E1006" s="18" t="s">
        <v>2764</v>
      </c>
      <c r="F1006" s="18">
        <v>13</v>
      </c>
      <c r="G1006" s="18" t="s">
        <v>142</v>
      </c>
      <c r="H1006" s="184" t="s">
        <v>2726</v>
      </c>
      <c r="I1006" s="185" t="s">
        <v>142</v>
      </c>
      <c r="J1006" s="18" t="s">
        <v>658</v>
      </c>
    </row>
    <row r="1007" spans="1:10" x14ac:dyDescent="0.25">
      <c r="A1007" s="18">
        <v>24238305</v>
      </c>
      <c r="B1007" s="184" t="s">
        <v>2762</v>
      </c>
      <c r="C1007" s="18" t="s">
        <v>2765</v>
      </c>
      <c r="D1007" s="185" t="s">
        <v>79</v>
      </c>
      <c r="E1007" s="18" t="s">
        <v>1023</v>
      </c>
      <c r="F1007" s="18">
        <v>13</v>
      </c>
      <c r="G1007" s="18" t="s">
        <v>142</v>
      </c>
      <c r="H1007" s="184" t="s">
        <v>2726</v>
      </c>
      <c r="I1007" s="185" t="s">
        <v>142</v>
      </c>
      <c r="J1007" s="18" t="s">
        <v>1288</v>
      </c>
    </row>
    <row r="1008" spans="1:10" x14ac:dyDescent="0.25">
      <c r="A1008" s="18">
        <v>24249337</v>
      </c>
      <c r="B1008" s="184" t="s">
        <v>7653</v>
      </c>
      <c r="C1008" s="18" t="s">
        <v>9103</v>
      </c>
      <c r="D1008" s="185" t="s">
        <v>79</v>
      </c>
      <c r="E1008" s="18" t="s">
        <v>4463</v>
      </c>
      <c r="F1008" s="18">
        <v>11</v>
      </c>
      <c r="G1008" s="18" t="s">
        <v>142</v>
      </c>
      <c r="H1008" s="184" t="s">
        <v>2726</v>
      </c>
      <c r="I1008" s="185" t="s">
        <v>142</v>
      </c>
      <c r="J1008" s="18" t="s">
        <v>1288</v>
      </c>
    </row>
    <row r="1009" spans="1:10" x14ac:dyDescent="0.25">
      <c r="A1009" s="18">
        <v>24238313</v>
      </c>
      <c r="B1009" s="184" t="s">
        <v>2766</v>
      </c>
      <c r="C1009" s="18" t="s">
        <v>2767</v>
      </c>
      <c r="D1009" s="185" t="s">
        <v>94</v>
      </c>
      <c r="E1009" s="18" t="s">
        <v>1772</v>
      </c>
      <c r="F1009" s="18">
        <v>14</v>
      </c>
      <c r="G1009" s="18" t="s">
        <v>142</v>
      </c>
      <c r="H1009" s="184" t="s">
        <v>2726</v>
      </c>
      <c r="I1009" s="185" t="s">
        <v>142</v>
      </c>
      <c r="J1009" s="18" t="s">
        <v>1288</v>
      </c>
    </row>
    <row r="1010" spans="1:10" x14ac:dyDescent="0.25">
      <c r="A1010" s="18">
        <v>24238277</v>
      </c>
      <c r="B1010" s="184" t="s">
        <v>2768</v>
      </c>
      <c r="C1010" s="18" t="s">
        <v>2769</v>
      </c>
      <c r="D1010" s="185" t="s">
        <v>78</v>
      </c>
      <c r="E1010" s="18" t="s">
        <v>1108</v>
      </c>
      <c r="F1010" s="18">
        <v>13</v>
      </c>
      <c r="G1010" s="18" t="s">
        <v>142</v>
      </c>
      <c r="H1010" s="184" t="s">
        <v>2726</v>
      </c>
      <c r="I1010" s="185" t="s">
        <v>142</v>
      </c>
      <c r="J1010" s="18" t="s">
        <v>2734</v>
      </c>
    </row>
    <row r="1011" spans="1:10" x14ac:dyDescent="0.25">
      <c r="A1011" s="18">
        <v>24245572</v>
      </c>
      <c r="B1011" s="184" t="s">
        <v>2768</v>
      </c>
      <c r="C1011" s="18" t="s">
        <v>2763</v>
      </c>
      <c r="D1011" s="185" t="s">
        <v>78</v>
      </c>
      <c r="E1011" s="18" t="s">
        <v>949</v>
      </c>
      <c r="F1011" s="18">
        <v>11</v>
      </c>
      <c r="G1011" s="18" t="s">
        <v>142</v>
      </c>
      <c r="H1011" s="184" t="s">
        <v>2726</v>
      </c>
      <c r="I1011" s="185" t="s">
        <v>142</v>
      </c>
      <c r="J1011" s="18" t="s">
        <v>2734</v>
      </c>
    </row>
    <row r="1012" spans="1:10" x14ac:dyDescent="0.25">
      <c r="A1012" s="18">
        <v>24210588</v>
      </c>
      <c r="B1012" s="184" t="s">
        <v>9104</v>
      </c>
      <c r="C1012" s="18" t="s">
        <v>1690</v>
      </c>
      <c r="D1012" s="185" t="s">
        <v>95</v>
      </c>
      <c r="E1012" s="18" t="s">
        <v>2771</v>
      </c>
      <c r="F1012" s="18">
        <v>15</v>
      </c>
      <c r="G1012" s="18" t="s">
        <v>142</v>
      </c>
      <c r="H1012" s="184" t="s">
        <v>2726</v>
      </c>
      <c r="I1012" s="185" t="s">
        <v>142</v>
      </c>
      <c r="J1012" s="18" t="s">
        <v>1288</v>
      </c>
    </row>
    <row r="1013" spans="1:10" x14ac:dyDescent="0.25">
      <c r="A1013" s="18">
        <v>24221686</v>
      </c>
      <c r="B1013" s="184" t="s">
        <v>4114</v>
      </c>
      <c r="C1013" s="18" t="s">
        <v>2773</v>
      </c>
      <c r="D1013" s="185" t="s">
        <v>94</v>
      </c>
      <c r="E1013" s="18" t="s">
        <v>2774</v>
      </c>
      <c r="F1013" s="18">
        <v>13</v>
      </c>
      <c r="G1013" s="18" t="s">
        <v>142</v>
      </c>
      <c r="H1013" s="184" t="s">
        <v>2726</v>
      </c>
      <c r="I1013" s="185" t="s">
        <v>142</v>
      </c>
      <c r="J1013" s="18" t="s">
        <v>2748</v>
      </c>
    </row>
    <row r="1014" spans="1:10" x14ac:dyDescent="0.25">
      <c r="A1014" s="18">
        <v>24221688</v>
      </c>
      <c r="B1014" s="184" t="s">
        <v>2775</v>
      </c>
      <c r="C1014" s="18" t="s">
        <v>2776</v>
      </c>
      <c r="D1014" s="185" t="s">
        <v>78</v>
      </c>
      <c r="E1014" s="18" t="s">
        <v>2777</v>
      </c>
      <c r="F1014" s="18">
        <v>13</v>
      </c>
      <c r="G1014" s="18" t="s">
        <v>142</v>
      </c>
      <c r="H1014" s="184" t="s">
        <v>2726</v>
      </c>
      <c r="I1014" s="185" t="s">
        <v>142</v>
      </c>
      <c r="J1014" s="18" t="s">
        <v>1288</v>
      </c>
    </row>
    <row r="1015" spans="1:10" x14ac:dyDescent="0.25">
      <c r="A1015" s="18">
        <v>24239218</v>
      </c>
      <c r="B1015" s="184" t="s">
        <v>2778</v>
      </c>
      <c r="C1015" s="18" t="s">
        <v>2779</v>
      </c>
      <c r="D1015" s="185" t="s">
        <v>78</v>
      </c>
      <c r="E1015" s="18" t="s">
        <v>2780</v>
      </c>
      <c r="F1015" s="18">
        <v>13</v>
      </c>
      <c r="G1015" s="18" t="s">
        <v>142</v>
      </c>
      <c r="H1015" s="184" t="s">
        <v>2726</v>
      </c>
      <c r="I1015" s="185" t="s">
        <v>142</v>
      </c>
      <c r="J1015" s="18" t="s">
        <v>2781</v>
      </c>
    </row>
    <row r="1016" spans="1:10" x14ac:dyDescent="0.25">
      <c r="A1016" s="18">
        <v>24238290</v>
      </c>
      <c r="B1016" s="184" t="s">
        <v>2782</v>
      </c>
      <c r="C1016" s="18" t="s">
        <v>2783</v>
      </c>
      <c r="D1016" s="185" t="s">
        <v>79</v>
      </c>
      <c r="E1016" s="18" t="s">
        <v>2784</v>
      </c>
      <c r="F1016" s="18">
        <v>13</v>
      </c>
      <c r="G1016" s="18" t="s">
        <v>142</v>
      </c>
      <c r="H1016" s="184" t="s">
        <v>2726</v>
      </c>
      <c r="I1016" s="185" t="s">
        <v>142</v>
      </c>
      <c r="J1016" s="18" t="s">
        <v>1288</v>
      </c>
    </row>
    <row r="1017" spans="1:10" x14ac:dyDescent="0.25">
      <c r="A1017" s="18">
        <v>24238306</v>
      </c>
      <c r="B1017" s="184" t="s">
        <v>2785</v>
      </c>
      <c r="C1017" s="18" t="s">
        <v>2654</v>
      </c>
      <c r="D1017" s="185" t="s">
        <v>95</v>
      </c>
      <c r="E1017" s="18" t="s">
        <v>2786</v>
      </c>
      <c r="F1017" s="18">
        <v>14</v>
      </c>
      <c r="G1017" s="18" t="s">
        <v>142</v>
      </c>
      <c r="H1017" s="184" t="s">
        <v>2726</v>
      </c>
      <c r="I1017" s="185" t="s">
        <v>142</v>
      </c>
      <c r="J1017" s="18" t="s">
        <v>1288</v>
      </c>
    </row>
    <row r="1018" spans="1:10" x14ac:dyDescent="0.25">
      <c r="A1018" s="18">
        <v>24221906</v>
      </c>
      <c r="B1018" s="184" t="s">
        <v>2785</v>
      </c>
      <c r="C1018" s="18" t="s">
        <v>2788</v>
      </c>
      <c r="D1018" s="185" t="s">
        <v>94</v>
      </c>
      <c r="E1018" s="18" t="s">
        <v>2789</v>
      </c>
      <c r="F1018" s="18">
        <v>15</v>
      </c>
      <c r="G1018" s="18" t="s">
        <v>142</v>
      </c>
      <c r="H1018" s="184" t="s">
        <v>2726</v>
      </c>
      <c r="I1018" s="185" t="s">
        <v>142</v>
      </c>
      <c r="J1018" s="18" t="s">
        <v>2748</v>
      </c>
    </row>
    <row r="1019" spans="1:10" x14ac:dyDescent="0.25">
      <c r="A1019" s="18">
        <v>24238307</v>
      </c>
      <c r="B1019" s="184" t="s">
        <v>2790</v>
      </c>
      <c r="C1019" s="18" t="s">
        <v>2791</v>
      </c>
      <c r="D1019" s="185" t="s">
        <v>79</v>
      </c>
      <c r="E1019" s="18" t="s">
        <v>749</v>
      </c>
      <c r="F1019" s="18">
        <v>13</v>
      </c>
      <c r="G1019" s="18" t="s">
        <v>142</v>
      </c>
      <c r="H1019" s="184" t="s">
        <v>2726</v>
      </c>
      <c r="I1019" s="185" t="s">
        <v>142</v>
      </c>
      <c r="J1019" s="18" t="s">
        <v>1288</v>
      </c>
    </row>
    <row r="1020" spans="1:10" x14ac:dyDescent="0.25">
      <c r="A1020" s="18">
        <v>24238253</v>
      </c>
      <c r="B1020" s="184" t="s">
        <v>2792</v>
      </c>
      <c r="C1020" s="18" t="s">
        <v>2793</v>
      </c>
      <c r="D1020" s="185" t="s">
        <v>78</v>
      </c>
      <c r="E1020" s="18" t="s">
        <v>1409</v>
      </c>
      <c r="F1020" s="18">
        <v>13</v>
      </c>
      <c r="G1020" s="18" t="s">
        <v>142</v>
      </c>
      <c r="H1020" s="184" t="s">
        <v>2726</v>
      </c>
      <c r="I1020" s="185" t="s">
        <v>142</v>
      </c>
      <c r="J1020" s="18" t="s">
        <v>1371</v>
      </c>
    </row>
    <row r="1021" spans="1:10" x14ac:dyDescent="0.25">
      <c r="A1021" s="18">
        <v>24210673</v>
      </c>
      <c r="B1021" s="184" t="s">
        <v>2794</v>
      </c>
      <c r="C1021" s="18" t="s">
        <v>2795</v>
      </c>
      <c r="D1021" s="185" t="s">
        <v>94</v>
      </c>
      <c r="E1021" s="18" t="s">
        <v>2646</v>
      </c>
      <c r="F1021" s="18">
        <v>15</v>
      </c>
      <c r="G1021" s="18" t="s">
        <v>142</v>
      </c>
      <c r="H1021" s="184" t="s">
        <v>2726</v>
      </c>
      <c r="I1021" s="185" t="s">
        <v>142</v>
      </c>
      <c r="J1021" s="18" t="s">
        <v>2748</v>
      </c>
    </row>
    <row r="1022" spans="1:10" x14ac:dyDescent="0.25">
      <c r="A1022" s="18">
        <v>24233816</v>
      </c>
      <c r="B1022" s="184" t="s">
        <v>8990</v>
      </c>
      <c r="C1022" s="18" t="s">
        <v>8991</v>
      </c>
      <c r="D1022" s="185" t="s">
        <v>78</v>
      </c>
      <c r="E1022" s="18" t="s">
        <v>707</v>
      </c>
      <c r="F1022" s="18">
        <v>13</v>
      </c>
      <c r="G1022" s="18" t="s">
        <v>142</v>
      </c>
      <c r="H1022" s="184" t="s">
        <v>2726</v>
      </c>
      <c r="I1022" s="185" t="s">
        <v>142</v>
      </c>
      <c r="J1022" s="18" t="s">
        <v>3661</v>
      </c>
    </row>
    <row r="1023" spans="1:10" x14ac:dyDescent="0.25">
      <c r="A1023" s="18">
        <v>24245573</v>
      </c>
      <c r="B1023" s="184" t="s">
        <v>2796</v>
      </c>
      <c r="C1023" s="18" t="s">
        <v>2474</v>
      </c>
      <c r="D1023" s="185" t="s">
        <v>78</v>
      </c>
      <c r="E1023" s="18" t="s">
        <v>1260</v>
      </c>
      <c r="F1023" s="18">
        <v>11</v>
      </c>
      <c r="G1023" s="18" t="s">
        <v>142</v>
      </c>
      <c r="H1023" s="184" t="s">
        <v>2726</v>
      </c>
      <c r="I1023" s="185" t="s">
        <v>142</v>
      </c>
      <c r="J1023" s="18" t="s">
        <v>2734</v>
      </c>
    </row>
    <row r="1024" spans="1:10" x14ac:dyDescent="0.25">
      <c r="A1024" s="18">
        <v>24238291</v>
      </c>
      <c r="B1024" s="184" t="s">
        <v>2797</v>
      </c>
      <c r="C1024" s="18" t="s">
        <v>2798</v>
      </c>
      <c r="D1024" s="185" t="s">
        <v>79</v>
      </c>
      <c r="E1024" s="18" t="s">
        <v>2799</v>
      </c>
      <c r="F1024" s="18">
        <v>13</v>
      </c>
      <c r="G1024" s="18" t="s">
        <v>142</v>
      </c>
      <c r="H1024" s="184" t="s">
        <v>2726</v>
      </c>
      <c r="I1024" s="185" t="s">
        <v>142</v>
      </c>
      <c r="J1024" s="18" t="s">
        <v>1288</v>
      </c>
    </row>
    <row r="1025" spans="1:10" x14ac:dyDescent="0.25">
      <c r="A1025" s="18">
        <v>24238310</v>
      </c>
      <c r="B1025" s="184" t="s">
        <v>2800</v>
      </c>
      <c r="C1025" s="18" t="s">
        <v>2801</v>
      </c>
      <c r="D1025" s="185" t="s">
        <v>79</v>
      </c>
      <c r="E1025" s="18" t="s">
        <v>749</v>
      </c>
      <c r="F1025" s="18">
        <v>13</v>
      </c>
      <c r="G1025" s="18" t="s">
        <v>142</v>
      </c>
      <c r="H1025" s="184" t="s">
        <v>2726</v>
      </c>
      <c r="I1025" s="185" t="s">
        <v>142</v>
      </c>
      <c r="J1025" s="18" t="s">
        <v>1288</v>
      </c>
    </row>
    <row r="1026" spans="1:10" x14ac:dyDescent="0.25">
      <c r="A1026" s="18">
        <v>24220104</v>
      </c>
      <c r="B1026" s="184" t="s">
        <v>2802</v>
      </c>
      <c r="C1026" s="18" t="s">
        <v>2803</v>
      </c>
      <c r="D1026" s="185" t="s">
        <v>95</v>
      </c>
      <c r="E1026" s="18" t="s">
        <v>298</v>
      </c>
      <c r="F1026" s="18">
        <v>14</v>
      </c>
      <c r="G1026" s="18" t="s">
        <v>142</v>
      </c>
      <c r="H1026" s="184" t="s">
        <v>2726</v>
      </c>
      <c r="I1026" s="185" t="s">
        <v>142</v>
      </c>
      <c r="J1026" s="18" t="s">
        <v>1288</v>
      </c>
    </row>
    <row r="1027" spans="1:10" x14ac:dyDescent="0.25">
      <c r="A1027" s="18">
        <v>24221687</v>
      </c>
      <c r="B1027" s="184" t="s">
        <v>9105</v>
      </c>
      <c r="C1027" s="18" t="s">
        <v>2804</v>
      </c>
      <c r="D1027" s="185" t="s">
        <v>94</v>
      </c>
      <c r="E1027" s="18" t="s">
        <v>2805</v>
      </c>
      <c r="F1027" s="18">
        <v>13</v>
      </c>
      <c r="G1027" s="18" t="s">
        <v>142</v>
      </c>
      <c r="H1027" s="184" t="s">
        <v>2726</v>
      </c>
      <c r="I1027" s="185" t="s">
        <v>142</v>
      </c>
      <c r="J1027" s="18" t="s">
        <v>1288</v>
      </c>
    </row>
    <row r="1028" spans="1:10" x14ac:dyDescent="0.25">
      <c r="A1028" s="18">
        <v>24233655</v>
      </c>
      <c r="B1028" s="184" t="s">
        <v>2806</v>
      </c>
      <c r="C1028" s="18" t="s">
        <v>2807</v>
      </c>
      <c r="D1028" s="185" t="s">
        <v>79</v>
      </c>
      <c r="E1028" s="18" t="s">
        <v>1347</v>
      </c>
      <c r="F1028" s="18">
        <v>12</v>
      </c>
      <c r="G1028" s="18" t="s">
        <v>142</v>
      </c>
      <c r="H1028" s="184" t="s">
        <v>2726</v>
      </c>
      <c r="I1028" s="185" t="s">
        <v>142</v>
      </c>
      <c r="J1028" s="18" t="s">
        <v>2808</v>
      </c>
    </row>
    <row r="1029" spans="1:10" x14ac:dyDescent="0.25">
      <c r="A1029" s="18">
        <v>24239251</v>
      </c>
      <c r="B1029" s="184" t="s">
        <v>2809</v>
      </c>
      <c r="C1029" s="18" t="s">
        <v>2810</v>
      </c>
      <c r="D1029" s="185" t="s">
        <v>95</v>
      </c>
      <c r="E1029" s="18" t="s">
        <v>2752</v>
      </c>
      <c r="F1029" s="18">
        <v>15</v>
      </c>
      <c r="G1029" s="18" t="s">
        <v>142</v>
      </c>
      <c r="H1029" s="184" t="s">
        <v>2726</v>
      </c>
      <c r="I1029" s="185" t="s">
        <v>142</v>
      </c>
      <c r="J1029" s="18" t="s">
        <v>255</v>
      </c>
    </row>
    <row r="1030" spans="1:10" x14ac:dyDescent="0.25">
      <c r="A1030" s="18">
        <v>24221678</v>
      </c>
      <c r="B1030" s="184" t="s">
        <v>2811</v>
      </c>
      <c r="C1030" s="18" t="s">
        <v>2812</v>
      </c>
      <c r="D1030" s="185" t="s">
        <v>95</v>
      </c>
      <c r="E1030" s="18" t="s">
        <v>2813</v>
      </c>
      <c r="F1030" s="18">
        <v>14</v>
      </c>
      <c r="G1030" s="18" t="s">
        <v>142</v>
      </c>
      <c r="H1030" s="184" t="s">
        <v>2726</v>
      </c>
      <c r="I1030" s="185" t="s">
        <v>142</v>
      </c>
      <c r="J1030" s="18" t="s">
        <v>1288</v>
      </c>
    </row>
    <row r="1031" spans="1:10" x14ac:dyDescent="0.25">
      <c r="A1031" s="18">
        <v>24245574</v>
      </c>
      <c r="B1031" s="184" t="s">
        <v>2811</v>
      </c>
      <c r="C1031" s="18" t="s">
        <v>2814</v>
      </c>
      <c r="D1031" s="185" t="s">
        <v>78</v>
      </c>
      <c r="E1031" s="18" t="s">
        <v>2815</v>
      </c>
      <c r="F1031" s="18">
        <v>11</v>
      </c>
      <c r="G1031" s="18" t="s">
        <v>142</v>
      </c>
      <c r="H1031" s="184" t="s">
        <v>2726</v>
      </c>
      <c r="I1031" s="185" t="s">
        <v>142</v>
      </c>
      <c r="J1031" s="18" t="s">
        <v>2734</v>
      </c>
    </row>
    <row r="1032" spans="1:10" x14ac:dyDescent="0.25">
      <c r="A1032" s="18">
        <v>24249338</v>
      </c>
      <c r="B1032" s="184" t="s">
        <v>9106</v>
      </c>
      <c r="C1032" s="18" t="s">
        <v>9107</v>
      </c>
      <c r="D1032" s="185" t="s">
        <v>79</v>
      </c>
      <c r="E1032" s="18" t="s">
        <v>2687</v>
      </c>
      <c r="F1032" s="18">
        <v>12</v>
      </c>
      <c r="G1032" s="18" t="s">
        <v>142</v>
      </c>
      <c r="H1032" s="184" t="s">
        <v>2726</v>
      </c>
      <c r="I1032" s="185" t="s">
        <v>142</v>
      </c>
      <c r="J1032" s="18" t="s">
        <v>1288</v>
      </c>
    </row>
    <row r="1033" spans="1:10" x14ac:dyDescent="0.25">
      <c r="A1033" s="18">
        <v>24211095</v>
      </c>
      <c r="B1033" s="184" t="s">
        <v>9108</v>
      </c>
      <c r="C1033" s="18" t="s">
        <v>2817</v>
      </c>
      <c r="D1033" s="185" t="s">
        <v>95</v>
      </c>
      <c r="E1033" s="18" t="s">
        <v>2818</v>
      </c>
      <c r="F1033" s="18">
        <v>14</v>
      </c>
      <c r="G1033" s="18" t="s">
        <v>142</v>
      </c>
      <c r="H1033" s="184" t="s">
        <v>2726</v>
      </c>
      <c r="I1033" s="185" t="s">
        <v>142</v>
      </c>
      <c r="J1033" s="18" t="s">
        <v>2819</v>
      </c>
    </row>
    <row r="1034" spans="1:10" x14ac:dyDescent="0.25">
      <c r="A1034" s="18">
        <v>24249283</v>
      </c>
      <c r="B1034" s="184" t="s">
        <v>8992</v>
      </c>
      <c r="C1034" s="18" t="s">
        <v>8993</v>
      </c>
      <c r="D1034" s="185" t="s">
        <v>78</v>
      </c>
      <c r="E1034" s="18" t="s">
        <v>1409</v>
      </c>
      <c r="F1034" s="18">
        <v>13</v>
      </c>
      <c r="G1034" s="18" t="s">
        <v>142</v>
      </c>
      <c r="H1034" s="184" t="s">
        <v>2726</v>
      </c>
      <c r="I1034" s="185" t="s">
        <v>142</v>
      </c>
      <c r="J1034" s="18" t="s">
        <v>1288</v>
      </c>
    </row>
    <row r="1035" spans="1:10" x14ac:dyDescent="0.25">
      <c r="A1035" s="18">
        <v>24238282</v>
      </c>
      <c r="B1035" s="184" t="s">
        <v>2820</v>
      </c>
      <c r="C1035" s="18" t="s">
        <v>2821</v>
      </c>
      <c r="D1035" s="185" t="s">
        <v>78</v>
      </c>
      <c r="E1035" s="18" t="s">
        <v>2583</v>
      </c>
      <c r="F1035" s="18">
        <v>13</v>
      </c>
      <c r="G1035" s="18" t="s">
        <v>142</v>
      </c>
      <c r="H1035" s="184" t="s">
        <v>2726</v>
      </c>
      <c r="I1035" s="185" t="s">
        <v>142</v>
      </c>
      <c r="J1035" s="18" t="s">
        <v>2734</v>
      </c>
    </row>
    <row r="1036" spans="1:10" x14ac:dyDescent="0.25">
      <c r="A1036" s="18">
        <v>24221689</v>
      </c>
      <c r="B1036" s="184" t="s">
        <v>2822</v>
      </c>
      <c r="C1036" s="18" t="s">
        <v>2823</v>
      </c>
      <c r="D1036" s="185" t="s">
        <v>94</v>
      </c>
      <c r="E1036" s="18" t="s">
        <v>2824</v>
      </c>
      <c r="F1036" s="18">
        <v>14</v>
      </c>
      <c r="G1036" s="18" t="s">
        <v>142</v>
      </c>
      <c r="H1036" s="184" t="s">
        <v>2726</v>
      </c>
      <c r="I1036" s="185" t="s">
        <v>142</v>
      </c>
      <c r="J1036" s="18" t="s">
        <v>1288</v>
      </c>
    </row>
    <row r="1037" spans="1:10" x14ac:dyDescent="0.25">
      <c r="A1037" s="18">
        <v>24210664</v>
      </c>
      <c r="B1037" s="184" t="s">
        <v>2661</v>
      </c>
      <c r="C1037" s="18" t="s">
        <v>2825</v>
      </c>
      <c r="D1037" s="185" t="s">
        <v>95</v>
      </c>
      <c r="E1037" s="18" t="s">
        <v>2826</v>
      </c>
      <c r="F1037" s="18">
        <v>15</v>
      </c>
      <c r="G1037" s="18" t="s">
        <v>142</v>
      </c>
      <c r="H1037" s="184" t="s">
        <v>2726</v>
      </c>
      <c r="I1037" s="185" t="s">
        <v>142</v>
      </c>
      <c r="J1037" s="18" t="s">
        <v>1288</v>
      </c>
    </row>
    <row r="1038" spans="1:10" x14ac:dyDescent="0.25">
      <c r="A1038" s="18">
        <v>24238292</v>
      </c>
      <c r="B1038" s="184" t="s">
        <v>2461</v>
      </c>
      <c r="C1038" s="18" t="s">
        <v>2827</v>
      </c>
      <c r="D1038" s="185" t="s">
        <v>79</v>
      </c>
      <c r="E1038" s="18" t="s">
        <v>2828</v>
      </c>
      <c r="F1038" s="18">
        <v>13</v>
      </c>
      <c r="G1038" s="18" t="s">
        <v>142</v>
      </c>
      <c r="H1038" s="184" t="s">
        <v>2726</v>
      </c>
      <c r="I1038" s="185" t="s">
        <v>142</v>
      </c>
      <c r="J1038" s="18" t="s">
        <v>1288</v>
      </c>
    </row>
    <row r="1039" spans="1:10" x14ac:dyDescent="0.25">
      <c r="A1039" s="18">
        <v>24238293</v>
      </c>
      <c r="B1039" s="184" t="s">
        <v>2461</v>
      </c>
      <c r="C1039" s="18" t="s">
        <v>2829</v>
      </c>
      <c r="D1039" s="185" t="s">
        <v>79</v>
      </c>
      <c r="E1039" s="18" t="s">
        <v>2830</v>
      </c>
      <c r="F1039" s="18">
        <v>13</v>
      </c>
      <c r="G1039" s="18" t="s">
        <v>142</v>
      </c>
      <c r="H1039" s="184" t="s">
        <v>2726</v>
      </c>
      <c r="I1039" s="185" t="s">
        <v>142</v>
      </c>
      <c r="J1039" s="18" t="s">
        <v>1288</v>
      </c>
    </row>
    <row r="1040" spans="1:10" x14ac:dyDescent="0.25">
      <c r="A1040" s="18">
        <v>24210672</v>
      </c>
      <c r="B1040" s="184" t="s">
        <v>2831</v>
      </c>
      <c r="C1040" s="18" t="s">
        <v>2832</v>
      </c>
      <c r="D1040" s="185" t="s">
        <v>94</v>
      </c>
      <c r="E1040" s="18" t="s">
        <v>2833</v>
      </c>
      <c r="F1040" s="18">
        <v>14</v>
      </c>
      <c r="G1040" s="18" t="s">
        <v>142</v>
      </c>
      <c r="H1040" s="184" t="s">
        <v>2726</v>
      </c>
      <c r="I1040" s="185" t="s">
        <v>142</v>
      </c>
      <c r="J1040" s="18" t="s">
        <v>1288</v>
      </c>
    </row>
    <row r="1041" spans="1:10" x14ac:dyDescent="0.25">
      <c r="A1041" s="18">
        <v>24212675</v>
      </c>
      <c r="B1041" s="184" t="s">
        <v>2831</v>
      </c>
      <c r="C1041" s="18" t="s">
        <v>2834</v>
      </c>
      <c r="D1041" s="185" t="s">
        <v>94</v>
      </c>
      <c r="E1041" s="18" t="s">
        <v>2835</v>
      </c>
      <c r="F1041" s="18">
        <v>14</v>
      </c>
      <c r="G1041" s="18" t="s">
        <v>142</v>
      </c>
      <c r="H1041" s="184" t="s">
        <v>2726</v>
      </c>
      <c r="I1041" s="185" t="s">
        <v>142</v>
      </c>
      <c r="J1041" s="18" t="s">
        <v>1421</v>
      </c>
    </row>
    <row r="1042" spans="1:10" x14ac:dyDescent="0.25">
      <c r="A1042" s="18">
        <v>24238294</v>
      </c>
      <c r="B1042" s="184" t="s">
        <v>2836</v>
      </c>
      <c r="C1042" s="18" t="s">
        <v>2837</v>
      </c>
      <c r="D1042" s="185" t="s">
        <v>79</v>
      </c>
      <c r="E1042" s="18" t="s">
        <v>2838</v>
      </c>
      <c r="F1042" s="18">
        <v>12</v>
      </c>
      <c r="G1042" s="18" t="s">
        <v>142</v>
      </c>
      <c r="H1042" s="184" t="s">
        <v>2726</v>
      </c>
      <c r="I1042" s="185" t="s">
        <v>142</v>
      </c>
      <c r="J1042" s="18" t="s">
        <v>1288</v>
      </c>
    </row>
    <row r="1043" spans="1:10" x14ac:dyDescent="0.25">
      <c r="A1043" s="18">
        <v>24249340</v>
      </c>
      <c r="B1043" s="184" t="s">
        <v>8151</v>
      </c>
      <c r="C1043" s="18" t="s">
        <v>7578</v>
      </c>
      <c r="D1043" s="185" t="s">
        <v>79</v>
      </c>
      <c r="E1043" s="18" t="s">
        <v>270</v>
      </c>
      <c r="F1043" s="18">
        <v>12</v>
      </c>
      <c r="G1043" s="18" t="s">
        <v>142</v>
      </c>
      <c r="H1043" s="184" t="s">
        <v>2726</v>
      </c>
      <c r="I1043" s="185" t="s">
        <v>142</v>
      </c>
      <c r="J1043" s="18" t="s">
        <v>1288</v>
      </c>
    </row>
    <row r="1044" spans="1:10" x14ac:dyDescent="0.25">
      <c r="A1044" s="18">
        <v>24210677</v>
      </c>
      <c r="B1044" s="184" t="s">
        <v>2839</v>
      </c>
      <c r="C1044" s="18" t="s">
        <v>2840</v>
      </c>
      <c r="D1044" s="185" t="s">
        <v>94</v>
      </c>
      <c r="E1044" s="18" t="s">
        <v>861</v>
      </c>
      <c r="F1044" s="18">
        <v>15</v>
      </c>
      <c r="G1044" s="18" t="s">
        <v>142</v>
      </c>
      <c r="H1044" s="184" t="s">
        <v>2726</v>
      </c>
      <c r="I1044" s="185" t="s">
        <v>142</v>
      </c>
      <c r="J1044" s="18" t="s">
        <v>2841</v>
      </c>
    </row>
    <row r="1045" spans="1:10" x14ac:dyDescent="0.25">
      <c r="A1045" s="18">
        <v>24238318</v>
      </c>
      <c r="B1045" s="184" t="s">
        <v>2842</v>
      </c>
      <c r="C1045" s="18" t="s">
        <v>154</v>
      </c>
      <c r="D1045" s="185" t="s">
        <v>95</v>
      </c>
      <c r="E1045" s="18" t="s">
        <v>2843</v>
      </c>
      <c r="F1045" s="18">
        <v>14</v>
      </c>
      <c r="G1045" s="18" t="s">
        <v>142</v>
      </c>
      <c r="H1045" s="184" t="s">
        <v>2726</v>
      </c>
      <c r="I1045" s="185" t="s">
        <v>142</v>
      </c>
      <c r="J1045" s="18" t="s">
        <v>1288</v>
      </c>
    </row>
    <row r="1046" spans="1:10" x14ac:dyDescent="0.25">
      <c r="A1046" s="18">
        <v>24238315</v>
      </c>
      <c r="B1046" s="184" t="s">
        <v>2842</v>
      </c>
      <c r="C1046" s="18" t="s">
        <v>2844</v>
      </c>
      <c r="D1046" s="185" t="s">
        <v>94</v>
      </c>
      <c r="E1046" s="18" t="s">
        <v>1077</v>
      </c>
      <c r="F1046" s="18">
        <v>14</v>
      </c>
      <c r="G1046" s="18" t="s">
        <v>142</v>
      </c>
      <c r="H1046" s="184" t="s">
        <v>2726</v>
      </c>
      <c r="I1046" s="185" t="s">
        <v>142</v>
      </c>
      <c r="J1046" s="18" t="s">
        <v>2748</v>
      </c>
    </row>
    <row r="1047" spans="1:10" x14ac:dyDescent="0.25">
      <c r="A1047" s="18">
        <v>24199061</v>
      </c>
      <c r="B1047" s="184" t="s">
        <v>2845</v>
      </c>
      <c r="C1047" s="18" t="s">
        <v>2846</v>
      </c>
      <c r="D1047" s="185" t="s">
        <v>380</v>
      </c>
      <c r="E1047" s="18" t="s">
        <v>2847</v>
      </c>
      <c r="F1047" s="18">
        <v>17</v>
      </c>
      <c r="G1047" s="18" t="s">
        <v>142</v>
      </c>
      <c r="H1047" s="184" t="s">
        <v>2726</v>
      </c>
      <c r="I1047" s="185" t="s">
        <v>142</v>
      </c>
      <c r="J1047" s="18" t="s">
        <v>2848</v>
      </c>
    </row>
    <row r="1048" spans="1:10" x14ac:dyDescent="0.25">
      <c r="A1048" s="18">
        <v>24222002</v>
      </c>
      <c r="B1048" s="184" t="s">
        <v>2849</v>
      </c>
      <c r="C1048" s="18" t="s">
        <v>2517</v>
      </c>
      <c r="D1048" s="185" t="s">
        <v>78</v>
      </c>
      <c r="E1048" s="18" t="s">
        <v>384</v>
      </c>
      <c r="F1048" s="18">
        <v>13</v>
      </c>
      <c r="G1048" s="18" t="s">
        <v>142</v>
      </c>
      <c r="H1048" s="184" t="s">
        <v>2726</v>
      </c>
      <c r="I1048" s="185" t="s">
        <v>142</v>
      </c>
      <c r="J1048" s="18" t="s">
        <v>2850</v>
      </c>
    </row>
    <row r="1049" spans="1:10" x14ac:dyDescent="0.25">
      <c r="A1049" s="18">
        <v>24221672</v>
      </c>
      <c r="B1049" s="184" t="s">
        <v>1536</v>
      </c>
      <c r="C1049" s="18" t="s">
        <v>2851</v>
      </c>
      <c r="D1049" s="185" t="s">
        <v>95</v>
      </c>
      <c r="E1049" s="18" t="s">
        <v>1304</v>
      </c>
      <c r="F1049" s="18">
        <v>14</v>
      </c>
      <c r="G1049" s="18" t="s">
        <v>142</v>
      </c>
      <c r="H1049" s="184" t="s">
        <v>2726</v>
      </c>
      <c r="I1049" s="185" t="s">
        <v>142</v>
      </c>
      <c r="J1049" s="18" t="s">
        <v>1288</v>
      </c>
    </row>
    <row r="1050" spans="1:10" x14ac:dyDescent="0.25">
      <c r="A1050" s="18">
        <v>24210669</v>
      </c>
      <c r="B1050" s="184" t="s">
        <v>2852</v>
      </c>
      <c r="C1050" s="18" t="s">
        <v>2853</v>
      </c>
      <c r="D1050" s="185" t="s">
        <v>95</v>
      </c>
      <c r="E1050" s="18" t="s">
        <v>2854</v>
      </c>
      <c r="F1050" s="18">
        <v>15</v>
      </c>
      <c r="G1050" s="18" t="s">
        <v>142</v>
      </c>
      <c r="H1050" s="184" t="s">
        <v>2726</v>
      </c>
      <c r="I1050" s="185" t="s">
        <v>142</v>
      </c>
      <c r="J1050" s="18" t="s">
        <v>1288</v>
      </c>
    </row>
    <row r="1051" spans="1:10" x14ac:dyDescent="0.25">
      <c r="A1051" s="18">
        <v>24238280</v>
      </c>
      <c r="B1051" s="184" t="s">
        <v>2855</v>
      </c>
      <c r="C1051" s="18" t="s">
        <v>2856</v>
      </c>
      <c r="D1051" s="185" t="s">
        <v>78</v>
      </c>
      <c r="E1051" s="18" t="s">
        <v>2857</v>
      </c>
      <c r="F1051" s="18">
        <v>12</v>
      </c>
      <c r="G1051" s="18" t="s">
        <v>142</v>
      </c>
      <c r="H1051" s="184" t="s">
        <v>2726</v>
      </c>
      <c r="I1051" s="185" t="s">
        <v>142</v>
      </c>
      <c r="J1051" s="18" t="s">
        <v>2734</v>
      </c>
    </row>
    <row r="1052" spans="1:10" x14ac:dyDescent="0.25">
      <c r="A1052" s="18">
        <v>24245575</v>
      </c>
      <c r="B1052" s="184" t="s">
        <v>2855</v>
      </c>
      <c r="C1052" s="18" t="s">
        <v>1326</v>
      </c>
      <c r="D1052" s="185" t="s">
        <v>78</v>
      </c>
      <c r="E1052" s="18" t="s">
        <v>2858</v>
      </c>
      <c r="F1052" s="18">
        <v>11</v>
      </c>
      <c r="G1052" s="18" t="s">
        <v>142</v>
      </c>
      <c r="H1052" s="184" t="s">
        <v>2726</v>
      </c>
      <c r="I1052" s="185" t="s">
        <v>142</v>
      </c>
      <c r="J1052" s="18" t="s">
        <v>2734</v>
      </c>
    </row>
    <row r="1053" spans="1:10" x14ac:dyDescent="0.25">
      <c r="A1053" s="18">
        <v>24249341</v>
      </c>
      <c r="B1053" s="184" t="s">
        <v>4184</v>
      </c>
      <c r="C1053" s="18" t="s">
        <v>4351</v>
      </c>
      <c r="D1053" s="185" t="s">
        <v>79</v>
      </c>
      <c r="E1053" s="18" t="s">
        <v>1324</v>
      </c>
      <c r="F1053" s="18">
        <v>13</v>
      </c>
      <c r="G1053" s="18" t="s">
        <v>142</v>
      </c>
      <c r="H1053" s="184" t="s">
        <v>2726</v>
      </c>
      <c r="I1053" s="185" t="s">
        <v>142</v>
      </c>
      <c r="J1053" s="18" t="s">
        <v>1288</v>
      </c>
    </row>
    <row r="1054" spans="1:10" x14ac:dyDescent="0.25">
      <c r="A1054" s="18">
        <v>24238281</v>
      </c>
      <c r="B1054" s="184" t="s">
        <v>2859</v>
      </c>
      <c r="C1054" s="18" t="s">
        <v>2860</v>
      </c>
      <c r="D1054" s="185" t="s">
        <v>94</v>
      </c>
      <c r="E1054" s="18" t="s">
        <v>2861</v>
      </c>
      <c r="F1054" s="18">
        <v>13</v>
      </c>
      <c r="G1054" s="18" t="s">
        <v>142</v>
      </c>
      <c r="H1054" s="184" t="s">
        <v>2726</v>
      </c>
      <c r="I1054" s="185" t="s">
        <v>142</v>
      </c>
      <c r="J1054" s="18" t="s">
        <v>2734</v>
      </c>
    </row>
    <row r="1055" spans="1:10" x14ac:dyDescent="0.25">
      <c r="A1055" s="18">
        <v>24249092</v>
      </c>
      <c r="B1055" s="184" t="s">
        <v>2862</v>
      </c>
      <c r="C1055" s="18" t="s">
        <v>2863</v>
      </c>
      <c r="D1055" s="185" t="s">
        <v>95</v>
      </c>
      <c r="E1055" s="18" t="s">
        <v>422</v>
      </c>
      <c r="F1055" s="18">
        <v>14</v>
      </c>
      <c r="G1055" s="18" t="s">
        <v>142</v>
      </c>
      <c r="H1055" s="184" t="s">
        <v>2726</v>
      </c>
      <c r="I1055" s="185" t="s">
        <v>142</v>
      </c>
      <c r="J1055" s="18" t="s">
        <v>255</v>
      </c>
    </row>
    <row r="1056" spans="1:10" x14ac:dyDescent="0.25">
      <c r="A1056" s="18">
        <v>24249342</v>
      </c>
      <c r="B1056" s="184" t="s">
        <v>9109</v>
      </c>
      <c r="C1056" s="18" t="s">
        <v>9110</v>
      </c>
      <c r="D1056" s="185" t="s">
        <v>79</v>
      </c>
      <c r="E1056" s="18" t="s">
        <v>2130</v>
      </c>
      <c r="F1056" s="18">
        <v>12</v>
      </c>
      <c r="G1056" s="18" t="s">
        <v>142</v>
      </c>
      <c r="H1056" s="184" t="s">
        <v>2726</v>
      </c>
      <c r="I1056" s="185" t="s">
        <v>142</v>
      </c>
      <c r="J1056" s="18" t="s">
        <v>1288</v>
      </c>
    </row>
    <row r="1057" spans="1:10" x14ac:dyDescent="0.25">
      <c r="A1057" s="18">
        <v>24238279</v>
      </c>
      <c r="B1057" s="184" t="s">
        <v>2864</v>
      </c>
      <c r="C1057" s="18" t="s">
        <v>2865</v>
      </c>
      <c r="D1057" s="185" t="s">
        <v>78</v>
      </c>
      <c r="E1057" s="18" t="s">
        <v>2512</v>
      </c>
      <c r="F1057" s="18">
        <v>13</v>
      </c>
      <c r="G1057" s="18" t="s">
        <v>142</v>
      </c>
      <c r="H1057" s="184" t="s">
        <v>2726</v>
      </c>
      <c r="I1057" s="185" t="s">
        <v>142</v>
      </c>
      <c r="J1057" s="18" t="s">
        <v>344</v>
      </c>
    </row>
    <row r="1058" spans="1:10" x14ac:dyDescent="0.25">
      <c r="A1058" s="18">
        <v>24249343</v>
      </c>
      <c r="B1058" s="184" t="s">
        <v>9111</v>
      </c>
      <c r="C1058" s="18" t="s">
        <v>2807</v>
      </c>
      <c r="D1058" s="185" t="s">
        <v>79</v>
      </c>
      <c r="E1058" s="18" t="s">
        <v>3869</v>
      </c>
      <c r="F1058" s="18">
        <v>12</v>
      </c>
      <c r="G1058" s="18" t="s">
        <v>142</v>
      </c>
      <c r="H1058" s="184" t="s">
        <v>2726</v>
      </c>
      <c r="I1058" s="185" t="s">
        <v>142</v>
      </c>
      <c r="J1058" s="18" t="s">
        <v>1288</v>
      </c>
    </row>
    <row r="1059" spans="1:10" x14ac:dyDescent="0.25">
      <c r="A1059" s="18">
        <v>24233688</v>
      </c>
      <c r="B1059" s="184" t="s">
        <v>9112</v>
      </c>
      <c r="C1059" s="18" t="s">
        <v>2625</v>
      </c>
      <c r="D1059" s="185" t="s">
        <v>79</v>
      </c>
      <c r="E1059" s="18" t="s">
        <v>8985</v>
      </c>
      <c r="F1059" s="18">
        <v>13</v>
      </c>
      <c r="G1059" s="18" t="s">
        <v>142</v>
      </c>
      <c r="H1059" s="184" t="s">
        <v>2726</v>
      </c>
      <c r="I1059" s="185" t="s">
        <v>142</v>
      </c>
      <c r="J1059" s="18" t="s">
        <v>1288</v>
      </c>
    </row>
    <row r="1060" spans="1:10" x14ac:dyDescent="0.25">
      <c r="A1060" s="18">
        <v>24210666</v>
      </c>
      <c r="B1060" s="184" t="s">
        <v>2866</v>
      </c>
      <c r="C1060" s="18" t="s">
        <v>2867</v>
      </c>
      <c r="D1060" s="185" t="s">
        <v>95</v>
      </c>
      <c r="E1060" s="18" t="s">
        <v>2868</v>
      </c>
      <c r="F1060" s="18">
        <v>14</v>
      </c>
      <c r="G1060" s="18" t="s">
        <v>142</v>
      </c>
      <c r="H1060" s="184" t="s">
        <v>2726</v>
      </c>
      <c r="I1060" s="185" t="s">
        <v>142</v>
      </c>
      <c r="J1060" s="18" t="s">
        <v>1288</v>
      </c>
    </row>
    <row r="1061" spans="1:10" x14ac:dyDescent="0.25">
      <c r="A1061" s="18">
        <v>24238302</v>
      </c>
      <c r="B1061" s="184" t="s">
        <v>2869</v>
      </c>
      <c r="C1061" s="18" t="s">
        <v>2870</v>
      </c>
      <c r="D1061" s="185" t="s">
        <v>79</v>
      </c>
      <c r="E1061" s="18" t="s">
        <v>2058</v>
      </c>
      <c r="F1061" s="18">
        <v>13</v>
      </c>
      <c r="G1061" s="18" t="s">
        <v>142</v>
      </c>
      <c r="H1061" s="184" t="s">
        <v>2726</v>
      </c>
      <c r="I1061" s="185" t="s">
        <v>142</v>
      </c>
      <c r="J1061" s="18" t="s">
        <v>1288</v>
      </c>
    </row>
    <row r="1062" spans="1:10" x14ac:dyDescent="0.25">
      <c r="A1062" s="18">
        <v>24222006</v>
      </c>
      <c r="B1062" s="184" t="s">
        <v>1574</v>
      </c>
      <c r="C1062" s="18" t="s">
        <v>2871</v>
      </c>
      <c r="D1062" s="185" t="s">
        <v>78</v>
      </c>
      <c r="E1062" s="18" t="s">
        <v>429</v>
      </c>
      <c r="F1062" s="18">
        <v>13</v>
      </c>
      <c r="G1062" s="18" t="s">
        <v>142</v>
      </c>
      <c r="H1062" s="184" t="s">
        <v>2726</v>
      </c>
      <c r="I1062" s="185" t="s">
        <v>142</v>
      </c>
      <c r="J1062" s="18" t="s">
        <v>344</v>
      </c>
    </row>
    <row r="1063" spans="1:10" x14ac:dyDescent="0.25">
      <c r="A1063" s="18">
        <v>24212822</v>
      </c>
      <c r="B1063" s="184" t="s">
        <v>2872</v>
      </c>
      <c r="C1063" s="18" t="s">
        <v>2873</v>
      </c>
      <c r="D1063" s="185" t="s">
        <v>94</v>
      </c>
      <c r="E1063" s="18" t="s">
        <v>2874</v>
      </c>
      <c r="F1063" s="18">
        <v>14</v>
      </c>
      <c r="G1063" s="18" t="s">
        <v>142</v>
      </c>
      <c r="H1063" s="184" t="s">
        <v>2875</v>
      </c>
      <c r="I1063" s="185" t="s">
        <v>142</v>
      </c>
      <c r="J1063" s="18" t="s">
        <v>344</v>
      </c>
    </row>
    <row r="1064" spans="1:10" x14ac:dyDescent="0.25">
      <c r="A1064" s="18">
        <v>24222657</v>
      </c>
      <c r="B1064" s="184" t="s">
        <v>2876</v>
      </c>
      <c r="C1064" s="18" t="s">
        <v>154</v>
      </c>
      <c r="D1064" s="185" t="s">
        <v>95</v>
      </c>
      <c r="E1064" s="18" t="s">
        <v>2108</v>
      </c>
      <c r="F1064" s="18">
        <v>14</v>
      </c>
      <c r="G1064" s="18" t="s">
        <v>142</v>
      </c>
      <c r="H1064" s="184" t="s">
        <v>2875</v>
      </c>
      <c r="I1064" s="185" t="s">
        <v>142</v>
      </c>
      <c r="J1064" s="18" t="s">
        <v>344</v>
      </c>
    </row>
    <row r="1065" spans="1:10" x14ac:dyDescent="0.25">
      <c r="A1065" s="18">
        <v>24212816</v>
      </c>
      <c r="B1065" s="184" t="s">
        <v>2876</v>
      </c>
      <c r="C1065" s="18" t="s">
        <v>2801</v>
      </c>
      <c r="D1065" s="185" t="s">
        <v>95</v>
      </c>
      <c r="E1065" s="18" t="s">
        <v>2268</v>
      </c>
      <c r="F1065" s="18">
        <v>15</v>
      </c>
      <c r="G1065" s="18" t="s">
        <v>142</v>
      </c>
      <c r="H1065" s="184" t="s">
        <v>2875</v>
      </c>
      <c r="I1065" s="185" t="s">
        <v>142</v>
      </c>
      <c r="J1065" s="18" t="s">
        <v>344</v>
      </c>
    </row>
    <row r="1066" spans="1:10" x14ac:dyDescent="0.25">
      <c r="A1066" s="18">
        <v>24212857</v>
      </c>
      <c r="B1066" s="184" t="s">
        <v>2876</v>
      </c>
      <c r="C1066" s="18" t="s">
        <v>2877</v>
      </c>
      <c r="D1066" s="185" t="s">
        <v>94</v>
      </c>
      <c r="E1066" s="18" t="s">
        <v>2878</v>
      </c>
      <c r="F1066" s="18">
        <v>15</v>
      </c>
      <c r="G1066" s="18" t="s">
        <v>142</v>
      </c>
      <c r="H1066" s="184" t="s">
        <v>2875</v>
      </c>
      <c r="I1066" s="185" t="s">
        <v>142</v>
      </c>
      <c r="J1066" s="18" t="s">
        <v>344</v>
      </c>
    </row>
    <row r="1067" spans="1:10" x14ac:dyDescent="0.25">
      <c r="A1067" s="18">
        <v>24248726</v>
      </c>
      <c r="B1067" s="184" t="s">
        <v>2876</v>
      </c>
      <c r="C1067" s="18" t="s">
        <v>2879</v>
      </c>
      <c r="D1067" s="185" t="s">
        <v>79</v>
      </c>
      <c r="E1067" s="18" t="s">
        <v>1498</v>
      </c>
      <c r="F1067" s="18">
        <v>12</v>
      </c>
      <c r="G1067" s="18" t="s">
        <v>142</v>
      </c>
      <c r="H1067" s="184" t="s">
        <v>2875</v>
      </c>
      <c r="I1067" s="185" t="s">
        <v>142</v>
      </c>
      <c r="J1067" s="18" t="s">
        <v>344</v>
      </c>
    </row>
    <row r="1068" spans="1:10" x14ac:dyDescent="0.25">
      <c r="A1068" s="18">
        <v>24239165</v>
      </c>
      <c r="B1068" s="184" t="s">
        <v>2880</v>
      </c>
      <c r="C1068" s="18" t="s">
        <v>1817</v>
      </c>
      <c r="D1068" s="185" t="s">
        <v>78</v>
      </c>
      <c r="E1068" s="18" t="s">
        <v>644</v>
      </c>
      <c r="F1068" s="18">
        <v>12</v>
      </c>
      <c r="G1068" s="18" t="s">
        <v>142</v>
      </c>
      <c r="H1068" s="184" t="s">
        <v>2875</v>
      </c>
      <c r="I1068" s="185" t="s">
        <v>142</v>
      </c>
      <c r="J1068" s="18" t="s">
        <v>344</v>
      </c>
    </row>
    <row r="1069" spans="1:10" x14ac:dyDescent="0.25">
      <c r="A1069" s="18">
        <v>24248727</v>
      </c>
      <c r="B1069" s="184" t="s">
        <v>2881</v>
      </c>
      <c r="C1069" s="18" t="s">
        <v>2882</v>
      </c>
      <c r="D1069" s="185" t="s">
        <v>95</v>
      </c>
      <c r="E1069" s="18" t="s">
        <v>2883</v>
      </c>
      <c r="F1069" s="18">
        <v>14</v>
      </c>
      <c r="G1069" s="18" t="s">
        <v>142</v>
      </c>
      <c r="H1069" s="184" t="s">
        <v>2875</v>
      </c>
      <c r="I1069" s="185" t="s">
        <v>142</v>
      </c>
      <c r="J1069" s="18" t="s">
        <v>344</v>
      </c>
    </row>
    <row r="1070" spans="1:10" x14ac:dyDescent="0.25">
      <c r="A1070" s="18">
        <v>24222645</v>
      </c>
      <c r="B1070" s="184" t="s">
        <v>2884</v>
      </c>
      <c r="C1070" s="18" t="s">
        <v>2885</v>
      </c>
      <c r="D1070" s="185" t="s">
        <v>78</v>
      </c>
      <c r="E1070" s="18" t="s">
        <v>2886</v>
      </c>
      <c r="F1070" s="18">
        <v>12</v>
      </c>
      <c r="G1070" s="18" t="s">
        <v>142</v>
      </c>
      <c r="H1070" s="184" t="s">
        <v>2875</v>
      </c>
      <c r="I1070" s="185" t="s">
        <v>142</v>
      </c>
      <c r="J1070" s="18" t="s">
        <v>344</v>
      </c>
    </row>
    <row r="1071" spans="1:10" x14ac:dyDescent="0.25">
      <c r="A1071" s="18">
        <v>24248728</v>
      </c>
      <c r="B1071" s="184" t="s">
        <v>2884</v>
      </c>
      <c r="C1071" s="18" t="s">
        <v>2887</v>
      </c>
      <c r="D1071" s="185" t="s">
        <v>79</v>
      </c>
      <c r="E1071" s="18" t="s">
        <v>2888</v>
      </c>
      <c r="F1071" s="18">
        <v>12</v>
      </c>
      <c r="G1071" s="18" t="s">
        <v>142</v>
      </c>
      <c r="H1071" s="184" t="s">
        <v>2875</v>
      </c>
      <c r="I1071" s="185" t="s">
        <v>142</v>
      </c>
      <c r="J1071" s="18" t="s">
        <v>344</v>
      </c>
    </row>
    <row r="1072" spans="1:10" x14ac:dyDescent="0.25">
      <c r="A1072" s="18">
        <v>24239106</v>
      </c>
      <c r="B1072" s="184" t="s">
        <v>490</v>
      </c>
      <c r="C1072" s="18" t="s">
        <v>1130</v>
      </c>
      <c r="D1072" s="185" t="s">
        <v>79</v>
      </c>
      <c r="E1072" s="18" t="s">
        <v>2889</v>
      </c>
      <c r="F1072" s="18">
        <v>12</v>
      </c>
      <c r="G1072" s="18" t="s">
        <v>142</v>
      </c>
      <c r="H1072" s="184" t="s">
        <v>2875</v>
      </c>
      <c r="I1072" s="185" t="s">
        <v>142</v>
      </c>
      <c r="J1072" s="18" t="s">
        <v>344</v>
      </c>
    </row>
    <row r="1073" spans="1:10" x14ac:dyDescent="0.25">
      <c r="A1073" s="18">
        <v>24222656</v>
      </c>
      <c r="B1073" s="184" t="s">
        <v>1362</v>
      </c>
      <c r="C1073" s="18" t="s">
        <v>585</v>
      </c>
      <c r="D1073" s="185" t="s">
        <v>79</v>
      </c>
      <c r="E1073" s="18" t="s">
        <v>2890</v>
      </c>
      <c r="F1073" s="18">
        <v>13</v>
      </c>
      <c r="G1073" s="18" t="s">
        <v>142</v>
      </c>
      <c r="H1073" s="184" t="s">
        <v>2875</v>
      </c>
      <c r="I1073" s="185" t="s">
        <v>142</v>
      </c>
      <c r="J1073" s="18" t="s">
        <v>344</v>
      </c>
    </row>
    <row r="1074" spans="1:10" x14ac:dyDescent="0.25">
      <c r="A1074" s="18">
        <v>24248729</v>
      </c>
      <c r="B1074" s="184" t="s">
        <v>2891</v>
      </c>
      <c r="C1074" s="18" t="s">
        <v>2801</v>
      </c>
      <c r="D1074" s="185" t="s">
        <v>79</v>
      </c>
      <c r="E1074" s="18" t="s">
        <v>2892</v>
      </c>
      <c r="F1074" s="18">
        <v>11</v>
      </c>
      <c r="G1074" s="18" t="s">
        <v>142</v>
      </c>
      <c r="H1074" s="184" t="s">
        <v>2875</v>
      </c>
      <c r="I1074" s="185" t="s">
        <v>142</v>
      </c>
      <c r="J1074" s="18" t="s">
        <v>344</v>
      </c>
    </row>
    <row r="1075" spans="1:10" x14ac:dyDescent="0.25">
      <c r="A1075" s="18">
        <v>24222655</v>
      </c>
      <c r="B1075" s="184" t="s">
        <v>2891</v>
      </c>
      <c r="C1075" s="18" t="s">
        <v>2893</v>
      </c>
      <c r="D1075" s="185" t="s">
        <v>95</v>
      </c>
      <c r="E1075" s="18" t="s">
        <v>1304</v>
      </c>
      <c r="F1075" s="18">
        <v>14</v>
      </c>
      <c r="G1075" s="18" t="s">
        <v>142</v>
      </c>
      <c r="H1075" s="184" t="s">
        <v>2875</v>
      </c>
      <c r="I1075" s="185" t="s">
        <v>142</v>
      </c>
      <c r="J1075" s="18" t="s">
        <v>344</v>
      </c>
    </row>
    <row r="1076" spans="1:10" x14ac:dyDescent="0.25">
      <c r="A1076" s="18">
        <v>24239114</v>
      </c>
      <c r="B1076" s="184" t="s">
        <v>2891</v>
      </c>
      <c r="C1076" s="18" t="s">
        <v>2894</v>
      </c>
      <c r="D1076" s="185" t="s">
        <v>94</v>
      </c>
      <c r="E1076" s="18" t="s">
        <v>981</v>
      </c>
      <c r="F1076" s="18">
        <v>15</v>
      </c>
      <c r="G1076" s="18" t="s">
        <v>142</v>
      </c>
      <c r="H1076" s="184" t="s">
        <v>2875</v>
      </c>
      <c r="I1076" s="185" t="s">
        <v>142</v>
      </c>
      <c r="J1076" s="18" t="s">
        <v>344</v>
      </c>
    </row>
    <row r="1077" spans="1:10" x14ac:dyDescent="0.25">
      <c r="A1077" s="18">
        <v>24211076</v>
      </c>
      <c r="B1077" s="184" t="s">
        <v>186</v>
      </c>
      <c r="C1077" s="18" t="s">
        <v>2814</v>
      </c>
      <c r="D1077" s="185" t="s">
        <v>94</v>
      </c>
      <c r="E1077" s="18" t="s">
        <v>1145</v>
      </c>
      <c r="F1077" s="18">
        <v>14</v>
      </c>
      <c r="G1077" s="18" t="s">
        <v>142</v>
      </c>
      <c r="H1077" s="184" t="s">
        <v>2875</v>
      </c>
      <c r="I1077" s="185" t="s">
        <v>142</v>
      </c>
      <c r="J1077" s="18" t="s">
        <v>344</v>
      </c>
    </row>
    <row r="1078" spans="1:10" x14ac:dyDescent="0.25">
      <c r="A1078" s="18">
        <v>24212819</v>
      </c>
      <c r="B1078" s="184" t="s">
        <v>2895</v>
      </c>
      <c r="C1078" s="18" t="s">
        <v>2879</v>
      </c>
      <c r="D1078" s="185" t="s">
        <v>95</v>
      </c>
      <c r="E1078" s="18" t="s">
        <v>2896</v>
      </c>
      <c r="F1078" s="18">
        <v>15</v>
      </c>
      <c r="G1078" s="18" t="s">
        <v>142</v>
      </c>
      <c r="H1078" s="184" t="s">
        <v>2875</v>
      </c>
      <c r="I1078" s="185" t="s">
        <v>142</v>
      </c>
      <c r="J1078" s="18" t="s">
        <v>344</v>
      </c>
    </row>
    <row r="1079" spans="1:10" x14ac:dyDescent="0.25">
      <c r="A1079" s="18">
        <v>24211015</v>
      </c>
      <c r="B1079" s="184" t="s">
        <v>2897</v>
      </c>
      <c r="C1079" s="18" t="s">
        <v>2898</v>
      </c>
      <c r="D1079" s="185" t="s">
        <v>95</v>
      </c>
      <c r="E1079" s="18" t="s">
        <v>2099</v>
      </c>
      <c r="F1079" s="18">
        <v>15</v>
      </c>
      <c r="G1079" s="18" t="s">
        <v>142</v>
      </c>
      <c r="H1079" s="184" t="s">
        <v>2875</v>
      </c>
      <c r="I1079" s="185" t="s">
        <v>142</v>
      </c>
      <c r="J1079" s="18" t="s">
        <v>344</v>
      </c>
    </row>
    <row r="1080" spans="1:10" x14ac:dyDescent="0.25">
      <c r="A1080" s="18">
        <v>24212826</v>
      </c>
      <c r="B1080" s="184" t="s">
        <v>2899</v>
      </c>
      <c r="C1080" s="18" t="s">
        <v>2900</v>
      </c>
      <c r="D1080" s="185" t="s">
        <v>95</v>
      </c>
      <c r="E1080" s="18" t="s">
        <v>2901</v>
      </c>
      <c r="F1080" s="18">
        <v>14</v>
      </c>
      <c r="G1080" s="18" t="s">
        <v>142</v>
      </c>
      <c r="H1080" s="184" t="s">
        <v>2875</v>
      </c>
      <c r="I1080" s="185" t="s">
        <v>142</v>
      </c>
      <c r="J1080" s="18" t="s">
        <v>344</v>
      </c>
    </row>
    <row r="1081" spans="1:10" x14ac:dyDescent="0.25">
      <c r="A1081" s="18">
        <v>24222668</v>
      </c>
      <c r="B1081" s="184" t="s">
        <v>2902</v>
      </c>
      <c r="C1081" s="18" t="s">
        <v>2903</v>
      </c>
      <c r="D1081" s="185" t="s">
        <v>79</v>
      </c>
      <c r="E1081" s="18" t="s">
        <v>2904</v>
      </c>
      <c r="F1081" s="18">
        <v>13</v>
      </c>
      <c r="G1081" s="18" t="s">
        <v>142</v>
      </c>
      <c r="H1081" s="184" t="s">
        <v>2875</v>
      </c>
      <c r="I1081" s="185" t="s">
        <v>142</v>
      </c>
      <c r="J1081" s="18" t="s">
        <v>1288</v>
      </c>
    </row>
    <row r="1082" spans="1:10" x14ac:dyDescent="0.25">
      <c r="A1082" s="18">
        <v>24248730</v>
      </c>
      <c r="B1082" s="184" t="s">
        <v>2905</v>
      </c>
      <c r="C1082" s="18" t="s">
        <v>2906</v>
      </c>
      <c r="D1082" s="185" t="s">
        <v>79</v>
      </c>
      <c r="E1082" s="18" t="s">
        <v>2907</v>
      </c>
      <c r="F1082" s="18">
        <v>11</v>
      </c>
      <c r="G1082" s="18" t="s">
        <v>142</v>
      </c>
      <c r="H1082" s="184" t="s">
        <v>2875</v>
      </c>
      <c r="I1082" s="185" t="s">
        <v>142</v>
      </c>
      <c r="J1082" s="18" t="s">
        <v>344</v>
      </c>
    </row>
    <row r="1083" spans="1:10" x14ac:dyDescent="0.25">
      <c r="A1083" s="18">
        <v>24248731</v>
      </c>
      <c r="B1083" s="184" t="s">
        <v>2908</v>
      </c>
      <c r="C1083" s="18" t="s">
        <v>2909</v>
      </c>
      <c r="D1083" s="185" t="s">
        <v>79</v>
      </c>
      <c r="E1083" s="18" t="s">
        <v>815</v>
      </c>
      <c r="F1083" s="18">
        <v>12</v>
      </c>
      <c r="G1083" s="18" t="s">
        <v>142</v>
      </c>
      <c r="H1083" s="184" t="s">
        <v>2875</v>
      </c>
      <c r="I1083" s="185" t="s">
        <v>142</v>
      </c>
      <c r="J1083" s="18" t="s">
        <v>344</v>
      </c>
    </row>
    <row r="1084" spans="1:10" x14ac:dyDescent="0.25">
      <c r="A1084" s="18">
        <v>24211082</v>
      </c>
      <c r="B1084" s="184" t="s">
        <v>2910</v>
      </c>
      <c r="C1084" s="18" t="s">
        <v>2911</v>
      </c>
      <c r="D1084" s="185" t="s">
        <v>94</v>
      </c>
      <c r="E1084" s="18" t="s">
        <v>2912</v>
      </c>
      <c r="F1084" s="18">
        <v>14</v>
      </c>
      <c r="G1084" s="18" t="s">
        <v>142</v>
      </c>
      <c r="H1084" s="184" t="s">
        <v>2875</v>
      </c>
      <c r="I1084" s="185" t="s">
        <v>142</v>
      </c>
      <c r="J1084" s="18" t="s">
        <v>344</v>
      </c>
    </row>
    <row r="1085" spans="1:10" x14ac:dyDescent="0.25">
      <c r="A1085" s="18">
        <v>24248732</v>
      </c>
      <c r="B1085" s="184" t="s">
        <v>2910</v>
      </c>
      <c r="C1085" s="18" t="s">
        <v>2913</v>
      </c>
      <c r="D1085" s="185" t="s">
        <v>78</v>
      </c>
      <c r="E1085" s="18" t="s">
        <v>2914</v>
      </c>
      <c r="F1085" s="18">
        <v>11</v>
      </c>
      <c r="G1085" s="18" t="s">
        <v>142</v>
      </c>
      <c r="H1085" s="184" t="s">
        <v>2875</v>
      </c>
      <c r="I1085" s="185" t="s">
        <v>142</v>
      </c>
      <c r="J1085" s="18" t="s">
        <v>344</v>
      </c>
    </row>
    <row r="1086" spans="1:10" x14ac:dyDescent="0.25">
      <c r="A1086" s="18">
        <v>24248733</v>
      </c>
      <c r="B1086" s="184" t="s">
        <v>2915</v>
      </c>
      <c r="C1086" s="18" t="s">
        <v>2916</v>
      </c>
      <c r="D1086" s="185" t="s">
        <v>78</v>
      </c>
      <c r="E1086" s="18" t="s">
        <v>2917</v>
      </c>
      <c r="F1086" s="18">
        <v>11</v>
      </c>
      <c r="G1086" s="18" t="s">
        <v>142</v>
      </c>
      <c r="H1086" s="184" t="s">
        <v>2875</v>
      </c>
      <c r="I1086" s="185" t="s">
        <v>142</v>
      </c>
      <c r="J1086" s="18" t="s">
        <v>344</v>
      </c>
    </row>
    <row r="1087" spans="1:10" x14ac:dyDescent="0.25">
      <c r="A1087" s="18">
        <v>24222654</v>
      </c>
      <c r="B1087" s="184" t="s">
        <v>2918</v>
      </c>
      <c r="C1087" s="18" t="s">
        <v>2919</v>
      </c>
      <c r="D1087" s="185" t="s">
        <v>95</v>
      </c>
      <c r="E1087" s="18" t="s">
        <v>1375</v>
      </c>
      <c r="F1087" s="18">
        <v>14</v>
      </c>
      <c r="G1087" s="18" t="s">
        <v>142</v>
      </c>
      <c r="H1087" s="184" t="s">
        <v>2875</v>
      </c>
      <c r="I1087" s="185" t="s">
        <v>142</v>
      </c>
      <c r="J1087" s="18" t="s">
        <v>344</v>
      </c>
    </row>
    <row r="1088" spans="1:10" x14ac:dyDescent="0.25">
      <c r="A1088" s="18">
        <v>24239113</v>
      </c>
      <c r="B1088" s="184" t="s">
        <v>2920</v>
      </c>
      <c r="C1088" s="18" t="s">
        <v>2921</v>
      </c>
      <c r="D1088" s="185" t="s">
        <v>79</v>
      </c>
      <c r="E1088" s="18" t="s">
        <v>2922</v>
      </c>
      <c r="F1088" s="18">
        <v>13</v>
      </c>
      <c r="G1088" s="18" t="s">
        <v>142</v>
      </c>
      <c r="H1088" s="184" t="s">
        <v>2875</v>
      </c>
      <c r="I1088" s="185" t="s">
        <v>142</v>
      </c>
      <c r="J1088" s="18" t="s">
        <v>344</v>
      </c>
    </row>
    <row r="1089" spans="1:10" x14ac:dyDescent="0.25">
      <c r="A1089" s="18">
        <v>24248734</v>
      </c>
      <c r="B1089" s="184" t="s">
        <v>2923</v>
      </c>
      <c r="C1089" s="18" t="s">
        <v>2924</v>
      </c>
      <c r="D1089" s="185" t="s">
        <v>78</v>
      </c>
      <c r="E1089" s="18" t="s">
        <v>2925</v>
      </c>
      <c r="F1089" s="18">
        <v>12</v>
      </c>
      <c r="G1089" s="18" t="s">
        <v>142</v>
      </c>
      <c r="H1089" s="184" t="s">
        <v>2875</v>
      </c>
      <c r="I1089" s="185" t="s">
        <v>142</v>
      </c>
      <c r="J1089" s="18" t="s">
        <v>344</v>
      </c>
    </row>
    <row r="1090" spans="1:10" x14ac:dyDescent="0.25">
      <c r="A1090" s="18">
        <v>24239107</v>
      </c>
      <c r="B1090" s="184" t="s">
        <v>2926</v>
      </c>
      <c r="C1090" s="18" t="s">
        <v>2927</v>
      </c>
      <c r="D1090" s="185" t="s">
        <v>78</v>
      </c>
      <c r="E1090" s="18" t="s">
        <v>303</v>
      </c>
      <c r="F1090" s="18">
        <v>12</v>
      </c>
      <c r="G1090" s="18" t="s">
        <v>142</v>
      </c>
      <c r="H1090" s="184" t="s">
        <v>2875</v>
      </c>
      <c r="I1090" s="185" t="s">
        <v>142</v>
      </c>
      <c r="J1090" s="18" t="s">
        <v>344</v>
      </c>
    </row>
    <row r="1091" spans="1:10" x14ac:dyDescent="0.25">
      <c r="A1091" s="18">
        <v>24212818</v>
      </c>
      <c r="B1091" s="184" t="s">
        <v>2926</v>
      </c>
      <c r="C1091" s="18" t="s">
        <v>2928</v>
      </c>
      <c r="D1091" s="185" t="s">
        <v>95</v>
      </c>
      <c r="E1091" s="18" t="s">
        <v>2929</v>
      </c>
      <c r="F1091" s="18">
        <v>15</v>
      </c>
      <c r="G1091" s="18" t="s">
        <v>142</v>
      </c>
      <c r="H1091" s="184" t="s">
        <v>2875</v>
      </c>
      <c r="I1091" s="185" t="s">
        <v>142</v>
      </c>
      <c r="J1091" s="18" t="s">
        <v>344</v>
      </c>
    </row>
    <row r="1092" spans="1:10" x14ac:dyDescent="0.25">
      <c r="A1092" s="18">
        <v>24248735</v>
      </c>
      <c r="B1092" s="184" t="s">
        <v>2926</v>
      </c>
      <c r="C1092" s="18" t="s">
        <v>2930</v>
      </c>
      <c r="D1092" s="185" t="s">
        <v>78</v>
      </c>
      <c r="E1092" s="18" t="s">
        <v>376</v>
      </c>
      <c r="F1092" s="18">
        <v>11</v>
      </c>
      <c r="G1092" s="18" t="s">
        <v>142</v>
      </c>
      <c r="H1092" s="184" t="s">
        <v>2875</v>
      </c>
      <c r="I1092" s="185" t="s">
        <v>142</v>
      </c>
      <c r="J1092" s="18" t="s">
        <v>344</v>
      </c>
    </row>
    <row r="1093" spans="1:10" x14ac:dyDescent="0.25">
      <c r="A1093" s="18">
        <v>24202820</v>
      </c>
      <c r="B1093" s="184" t="s">
        <v>2926</v>
      </c>
      <c r="C1093" s="18" t="s">
        <v>2931</v>
      </c>
      <c r="D1093" s="185" t="s">
        <v>380</v>
      </c>
      <c r="E1093" s="18" t="s">
        <v>2932</v>
      </c>
      <c r="F1093" s="18">
        <v>16</v>
      </c>
      <c r="G1093" s="18" t="s">
        <v>142</v>
      </c>
      <c r="H1093" s="184" t="s">
        <v>2875</v>
      </c>
      <c r="I1093" s="185" t="s">
        <v>142</v>
      </c>
      <c r="J1093" s="18" t="s">
        <v>344</v>
      </c>
    </row>
    <row r="1094" spans="1:10" x14ac:dyDescent="0.25">
      <c r="A1094" s="18">
        <v>24222201</v>
      </c>
      <c r="B1094" s="184" t="s">
        <v>2926</v>
      </c>
      <c r="C1094" s="18" t="s">
        <v>1412</v>
      </c>
      <c r="D1094" s="185" t="s">
        <v>78</v>
      </c>
      <c r="E1094" s="18" t="s">
        <v>2933</v>
      </c>
      <c r="F1094" s="18">
        <v>13</v>
      </c>
      <c r="G1094" s="18" t="s">
        <v>142</v>
      </c>
      <c r="H1094" s="184" t="s">
        <v>2875</v>
      </c>
      <c r="I1094" s="185" t="s">
        <v>142</v>
      </c>
      <c r="J1094" s="18" t="s">
        <v>344</v>
      </c>
    </row>
    <row r="1095" spans="1:10" x14ac:dyDescent="0.25">
      <c r="A1095" s="18">
        <v>24239108</v>
      </c>
      <c r="B1095" s="184" t="s">
        <v>2934</v>
      </c>
      <c r="C1095" s="18" t="s">
        <v>2935</v>
      </c>
      <c r="D1095" s="185" t="s">
        <v>79</v>
      </c>
      <c r="E1095" s="18" t="s">
        <v>2784</v>
      </c>
      <c r="F1095" s="18">
        <v>13</v>
      </c>
      <c r="G1095" s="18" t="s">
        <v>142</v>
      </c>
      <c r="H1095" s="184" t="s">
        <v>2875</v>
      </c>
      <c r="I1095" s="185" t="s">
        <v>142</v>
      </c>
      <c r="J1095" s="18" t="s">
        <v>344</v>
      </c>
    </row>
    <row r="1096" spans="1:10" x14ac:dyDescent="0.25">
      <c r="A1096" s="18">
        <v>24248736</v>
      </c>
      <c r="B1096" s="184" t="s">
        <v>2936</v>
      </c>
      <c r="C1096" s="18" t="s">
        <v>2937</v>
      </c>
      <c r="D1096" s="185" t="s">
        <v>79</v>
      </c>
      <c r="E1096" s="18" t="s">
        <v>1756</v>
      </c>
      <c r="F1096" s="18">
        <v>11</v>
      </c>
      <c r="G1096" s="18" t="s">
        <v>142</v>
      </c>
      <c r="H1096" s="184" t="s">
        <v>2875</v>
      </c>
      <c r="I1096" s="185" t="s">
        <v>142</v>
      </c>
      <c r="J1096" s="18" t="s">
        <v>344</v>
      </c>
    </row>
    <row r="1097" spans="1:10" x14ac:dyDescent="0.25">
      <c r="A1097" s="18">
        <v>24239109</v>
      </c>
      <c r="B1097" s="184" t="s">
        <v>2936</v>
      </c>
      <c r="C1097" s="18" t="s">
        <v>2938</v>
      </c>
      <c r="D1097" s="185" t="s">
        <v>79</v>
      </c>
      <c r="E1097" s="18" t="s">
        <v>2515</v>
      </c>
      <c r="F1097" s="18">
        <v>13</v>
      </c>
      <c r="G1097" s="18" t="s">
        <v>142</v>
      </c>
      <c r="H1097" s="184" t="s">
        <v>2875</v>
      </c>
      <c r="I1097" s="185" t="s">
        <v>142</v>
      </c>
      <c r="J1097" s="18" t="s">
        <v>344</v>
      </c>
    </row>
    <row r="1098" spans="1:10" x14ac:dyDescent="0.25">
      <c r="A1098" s="18">
        <v>24211215</v>
      </c>
      <c r="B1098" s="184" t="s">
        <v>2939</v>
      </c>
      <c r="C1098" s="18" t="s">
        <v>732</v>
      </c>
      <c r="D1098" s="185" t="s">
        <v>95</v>
      </c>
      <c r="E1098" s="18" t="s">
        <v>2940</v>
      </c>
      <c r="F1098" s="18">
        <v>14</v>
      </c>
      <c r="G1098" s="18" t="s">
        <v>142</v>
      </c>
      <c r="H1098" s="184" t="s">
        <v>2875</v>
      </c>
      <c r="I1098" s="185" t="s">
        <v>142</v>
      </c>
      <c r="J1098" s="18" t="s">
        <v>344</v>
      </c>
    </row>
    <row r="1099" spans="1:10" x14ac:dyDescent="0.25">
      <c r="A1099" s="18">
        <v>24248737</v>
      </c>
      <c r="B1099" s="184" t="s">
        <v>2939</v>
      </c>
      <c r="C1099" s="18" t="s">
        <v>2941</v>
      </c>
      <c r="D1099" s="185" t="s">
        <v>79</v>
      </c>
      <c r="E1099" s="18" t="s">
        <v>1294</v>
      </c>
      <c r="F1099" s="18">
        <v>13</v>
      </c>
      <c r="G1099" s="18" t="s">
        <v>142</v>
      </c>
      <c r="H1099" s="184" t="s">
        <v>2875</v>
      </c>
      <c r="I1099" s="185" t="s">
        <v>142</v>
      </c>
      <c r="J1099" s="18" t="s">
        <v>344</v>
      </c>
    </row>
    <row r="1100" spans="1:10" x14ac:dyDescent="0.25">
      <c r="A1100" s="18">
        <v>24248738</v>
      </c>
      <c r="B1100" s="184" t="s">
        <v>2942</v>
      </c>
      <c r="C1100" s="18" t="s">
        <v>2556</v>
      </c>
      <c r="D1100" s="185" t="s">
        <v>79</v>
      </c>
      <c r="E1100" s="18" t="s">
        <v>2943</v>
      </c>
      <c r="F1100" s="18">
        <v>12</v>
      </c>
      <c r="G1100" s="18" t="s">
        <v>142</v>
      </c>
      <c r="H1100" s="184" t="s">
        <v>2875</v>
      </c>
      <c r="I1100" s="185" t="s">
        <v>142</v>
      </c>
      <c r="J1100" s="18" t="s">
        <v>344</v>
      </c>
    </row>
    <row r="1101" spans="1:10" x14ac:dyDescent="0.25">
      <c r="A1101" s="18">
        <v>24239232</v>
      </c>
      <c r="B1101" s="184" t="s">
        <v>2944</v>
      </c>
      <c r="C1101" s="18" t="s">
        <v>2945</v>
      </c>
      <c r="D1101" s="185" t="s">
        <v>79</v>
      </c>
      <c r="E1101" s="18" t="s">
        <v>524</v>
      </c>
      <c r="F1101" s="18">
        <v>12</v>
      </c>
      <c r="G1101" s="18" t="s">
        <v>142</v>
      </c>
      <c r="H1101" s="184" t="s">
        <v>2875</v>
      </c>
      <c r="I1101" s="185" t="s">
        <v>2096</v>
      </c>
      <c r="J1101" s="18" t="s">
        <v>344</v>
      </c>
    </row>
    <row r="1102" spans="1:10" x14ac:dyDescent="0.25">
      <c r="A1102" s="18">
        <v>24211235</v>
      </c>
      <c r="B1102" s="184" t="s">
        <v>574</v>
      </c>
      <c r="C1102" s="18" t="s">
        <v>2946</v>
      </c>
      <c r="D1102" s="185" t="s">
        <v>95</v>
      </c>
      <c r="E1102" s="18" t="s">
        <v>2947</v>
      </c>
      <c r="F1102" s="18">
        <v>15</v>
      </c>
      <c r="G1102" s="18" t="s">
        <v>142</v>
      </c>
      <c r="H1102" s="184" t="s">
        <v>2875</v>
      </c>
      <c r="I1102" s="185" t="s">
        <v>142</v>
      </c>
      <c r="J1102" s="18" t="s">
        <v>344</v>
      </c>
    </row>
    <row r="1103" spans="1:10" x14ac:dyDescent="0.25">
      <c r="A1103" s="18">
        <v>24202819</v>
      </c>
      <c r="B1103" s="184" t="s">
        <v>574</v>
      </c>
      <c r="C1103" s="18" t="s">
        <v>2948</v>
      </c>
      <c r="D1103" s="185" t="s">
        <v>380</v>
      </c>
      <c r="E1103" s="18" t="s">
        <v>2949</v>
      </c>
      <c r="F1103" s="18">
        <v>15</v>
      </c>
      <c r="G1103" s="18" t="s">
        <v>142</v>
      </c>
      <c r="H1103" s="184" t="s">
        <v>2875</v>
      </c>
      <c r="I1103" s="185" t="s">
        <v>142</v>
      </c>
      <c r="J1103" s="18" t="s">
        <v>344</v>
      </c>
    </row>
    <row r="1104" spans="1:10" x14ac:dyDescent="0.25">
      <c r="A1104" s="18">
        <v>24248739</v>
      </c>
      <c r="B1104" s="184" t="s">
        <v>574</v>
      </c>
      <c r="C1104" s="18" t="s">
        <v>2950</v>
      </c>
      <c r="D1104" s="185" t="s">
        <v>79</v>
      </c>
      <c r="E1104" s="18" t="s">
        <v>2951</v>
      </c>
      <c r="F1104" s="18">
        <v>12</v>
      </c>
      <c r="G1104" s="18" t="s">
        <v>142</v>
      </c>
      <c r="H1104" s="184" t="s">
        <v>2875</v>
      </c>
      <c r="I1104" s="185" t="s">
        <v>142</v>
      </c>
      <c r="J1104" s="18" t="s">
        <v>344</v>
      </c>
    </row>
    <row r="1105" spans="1:10" x14ac:dyDescent="0.25">
      <c r="A1105" s="18">
        <v>24222652</v>
      </c>
      <c r="B1105" s="184" t="s">
        <v>2952</v>
      </c>
      <c r="C1105" s="18" t="s">
        <v>2953</v>
      </c>
      <c r="D1105" s="185" t="s">
        <v>78</v>
      </c>
      <c r="E1105" s="18" t="s">
        <v>2954</v>
      </c>
      <c r="F1105" s="18">
        <v>13</v>
      </c>
      <c r="G1105" s="18" t="s">
        <v>142</v>
      </c>
      <c r="H1105" s="184" t="s">
        <v>2875</v>
      </c>
      <c r="I1105" s="185" t="s">
        <v>142</v>
      </c>
      <c r="J1105" s="18" t="s">
        <v>344</v>
      </c>
    </row>
    <row r="1106" spans="1:10" x14ac:dyDescent="0.25">
      <c r="A1106" s="18">
        <v>24222646</v>
      </c>
      <c r="B1106" s="184" t="s">
        <v>2952</v>
      </c>
      <c r="C1106" s="18" t="s">
        <v>2955</v>
      </c>
      <c r="D1106" s="185" t="s">
        <v>94</v>
      </c>
      <c r="E1106" s="18" t="s">
        <v>2956</v>
      </c>
      <c r="F1106" s="18">
        <v>15</v>
      </c>
      <c r="G1106" s="18" t="s">
        <v>142</v>
      </c>
      <c r="H1106" s="184" t="s">
        <v>2875</v>
      </c>
      <c r="I1106" s="185" t="s">
        <v>142</v>
      </c>
      <c r="J1106" s="18" t="s">
        <v>344</v>
      </c>
    </row>
    <row r="1107" spans="1:10" x14ac:dyDescent="0.25">
      <c r="A1107" s="18">
        <v>24222651</v>
      </c>
      <c r="B1107" s="184" t="s">
        <v>2770</v>
      </c>
      <c r="C1107" s="18" t="s">
        <v>2957</v>
      </c>
      <c r="D1107" s="185" t="s">
        <v>94</v>
      </c>
      <c r="E1107" s="18" t="s">
        <v>2958</v>
      </c>
      <c r="F1107" s="18">
        <v>14</v>
      </c>
      <c r="G1107" s="18" t="s">
        <v>142</v>
      </c>
      <c r="H1107" s="184" t="s">
        <v>2875</v>
      </c>
      <c r="I1107" s="185" t="s">
        <v>142</v>
      </c>
      <c r="J1107" s="18" t="s">
        <v>344</v>
      </c>
    </row>
    <row r="1108" spans="1:10" x14ac:dyDescent="0.25">
      <c r="A1108" s="18">
        <v>24222186</v>
      </c>
      <c r="B1108" s="184" t="s">
        <v>2959</v>
      </c>
      <c r="C1108" s="18" t="s">
        <v>2960</v>
      </c>
      <c r="D1108" s="185" t="s">
        <v>78</v>
      </c>
      <c r="E1108" s="18" t="s">
        <v>2961</v>
      </c>
      <c r="F1108" s="18">
        <v>13</v>
      </c>
      <c r="G1108" s="18" t="s">
        <v>142</v>
      </c>
      <c r="H1108" s="184" t="s">
        <v>2875</v>
      </c>
      <c r="I1108" s="185" t="s">
        <v>142</v>
      </c>
      <c r="J1108" s="18" t="s">
        <v>344</v>
      </c>
    </row>
    <row r="1109" spans="1:10" x14ac:dyDescent="0.25">
      <c r="A1109" s="18">
        <v>24222650</v>
      </c>
      <c r="B1109" s="184" t="s">
        <v>2962</v>
      </c>
      <c r="C1109" s="18" t="s">
        <v>1706</v>
      </c>
      <c r="D1109" s="185" t="s">
        <v>95</v>
      </c>
      <c r="E1109" s="18" t="s">
        <v>2963</v>
      </c>
      <c r="F1109" s="18">
        <v>14</v>
      </c>
      <c r="G1109" s="18" t="s">
        <v>142</v>
      </c>
      <c r="H1109" s="184" t="s">
        <v>2875</v>
      </c>
      <c r="I1109" s="185" t="s">
        <v>142</v>
      </c>
      <c r="J1109" s="18" t="s">
        <v>344</v>
      </c>
    </row>
    <row r="1110" spans="1:10" x14ac:dyDescent="0.25">
      <c r="A1110" s="18">
        <v>24222716</v>
      </c>
      <c r="B1110" s="184" t="s">
        <v>2964</v>
      </c>
      <c r="C1110" s="18" t="s">
        <v>2965</v>
      </c>
      <c r="D1110" s="185" t="s">
        <v>95</v>
      </c>
      <c r="E1110" s="18" t="s">
        <v>2966</v>
      </c>
      <c r="F1110" s="18">
        <v>13</v>
      </c>
      <c r="G1110" s="18" t="s">
        <v>142</v>
      </c>
      <c r="H1110" s="184" t="s">
        <v>2875</v>
      </c>
      <c r="I1110" s="185" t="s">
        <v>142</v>
      </c>
      <c r="J1110" s="18" t="s">
        <v>2967</v>
      </c>
    </row>
    <row r="1111" spans="1:10" x14ac:dyDescent="0.25">
      <c r="A1111" s="18">
        <v>24222649</v>
      </c>
      <c r="B1111" s="184" t="s">
        <v>934</v>
      </c>
      <c r="C1111" s="18" t="s">
        <v>2968</v>
      </c>
      <c r="D1111" s="185" t="s">
        <v>79</v>
      </c>
      <c r="E1111" s="18" t="s">
        <v>2969</v>
      </c>
      <c r="F1111" s="18">
        <v>13</v>
      </c>
      <c r="G1111" s="18" t="s">
        <v>142</v>
      </c>
      <c r="H1111" s="184" t="s">
        <v>2875</v>
      </c>
      <c r="I1111" s="185" t="s">
        <v>142</v>
      </c>
      <c r="J1111" s="18" t="s">
        <v>344</v>
      </c>
    </row>
    <row r="1112" spans="1:10" x14ac:dyDescent="0.25">
      <c r="A1112" s="18">
        <v>24248741</v>
      </c>
      <c r="B1112" s="184" t="s">
        <v>2970</v>
      </c>
      <c r="C1112" s="18" t="s">
        <v>2971</v>
      </c>
      <c r="D1112" s="185" t="s">
        <v>79</v>
      </c>
      <c r="E1112" s="18" t="s">
        <v>2972</v>
      </c>
      <c r="F1112" s="18">
        <v>11</v>
      </c>
      <c r="G1112" s="18" t="s">
        <v>142</v>
      </c>
      <c r="H1112" s="184" t="s">
        <v>2875</v>
      </c>
      <c r="I1112" s="185" t="s">
        <v>142</v>
      </c>
      <c r="J1112" s="18" t="s">
        <v>344</v>
      </c>
    </row>
    <row r="1113" spans="1:10" x14ac:dyDescent="0.25">
      <c r="A1113" s="18">
        <v>24212817</v>
      </c>
      <c r="B1113" s="184" t="s">
        <v>2970</v>
      </c>
      <c r="C1113" s="18" t="s">
        <v>1439</v>
      </c>
      <c r="D1113" s="185" t="s">
        <v>95</v>
      </c>
      <c r="E1113" s="18" t="s">
        <v>2973</v>
      </c>
      <c r="F1113" s="18">
        <v>15</v>
      </c>
      <c r="G1113" s="18" t="s">
        <v>142</v>
      </c>
      <c r="H1113" s="184" t="s">
        <v>2875</v>
      </c>
      <c r="I1113" s="185" t="s">
        <v>142</v>
      </c>
      <c r="J1113" s="18" t="s">
        <v>344</v>
      </c>
    </row>
    <row r="1114" spans="1:10" x14ac:dyDescent="0.25">
      <c r="A1114" s="18">
        <v>24222648</v>
      </c>
      <c r="B1114" s="184" t="s">
        <v>2974</v>
      </c>
      <c r="C1114" s="18" t="s">
        <v>2135</v>
      </c>
      <c r="D1114" s="185" t="s">
        <v>95</v>
      </c>
      <c r="E1114" s="18" t="s">
        <v>1378</v>
      </c>
      <c r="F1114" s="18">
        <v>14</v>
      </c>
      <c r="G1114" s="18" t="s">
        <v>142</v>
      </c>
      <c r="H1114" s="184" t="s">
        <v>2875</v>
      </c>
      <c r="I1114" s="185" t="s">
        <v>142</v>
      </c>
      <c r="J1114" s="18" t="s">
        <v>344</v>
      </c>
    </row>
    <row r="1115" spans="1:10" x14ac:dyDescent="0.25">
      <c r="A1115" s="18">
        <v>24222200</v>
      </c>
      <c r="B1115" s="184" t="s">
        <v>2975</v>
      </c>
      <c r="C1115" s="18" t="s">
        <v>501</v>
      </c>
      <c r="D1115" s="185" t="s">
        <v>95</v>
      </c>
      <c r="E1115" s="18" t="s">
        <v>2976</v>
      </c>
      <c r="F1115" s="18">
        <v>14</v>
      </c>
      <c r="G1115" s="18" t="s">
        <v>142</v>
      </c>
      <c r="H1115" s="184" t="s">
        <v>2875</v>
      </c>
      <c r="I1115" s="185" t="s">
        <v>142</v>
      </c>
      <c r="J1115" s="18" t="s">
        <v>344</v>
      </c>
    </row>
    <row r="1116" spans="1:10" x14ac:dyDescent="0.25">
      <c r="A1116" s="18">
        <v>24222130</v>
      </c>
      <c r="B1116" s="184" t="s">
        <v>2975</v>
      </c>
      <c r="C1116" s="18" t="s">
        <v>2977</v>
      </c>
      <c r="D1116" s="185" t="s">
        <v>78</v>
      </c>
      <c r="E1116" s="18" t="s">
        <v>2978</v>
      </c>
      <c r="F1116" s="18">
        <v>13</v>
      </c>
      <c r="G1116" s="18" t="s">
        <v>142</v>
      </c>
      <c r="H1116" s="184" t="s">
        <v>2875</v>
      </c>
      <c r="I1116" s="185" t="s">
        <v>142</v>
      </c>
      <c r="J1116" s="18" t="s">
        <v>344</v>
      </c>
    </row>
    <row r="1117" spans="1:10" x14ac:dyDescent="0.25">
      <c r="A1117" s="18">
        <v>24239110</v>
      </c>
      <c r="B1117" s="184" t="s">
        <v>2979</v>
      </c>
      <c r="C1117" s="18" t="s">
        <v>1928</v>
      </c>
      <c r="D1117" s="185" t="s">
        <v>79</v>
      </c>
      <c r="E1117" s="18" t="s">
        <v>2980</v>
      </c>
      <c r="F1117" s="18">
        <v>12</v>
      </c>
      <c r="G1117" s="18" t="s">
        <v>142</v>
      </c>
      <c r="H1117" s="184" t="s">
        <v>2875</v>
      </c>
      <c r="I1117" s="185" t="s">
        <v>142</v>
      </c>
      <c r="J1117" s="18" t="s">
        <v>344</v>
      </c>
    </row>
    <row r="1118" spans="1:10" x14ac:dyDescent="0.25">
      <c r="A1118" s="18">
        <v>24233675</v>
      </c>
      <c r="B1118" s="184" t="s">
        <v>232</v>
      </c>
      <c r="C1118" s="18" t="s">
        <v>2981</v>
      </c>
      <c r="D1118" s="185" t="s">
        <v>78</v>
      </c>
      <c r="E1118" s="18" t="s">
        <v>2982</v>
      </c>
      <c r="F1118" s="18">
        <v>12</v>
      </c>
      <c r="G1118" s="18" t="s">
        <v>142</v>
      </c>
      <c r="H1118" s="184" t="s">
        <v>2875</v>
      </c>
      <c r="I1118" s="185" t="s">
        <v>142</v>
      </c>
      <c r="J1118" s="18" t="s">
        <v>344</v>
      </c>
    </row>
    <row r="1119" spans="1:10" x14ac:dyDescent="0.25">
      <c r="A1119" s="18">
        <v>24248742</v>
      </c>
      <c r="B1119" s="184" t="s">
        <v>2983</v>
      </c>
      <c r="C1119" s="18" t="s">
        <v>2984</v>
      </c>
      <c r="D1119" s="185" t="s">
        <v>79</v>
      </c>
      <c r="E1119" s="18" t="s">
        <v>2985</v>
      </c>
      <c r="F1119" s="18">
        <v>13</v>
      </c>
      <c r="G1119" s="18" t="s">
        <v>142</v>
      </c>
      <c r="H1119" s="184" t="s">
        <v>2875</v>
      </c>
      <c r="I1119" s="185" t="s">
        <v>142</v>
      </c>
      <c r="J1119" s="18" t="s">
        <v>344</v>
      </c>
    </row>
    <row r="1120" spans="1:10" x14ac:dyDescent="0.25">
      <c r="A1120" s="18">
        <v>24248743</v>
      </c>
      <c r="B1120" s="184" t="s">
        <v>1997</v>
      </c>
      <c r="C1120" s="18" t="s">
        <v>2986</v>
      </c>
      <c r="D1120" s="185" t="s">
        <v>79</v>
      </c>
      <c r="E1120" s="18" t="s">
        <v>1111</v>
      </c>
      <c r="F1120" s="18">
        <v>12</v>
      </c>
      <c r="G1120" s="18" t="s">
        <v>142</v>
      </c>
      <c r="H1120" s="184" t="s">
        <v>2875</v>
      </c>
      <c r="I1120" s="185" t="s">
        <v>142</v>
      </c>
      <c r="J1120" s="18" t="s">
        <v>344</v>
      </c>
    </row>
    <row r="1121" spans="1:10" x14ac:dyDescent="0.25">
      <c r="A1121" s="18">
        <v>24248744</v>
      </c>
      <c r="B1121" s="184" t="s">
        <v>2987</v>
      </c>
      <c r="C1121" s="18" t="s">
        <v>2988</v>
      </c>
      <c r="D1121" s="185" t="s">
        <v>78</v>
      </c>
      <c r="E1121" s="18" t="s">
        <v>2989</v>
      </c>
      <c r="F1121" s="18">
        <v>12</v>
      </c>
      <c r="G1121" s="18" t="s">
        <v>142</v>
      </c>
      <c r="H1121" s="184" t="s">
        <v>2875</v>
      </c>
      <c r="I1121" s="185" t="s">
        <v>142</v>
      </c>
      <c r="J1121" s="18" t="s">
        <v>344</v>
      </c>
    </row>
    <row r="1122" spans="1:10" x14ac:dyDescent="0.25">
      <c r="A1122" s="18">
        <v>24212869</v>
      </c>
      <c r="B1122" s="184" t="s">
        <v>2653</v>
      </c>
      <c r="C1122" s="18" t="s">
        <v>2990</v>
      </c>
      <c r="D1122" s="185" t="s">
        <v>95</v>
      </c>
      <c r="E1122" s="18" t="s">
        <v>2991</v>
      </c>
      <c r="F1122" s="18">
        <v>15</v>
      </c>
      <c r="G1122" s="18" t="s">
        <v>142</v>
      </c>
      <c r="H1122" s="184" t="s">
        <v>2875</v>
      </c>
      <c r="I1122" s="185" t="s">
        <v>142</v>
      </c>
      <c r="J1122" s="18" t="s">
        <v>2992</v>
      </c>
    </row>
    <row r="1123" spans="1:10" x14ac:dyDescent="0.25">
      <c r="A1123" s="18">
        <v>24239219</v>
      </c>
      <c r="B1123" s="184" t="s">
        <v>2993</v>
      </c>
      <c r="C1123" s="18" t="s">
        <v>2994</v>
      </c>
      <c r="D1123" s="185" t="s">
        <v>78</v>
      </c>
      <c r="E1123" s="18" t="s">
        <v>2995</v>
      </c>
      <c r="F1123" s="18">
        <v>13</v>
      </c>
      <c r="G1123" s="18" t="s">
        <v>142</v>
      </c>
      <c r="H1123" s="184" t="s">
        <v>2875</v>
      </c>
      <c r="I1123" s="185" t="s">
        <v>142</v>
      </c>
      <c r="J1123" s="18" t="s">
        <v>344</v>
      </c>
    </row>
    <row r="1124" spans="1:10" x14ac:dyDescent="0.25">
      <c r="A1124" s="18">
        <v>24239111</v>
      </c>
      <c r="B1124" s="184" t="s">
        <v>2993</v>
      </c>
      <c r="C1124" s="18" t="s">
        <v>2996</v>
      </c>
      <c r="D1124" s="185" t="s">
        <v>78</v>
      </c>
      <c r="E1124" s="18" t="s">
        <v>2995</v>
      </c>
      <c r="F1124" s="18">
        <v>13</v>
      </c>
      <c r="G1124" s="18" t="s">
        <v>142</v>
      </c>
      <c r="H1124" s="184" t="s">
        <v>2875</v>
      </c>
      <c r="I1124" s="185" t="s">
        <v>142</v>
      </c>
      <c r="J1124" s="18" t="s">
        <v>344</v>
      </c>
    </row>
    <row r="1125" spans="1:10" x14ac:dyDescent="0.25">
      <c r="A1125" s="18">
        <v>24239126</v>
      </c>
      <c r="B1125" s="184" t="s">
        <v>2993</v>
      </c>
      <c r="C1125" s="18" t="s">
        <v>2997</v>
      </c>
      <c r="D1125" s="185" t="s">
        <v>94</v>
      </c>
      <c r="E1125" s="18" t="s">
        <v>2380</v>
      </c>
      <c r="F1125" s="18">
        <v>15</v>
      </c>
      <c r="G1125" s="18" t="s">
        <v>142</v>
      </c>
      <c r="H1125" s="184" t="s">
        <v>2875</v>
      </c>
      <c r="I1125" s="185" t="s">
        <v>142</v>
      </c>
      <c r="J1125" s="18" t="s">
        <v>344</v>
      </c>
    </row>
    <row r="1126" spans="1:10" x14ac:dyDescent="0.25">
      <c r="A1126" s="18">
        <v>24212855</v>
      </c>
      <c r="B1126" s="184" t="s">
        <v>674</v>
      </c>
      <c r="C1126" s="18" t="s">
        <v>2998</v>
      </c>
      <c r="D1126" s="185" t="s">
        <v>95</v>
      </c>
      <c r="E1126" s="18" t="s">
        <v>2789</v>
      </c>
      <c r="F1126" s="18">
        <v>15</v>
      </c>
      <c r="G1126" s="18" t="s">
        <v>142</v>
      </c>
      <c r="H1126" s="184" t="s">
        <v>2875</v>
      </c>
      <c r="I1126" s="185" t="s">
        <v>142</v>
      </c>
      <c r="J1126" s="18" t="s">
        <v>2734</v>
      </c>
    </row>
    <row r="1127" spans="1:10" x14ac:dyDescent="0.25">
      <c r="A1127" s="18">
        <v>24248745</v>
      </c>
      <c r="B1127" s="184" t="s">
        <v>2999</v>
      </c>
      <c r="C1127" s="18" t="s">
        <v>3000</v>
      </c>
      <c r="D1127" s="185" t="s">
        <v>94</v>
      </c>
      <c r="E1127" s="18" t="s">
        <v>1140</v>
      </c>
      <c r="F1127" s="18">
        <v>14</v>
      </c>
      <c r="G1127" s="18" t="s">
        <v>142</v>
      </c>
      <c r="H1127" s="184" t="s">
        <v>2875</v>
      </c>
      <c r="I1127" s="185" t="s">
        <v>142</v>
      </c>
      <c r="J1127" s="18" t="s">
        <v>344</v>
      </c>
    </row>
    <row r="1128" spans="1:10" x14ac:dyDescent="0.25">
      <c r="A1128" s="18">
        <v>24233770</v>
      </c>
      <c r="B1128" s="184" t="s">
        <v>695</v>
      </c>
      <c r="C1128" s="18" t="s">
        <v>3001</v>
      </c>
      <c r="D1128" s="185" t="s">
        <v>94</v>
      </c>
      <c r="E1128" s="18" t="s">
        <v>3002</v>
      </c>
      <c r="F1128" s="18">
        <v>14</v>
      </c>
      <c r="G1128" s="18" t="s">
        <v>142</v>
      </c>
      <c r="H1128" s="184" t="s">
        <v>2875</v>
      </c>
      <c r="I1128" s="185" t="s">
        <v>142</v>
      </c>
      <c r="J1128" s="18" t="s">
        <v>344</v>
      </c>
    </row>
    <row r="1129" spans="1:10" x14ac:dyDescent="0.25">
      <c r="A1129" s="18">
        <v>24222715</v>
      </c>
      <c r="B1129" s="184" t="s">
        <v>3003</v>
      </c>
      <c r="C1129" s="18" t="s">
        <v>1282</v>
      </c>
      <c r="D1129" s="185" t="s">
        <v>94</v>
      </c>
      <c r="E1129" s="18" t="s">
        <v>2182</v>
      </c>
      <c r="F1129" s="18">
        <v>13</v>
      </c>
      <c r="G1129" s="18" t="s">
        <v>142</v>
      </c>
      <c r="H1129" s="184" t="s">
        <v>2875</v>
      </c>
      <c r="I1129" s="185" t="s">
        <v>142</v>
      </c>
      <c r="J1129" s="18" t="s">
        <v>1948</v>
      </c>
    </row>
    <row r="1130" spans="1:10" x14ac:dyDescent="0.25">
      <c r="A1130" s="18">
        <v>24211078</v>
      </c>
      <c r="B1130" s="184" t="s">
        <v>3004</v>
      </c>
      <c r="C1130" s="18" t="s">
        <v>3005</v>
      </c>
      <c r="D1130" s="185" t="s">
        <v>94</v>
      </c>
      <c r="E1130" s="18" t="s">
        <v>2976</v>
      </c>
      <c r="F1130" s="18">
        <v>14</v>
      </c>
      <c r="G1130" s="18" t="s">
        <v>142</v>
      </c>
      <c r="H1130" s="184" t="s">
        <v>2875</v>
      </c>
      <c r="I1130" s="185" t="s">
        <v>142</v>
      </c>
      <c r="J1130" s="18" t="s">
        <v>344</v>
      </c>
    </row>
    <row r="1131" spans="1:10" x14ac:dyDescent="0.25">
      <c r="A1131" s="18">
        <v>24239167</v>
      </c>
      <c r="B1131" s="184" t="s">
        <v>304</v>
      </c>
      <c r="C1131" s="18" t="s">
        <v>3006</v>
      </c>
      <c r="D1131" s="185" t="s">
        <v>95</v>
      </c>
      <c r="E1131" s="18" t="s">
        <v>526</v>
      </c>
      <c r="F1131" s="18">
        <v>14</v>
      </c>
      <c r="G1131" s="18" t="s">
        <v>142</v>
      </c>
      <c r="H1131" s="184" t="s">
        <v>2875</v>
      </c>
      <c r="I1131" s="185" t="s">
        <v>142</v>
      </c>
      <c r="J1131" s="18" t="s">
        <v>3007</v>
      </c>
    </row>
    <row r="1132" spans="1:10" x14ac:dyDescent="0.25">
      <c r="A1132" s="18">
        <v>24248746</v>
      </c>
      <c r="B1132" s="184" t="s">
        <v>2051</v>
      </c>
      <c r="C1132" s="18" t="s">
        <v>3008</v>
      </c>
      <c r="D1132" s="185" t="s">
        <v>78</v>
      </c>
      <c r="E1132" s="18" t="s">
        <v>3009</v>
      </c>
      <c r="F1132" s="18">
        <v>11</v>
      </c>
      <c r="G1132" s="18" t="s">
        <v>142</v>
      </c>
      <c r="H1132" s="184" t="s">
        <v>2875</v>
      </c>
      <c r="I1132" s="185" t="s">
        <v>142</v>
      </c>
      <c r="J1132" s="18" t="s">
        <v>344</v>
      </c>
    </row>
    <row r="1133" spans="1:10" x14ac:dyDescent="0.25">
      <c r="A1133" s="18">
        <v>24248747</v>
      </c>
      <c r="B1133" s="184" t="s">
        <v>2461</v>
      </c>
      <c r="C1133" s="18" t="s">
        <v>3010</v>
      </c>
      <c r="D1133" s="185" t="s">
        <v>78</v>
      </c>
      <c r="E1133" s="18" t="s">
        <v>429</v>
      </c>
      <c r="F1133" s="18">
        <v>13</v>
      </c>
      <c r="G1133" s="18" t="s">
        <v>142</v>
      </c>
      <c r="H1133" s="184" t="s">
        <v>2875</v>
      </c>
      <c r="I1133" s="185" t="s">
        <v>142</v>
      </c>
      <c r="J1133" s="18" t="s">
        <v>344</v>
      </c>
    </row>
    <row r="1134" spans="1:10" x14ac:dyDescent="0.25">
      <c r="A1134" s="18">
        <v>24248748</v>
      </c>
      <c r="B1134" s="184" t="s">
        <v>2463</v>
      </c>
      <c r="C1134" s="18" t="s">
        <v>3011</v>
      </c>
      <c r="D1134" s="185" t="s">
        <v>79</v>
      </c>
      <c r="E1134" s="18" t="s">
        <v>1023</v>
      </c>
      <c r="F1134" s="18">
        <v>13</v>
      </c>
      <c r="G1134" s="18" t="s">
        <v>142</v>
      </c>
      <c r="H1134" s="184" t="s">
        <v>2875</v>
      </c>
      <c r="I1134" s="185" t="s">
        <v>142</v>
      </c>
      <c r="J1134" s="18" t="s">
        <v>344</v>
      </c>
    </row>
    <row r="1135" spans="1:10" x14ac:dyDescent="0.25">
      <c r="A1135" s="18">
        <v>24239129</v>
      </c>
      <c r="B1135" s="184" t="s">
        <v>3012</v>
      </c>
      <c r="C1135" s="18" t="s">
        <v>3013</v>
      </c>
      <c r="D1135" s="185" t="s">
        <v>94</v>
      </c>
      <c r="E1135" s="18" t="s">
        <v>1269</v>
      </c>
      <c r="F1135" s="18">
        <v>15</v>
      </c>
      <c r="G1135" s="18" t="s">
        <v>142</v>
      </c>
      <c r="H1135" s="184" t="s">
        <v>2875</v>
      </c>
      <c r="I1135" s="185" t="s">
        <v>142</v>
      </c>
      <c r="J1135" s="18" t="s">
        <v>344</v>
      </c>
    </row>
    <row r="1136" spans="1:10" x14ac:dyDescent="0.25">
      <c r="A1136" s="18">
        <v>24200010</v>
      </c>
      <c r="B1136" s="184" t="s">
        <v>1086</v>
      </c>
      <c r="C1136" s="18" t="s">
        <v>3014</v>
      </c>
      <c r="D1136" s="185" t="s">
        <v>95</v>
      </c>
      <c r="E1136" s="18" t="s">
        <v>3015</v>
      </c>
      <c r="F1136" s="18">
        <v>15</v>
      </c>
      <c r="G1136" s="18" t="s">
        <v>142</v>
      </c>
      <c r="H1136" s="184" t="s">
        <v>2875</v>
      </c>
      <c r="I1136" s="185" t="s">
        <v>142</v>
      </c>
      <c r="J1136" s="18" t="s">
        <v>344</v>
      </c>
    </row>
    <row r="1137" spans="1:10" x14ac:dyDescent="0.25">
      <c r="A1137" s="18">
        <v>24248749</v>
      </c>
      <c r="B1137" s="184" t="s">
        <v>3016</v>
      </c>
      <c r="C1137" s="18" t="s">
        <v>3017</v>
      </c>
      <c r="D1137" s="185" t="s">
        <v>79</v>
      </c>
      <c r="E1137" s="18" t="s">
        <v>3018</v>
      </c>
      <c r="F1137" s="18">
        <v>13</v>
      </c>
      <c r="G1137" s="18" t="s">
        <v>142</v>
      </c>
      <c r="H1137" s="184" t="s">
        <v>2875</v>
      </c>
      <c r="I1137" s="185" t="s">
        <v>142</v>
      </c>
      <c r="J1137" s="18" t="s">
        <v>344</v>
      </c>
    </row>
    <row r="1138" spans="1:10" x14ac:dyDescent="0.25">
      <c r="A1138" s="18">
        <v>24239112</v>
      </c>
      <c r="B1138" s="184" t="s">
        <v>1112</v>
      </c>
      <c r="C1138" s="18" t="s">
        <v>3019</v>
      </c>
      <c r="D1138" s="185" t="s">
        <v>78</v>
      </c>
      <c r="E1138" s="18" t="s">
        <v>2325</v>
      </c>
      <c r="F1138" s="18">
        <v>13</v>
      </c>
      <c r="G1138" s="18" t="s">
        <v>142</v>
      </c>
      <c r="H1138" s="184" t="s">
        <v>2875</v>
      </c>
      <c r="I1138" s="185" t="s">
        <v>142</v>
      </c>
      <c r="J1138" s="18" t="s">
        <v>344</v>
      </c>
    </row>
    <row r="1139" spans="1:10" x14ac:dyDescent="0.25">
      <c r="A1139" s="18">
        <v>24222647</v>
      </c>
      <c r="B1139" s="184" t="s">
        <v>1115</v>
      </c>
      <c r="C1139" s="18" t="s">
        <v>3020</v>
      </c>
      <c r="D1139" s="185" t="s">
        <v>95</v>
      </c>
      <c r="E1139" s="18" t="s">
        <v>3021</v>
      </c>
      <c r="F1139" s="18">
        <v>14</v>
      </c>
      <c r="G1139" s="18" t="s">
        <v>142</v>
      </c>
      <c r="H1139" s="184" t="s">
        <v>2875</v>
      </c>
      <c r="I1139" s="185" t="s">
        <v>142</v>
      </c>
      <c r="J1139" s="18" t="s">
        <v>344</v>
      </c>
    </row>
    <row r="1140" spans="1:10" x14ac:dyDescent="0.25">
      <c r="A1140" s="18">
        <v>24211012</v>
      </c>
      <c r="B1140" s="184" t="s">
        <v>2110</v>
      </c>
      <c r="C1140" s="18" t="s">
        <v>3022</v>
      </c>
      <c r="D1140" s="185" t="s">
        <v>94</v>
      </c>
      <c r="E1140" s="18" t="s">
        <v>2646</v>
      </c>
      <c r="F1140" s="18">
        <v>15</v>
      </c>
      <c r="G1140" s="18" t="s">
        <v>142</v>
      </c>
      <c r="H1140" s="184" t="s">
        <v>2875</v>
      </c>
      <c r="I1140" s="185" t="s">
        <v>142</v>
      </c>
      <c r="J1140" s="18" t="s">
        <v>344</v>
      </c>
    </row>
    <row r="1141" spans="1:10" x14ac:dyDescent="0.25">
      <c r="A1141" s="18">
        <v>24211268</v>
      </c>
      <c r="B1141" s="184" t="s">
        <v>3023</v>
      </c>
      <c r="C1141" s="18" t="s">
        <v>3024</v>
      </c>
      <c r="D1141" s="185" t="s">
        <v>95</v>
      </c>
      <c r="E1141" s="18" t="s">
        <v>3025</v>
      </c>
      <c r="F1141" s="18">
        <v>15</v>
      </c>
      <c r="G1141" s="18" t="s">
        <v>142</v>
      </c>
      <c r="H1141" s="184" t="s">
        <v>2875</v>
      </c>
      <c r="I1141" s="185" t="s">
        <v>142</v>
      </c>
      <c r="J1141" s="18" t="s">
        <v>344</v>
      </c>
    </row>
    <row r="1142" spans="1:10" x14ac:dyDescent="0.25">
      <c r="A1142" s="18">
        <v>24248750</v>
      </c>
      <c r="B1142" s="184" t="s">
        <v>3026</v>
      </c>
      <c r="C1142" s="18" t="s">
        <v>3027</v>
      </c>
      <c r="D1142" s="185" t="s">
        <v>79</v>
      </c>
      <c r="E1142" s="18" t="s">
        <v>1080</v>
      </c>
      <c r="F1142" s="18">
        <v>11</v>
      </c>
      <c r="G1142" s="18" t="s">
        <v>142</v>
      </c>
      <c r="H1142" s="184" t="s">
        <v>2875</v>
      </c>
      <c r="I1142" s="185" t="s">
        <v>142</v>
      </c>
      <c r="J1142" s="18" t="s">
        <v>344</v>
      </c>
    </row>
    <row r="1143" spans="1:10" x14ac:dyDescent="0.25">
      <c r="A1143" s="18">
        <v>24211081</v>
      </c>
      <c r="B1143" s="184" t="s">
        <v>3026</v>
      </c>
      <c r="C1143" s="18" t="s">
        <v>3028</v>
      </c>
      <c r="D1143" s="185" t="s">
        <v>94</v>
      </c>
      <c r="E1143" s="18" t="s">
        <v>1040</v>
      </c>
      <c r="F1143" s="18">
        <v>14</v>
      </c>
      <c r="G1143" s="18" t="s">
        <v>142</v>
      </c>
      <c r="H1143" s="184" t="s">
        <v>2875</v>
      </c>
      <c r="I1143" s="185" t="s">
        <v>142</v>
      </c>
      <c r="J1143" s="18" t="s">
        <v>344</v>
      </c>
    </row>
    <row r="1144" spans="1:10" x14ac:dyDescent="0.25">
      <c r="A1144" s="18">
        <v>24212828</v>
      </c>
      <c r="B1144" s="184" t="s">
        <v>3026</v>
      </c>
      <c r="C1144" s="18" t="s">
        <v>604</v>
      </c>
      <c r="D1144" s="185" t="s">
        <v>95</v>
      </c>
      <c r="E1144" s="18" t="s">
        <v>2136</v>
      </c>
      <c r="F1144" s="18">
        <v>14</v>
      </c>
      <c r="G1144" s="18" t="s">
        <v>142</v>
      </c>
      <c r="H1144" s="184" t="s">
        <v>2875</v>
      </c>
      <c r="I1144" s="185" t="s">
        <v>142</v>
      </c>
      <c r="J1144" s="18" t="s">
        <v>344</v>
      </c>
    </row>
    <row r="1145" spans="1:10" x14ac:dyDescent="0.25">
      <c r="A1145" s="18">
        <v>24248751</v>
      </c>
      <c r="B1145" s="184" t="s">
        <v>3029</v>
      </c>
      <c r="C1145" s="18" t="s">
        <v>2876</v>
      </c>
      <c r="D1145" s="185" t="s">
        <v>79</v>
      </c>
      <c r="E1145" s="18" t="s">
        <v>824</v>
      </c>
      <c r="F1145" s="18">
        <v>12</v>
      </c>
      <c r="G1145" s="18" t="s">
        <v>142</v>
      </c>
      <c r="H1145" s="184" t="s">
        <v>2875</v>
      </c>
      <c r="I1145" s="185" t="s">
        <v>142</v>
      </c>
      <c r="J1145" s="18" t="s">
        <v>344</v>
      </c>
    </row>
    <row r="1146" spans="1:10" x14ac:dyDescent="0.25">
      <c r="A1146" s="18">
        <v>24222717</v>
      </c>
      <c r="B1146" s="184" t="s">
        <v>3029</v>
      </c>
      <c r="C1146" s="18" t="s">
        <v>3030</v>
      </c>
      <c r="D1146" s="185" t="s">
        <v>94</v>
      </c>
      <c r="E1146" s="18" t="s">
        <v>1283</v>
      </c>
      <c r="F1146" s="18">
        <v>14</v>
      </c>
      <c r="G1146" s="18" t="s">
        <v>142</v>
      </c>
      <c r="H1146" s="184" t="s">
        <v>2875</v>
      </c>
      <c r="I1146" s="185" t="s">
        <v>142</v>
      </c>
      <c r="J1146" s="18" t="s">
        <v>344</v>
      </c>
    </row>
    <row r="1147" spans="1:10" x14ac:dyDescent="0.25">
      <c r="A1147" s="18">
        <v>24248752</v>
      </c>
      <c r="B1147" s="184" t="s">
        <v>3029</v>
      </c>
      <c r="C1147" s="18" t="s">
        <v>3031</v>
      </c>
      <c r="D1147" s="185" t="s">
        <v>79</v>
      </c>
      <c r="E1147" s="18" t="s">
        <v>998</v>
      </c>
      <c r="F1147" s="18">
        <v>11</v>
      </c>
      <c r="G1147" s="18" t="s">
        <v>142</v>
      </c>
      <c r="H1147" s="184" t="s">
        <v>2875</v>
      </c>
      <c r="I1147" s="185" t="s">
        <v>142</v>
      </c>
      <c r="J1147" s="18" t="s">
        <v>344</v>
      </c>
    </row>
    <row r="1148" spans="1:10" x14ac:dyDescent="0.25">
      <c r="A1148" s="18">
        <v>24248753</v>
      </c>
      <c r="B1148" s="184" t="s">
        <v>3029</v>
      </c>
      <c r="C1148" s="18" t="s">
        <v>3032</v>
      </c>
      <c r="D1148" s="185" t="s">
        <v>95</v>
      </c>
      <c r="E1148" s="18" t="s">
        <v>3033</v>
      </c>
      <c r="F1148" s="18">
        <v>15</v>
      </c>
      <c r="G1148" s="18" t="s">
        <v>142</v>
      </c>
      <c r="H1148" s="184" t="s">
        <v>2875</v>
      </c>
      <c r="I1148" s="185" t="s">
        <v>142</v>
      </c>
      <c r="J1148" s="18" t="s">
        <v>344</v>
      </c>
    </row>
    <row r="1149" spans="1:10" x14ac:dyDescent="0.25">
      <c r="A1149" s="18">
        <v>24233679</v>
      </c>
      <c r="B1149" s="184" t="s">
        <v>3034</v>
      </c>
      <c r="C1149" s="18" t="s">
        <v>2975</v>
      </c>
      <c r="D1149" s="185" t="s">
        <v>78</v>
      </c>
      <c r="E1149" s="18" t="s">
        <v>3035</v>
      </c>
      <c r="F1149" s="18">
        <v>12</v>
      </c>
      <c r="G1149" s="18" t="s">
        <v>142</v>
      </c>
      <c r="H1149" s="184" t="s">
        <v>2875</v>
      </c>
      <c r="I1149" s="185" t="s">
        <v>142</v>
      </c>
      <c r="J1149" s="18" t="s">
        <v>344</v>
      </c>
    </row>
    <row r="1150" spans="1:10" x14ac:dyDescent="0.25">
      <c r="A1150" s="18">
        <v>24222142</v>
      </c>
      <c r="B1150" s="184" t="s">
        <v>3036</v>
      </c>
      <c r="C1150" s="18" t="s">
        <v>3037</v>
      </c>
      <c r="D1150" s="185" t="s">
        <v>94</v>
      </c>
      <c r="E1150" s="18" t="s">
        <v>1378</v>
      </c>
      <c r="F1150" s="18">
        <v>14</v>
      </c>
      <c r="G1150" s="18" t="s">
        <v>142</v>
      </c>
      <c r="H1150" s="184" t="s">
        <v>2875</v>
      </c>
      <c r="I1150" s="185" t="s">
        <v>142</v>
      </c>
      <c r="J1150" s="18" t="s">
        <v>344</v>
      </c>
    </row>
    <row r="1151" spans="1:10" x14ac:dyDescent="0.25">
      <c r="A1151" s="18">
        <v>24239166</v>
      </c>
      <c r="B1151" s="184" t="s">
        <v>3038</v>
      </c>
      <c r="C1151" s="18" t="s">
        <v>3039</v>
      </c>
      <c r="D1151" s="185" t="s">
        <v>78</v>
      </c>
      <c r="E1151" s="18" t="s">
        <v>3040</v>
      </c>
      <c r="F1151" s="18">
        <v>12</v>
      </c>
      <c r="G1151" s="18" t="s">
        <v>142</v>
      </c>
      <c r="H1151" s="184" t="s">
        <v>2875</v>
      </c>
      <c r="I1151" s="185" t="s">
        <v>142</v>
      </c>
      <c r="J1151" s="18" t="s">
        <v>344</v>
      </c>
    </row>
    <row r="1152" spans="1:10" x14ac:dyDescent="0.25">
      <c r="A1152" s="18">
        <v>24202830</v>
      </c>
      <c r="B1152" s="184" t="s">
        <v>3038</v>
      </c>
      <c r="C1152" s="18" t="s">
        <v>1087</v>
      </c>
      <c r="D1152" s="185" t="s">
        <v>380</v>
      </c>
      <c r="E1152" s="18" t="s">
        <v>3041</v>
      </c>
      <c r="F1152" s="18">
        <v>16</v>
      </c>
      <c r="G1152" s="18" t="s">
        <v>142</v>
      </c>
      <c r="H1152" s="184" t="s">
        <v>2875</v>
      </c>
      <c r="I1152" s="185" t="s">
        <v>142</v>
      </c>
      <c r="J1152" s="18" t="s">
        <v>344</v>
      </c>
    </row>
    <row r="1153" spans="1:10" x14ac:dyDescent="0.25">
      <c r="A1153" s="18">
        <v>24248754</v>
      </c>
      <c r="B1153" s="184" t="s">
        <v>3042</v>
      </c>
      <c r="C1153" s="18" t="s">
        <v>3043</v>
      </c>
      <c r="D1153" s="185" t="s">
        <v>79</v>
      </c>
      <c r="E1153" s="18" t="s">
        <v>642</v>
      </c>
      <c r="F1153" s="18">
        <v>11</v>
      </c>
      <c r="G1153" s="18" t="s">
        <v>142</v>
      </c>
      <c r="H1153" s="184" t="s">
        <v>2875</v>
      </c>
      <c r="I1153" s="185" t="s">
        <v>142</v>
      </c>
      <c r="J1153" s="18" t="s">
        <v>344</v>
      </c>
    </row>
    <row r="1154" spans="1:10" x14ac:dyDescent="0.25">
      <c r="A1154" s="18">
        <v>24239128</v>
      </c>
      <c r="B1154" s="184" t="s">
        <v>3042</v>
      </c>
      <c r="C1154" s="18" t="s">
        <v>3044</v>
      </c>
      <c r="D1154" s="185" t="s">
        <v>78</v>
      </c>
      <c r="E1154" s="18" t="s">
        <v>3045</v>
      </c>
      <c r="F1154" s="18">
        <v>13</v>
      </c>
      <c r="G1154" s="18" t="s">
        <v>142</v>
      </c>
      <c r="H1154" s="184" t="s">
        <v>2875</v>
      </c>
      <c r="I1154" s="185" t="s">
        <v>142</v>
      </c>
      <c r="J1154" s="18" t="s">
        <v>344</v>
      </c>
    </row>
    <row r="1155" spans="1:10" x14ac:dyDescent="0.25">
      <c r="A1155" s="18">
        <v>24239125</v>
      </c>
      <c r="B1155" s="184" t="s">
        <v>3042</v>
      </c>
      <c r="C1155" s="18" t="s">
        <v>3046</v>
      </c>
      <c r="D1155" s="185" t="s">
        <v>79</v>
      </c>
      <c r="E1155" s="18" t="s">
        <v>280</v>
      </c>
      <c r="F1155" s="18">
        <v>12</v>
      </c>
      <c r="G1155" s="18" t="s">
        <v>142</v>
      </c>
      <c r="H1155" s="184" t="s">
        <v>2875</v>
      </c>
      <c r="I1155" s="185" t="s">
        <v>142</v>
      </c>
      <c r="J1155" s="18" t="s">
        <v>344</v>
      </c>
    </row>
    <row r="1156" spans="1:10" x14ac:dyDescent="0.25">
      <c r="A1156" s="18">
        <v>24212839</v>
      </c>
      <c r="B1156" s="184" t="s">
        <v>3047</v>
      </c>
      <c r="C1156" s="18" t="s">
        <v>2135</v>
      </c>
      <c r="D1156" s="185" t="s">
        <v>95</v>
      </c>
      <c r="E1156" s="18" t="s">
        <v>3048</v>
      </c>
      <c r="F1156" s="18">
        <v>15</v>
      </c>
      <c r="G1156" s="18" t="s">
        <v>142</v>
      </c>
      <c r="H1156" s="184" t="s">
        <v>2875</v>
      </c>
      <c r="I1156" s="185" t="s">
        <v>142</v>
      </c>
      <c r="J1156" s="18" t="s">
        <v>344</v>
      </c>
    </row>
    <row r="1157" spans="1:10" x14ac:dyDescent="0.25">
      <c r="A1157" s="18">
        <v>24249348</v>
      </c>
      <c r="B1157" s="184" t="s">
        <v>3049</v>
      </c>
      <c r="C1157" s="18" t="s">
        <v>9130</v>
      </c>
      <c r="D1157" s="185" t="s">
        <v>79</v>
      </c>
      <c r="E1157" s="18" t="s">
        <v>3480</v>
      </c>
      <c r="F1157" s="18">
        <v>12</v>
      </c>
      <c r="G1157" s="18" t="s">
        <v>142</v>
      </c>
      <c r="H1157" s="184" t="s">
        <v>2875</v>
      </c>
      <c r="I1157" s="185" t="s">
        <v>142</v>
      </c>
      <c r="J1157" s="18" t="s">
        <v>4066</v>
      </c>
    </row>
    <row r="1158" spans="1:10" x14ac:dyDescent="0.25">
      <c r="A1158" s="18">
        <v>24211014</v>
      </c>
      <c r="B1158" s="184" t="s">
        <v>3049</v>
      </c>
      <c r="C1158" s="18" t="s">
        <v>2135</v>
      </c>
      <c r="D1158" s="185" t="s">
        <v>95</v>
      </c>
      <c r="E1158" s="18" t="s">
        <v>3050</v>
      </c>
      <c r="F1158" s="18">
        <v>14</v>
      </c>
      <c r="G1158" s="18" t="s">
        <v>142</v>
      </c>
      <c r="H1158" s="184" t="s">
        <v>2875</v>
      </c>
      <c r="I1158" s="185" t="s">
        <v>142</v>
      </c>
      <c r="J1158" s="18" t="s">
        <v>344</v>
      </c>
    </row>
    <row r="1159" spans="1:10" x14ac:dyDescent="0.25">
      <c r="A1159" s="18">
        <v>24222721</v>
      </c>
      <c r="B1159" s="184" t="s">
        <v>3051</v>
      </c>
      <c r="C1159" s="18" t="s">
        <v>3052</v>
      </c>
      <c r="D1159" s="185" t="s">
        <v>94</v>
      </c>
      <c r="E1159" s="18" t="s">
        <v>3053</v>
      </c>
      <c r="F1159" s="18">
        <v>14</v>
      </c>
      <c r="G1159" s="18" t="s">
        <v>142</v>
      </c>
      <c r="H1159" s="184" t="s">
        <v>2875</v>
      </c>
      <c r="I1159" s="185" t="s">
        <v>142</v>
      </c>
      <c r="J1159" s="18" t="s">
        <v>344</v>
      </c>
    </row>
    <row r="1160" spans="1:10" x14ac:dyDescent="0.25">
      <c r="A1160" s="18">
        <v>24248755</v>
      </c>
      <c r="B1160" s="184" t="s">
        <v>3054</v>
      </c>
      <c r="C1160" s="18" t="s">
        <v>2807</v>
      </c>
      <c r="D1160" s="185" t="s">
        <v>79</v>
      </c>
      <c r="E1160" s="18" t="s">
        <v>1794</v>
      </c>
      <c r="F1160" s="18">
        <v>12</v>
      </c>
      <c r="G1160" s="18" t="s">
        <v>142</v>
      </c>
      <c r="H1160" s="184" t="s">
        <v>2875</v>
      </c>
      <c r="I1160" s="185" t="s">
        <v>142</v>
      </c>
      <c r="J1160" s="18" t="s">
        <v>344</v>
      </c>
    </row>
    <row r="1161" spans="1:10" x14ac:dyDescent="0.25">
      <c r="A1161" s="18">
        <v>24211053</v>
      </c>
      <c r="B1161" s="184" t="s">
        <v>3054</v>
      </c>
      <c r="C1161" s="18" t="s">
        <v>3055</v>
      </c>
      <c r="D1161" s="185" t="s">
        <v>633</v>
      </c>
      <c r="E1161" s="18" t="s">
        <v>3056</v>
      </c>
      <c r="F1161" s="18">
        <v>16</v>
      </c>
      <c r="G1161" s="18" t="s">
        <v>142</v>
      </c>
      <c r="H1161" s="184" t="s">
        <v>2875</v>
      </c>
      <c r="I1161" s="185" t="s">
        <v>142</v>
      </c>
      <c r="J1161" s="18" t="s">
        <v>344</v>
      </c>
    </row>
    <row r="1162" spans="1:10" x14ac:dyDescent="0.25">
      <c r="A1162" s="18">
        <v>24248756</v>
      </c>
      <c r="B1162" s="184" t="s">
        <v>3057</v>
      </c>
      <c r="C1162" s="18" t="s">
        <v>3058</v>
      </c>
      <c r="D1162" s="185" t="s">
        <v>95</v>
      </c>
      <c r="E1162" s="18" t="s">
        <v>981</v>
      </c>
      <c r="F1162" s="18">
        <v>15</v>
      </c>
      <c r="G1162" s="18" t="s">
        <v>142</v>
      </c>
      <c r="H1162" s="184" t="s">
        <v>2875</v>
      </c>
      <c r="I1162" s="185" t="s">
        <v>142</v>
      </c>
      <c r="J1162" s="18" t="s">
        <v>344</v>
      </c>
    </row>
    <row r="1163" spans="1:10" x14ac:dyDescent="0.25">
      <c r="A1163" s="18">
        <v>24211073</v>
      </c>
      <c r="B1163" s="184" t="s">
        <v>3059</v>
      </c>
      <c r="C1163" s="18" t="s">
        <v>3060</v>
      </c>
      <c r="D1163" s="185" t="s">
        <v>95</v>
      </c>
      <c r="E1163" s="18" t="s">
        <v>3061</v>
      </c>
      <c r="F1163" s="18">
        <v>14</v>
      </c>
      <c r="G1163" s="18" t="s">
        <v>142</v>
      </c>
      <c r="H1163" s="184" t="s">
        <v>3062</v>
      </c>
      <c r="I1163" s="185" t="s">
        <v>142</v>
      </c>
      <c r="J1163" s="18" t="s">
        <v>2156</v>
      </c>
    </row>
    <row r="1164" spans="1:10" x14ac:dyDescent="0.25">
      <c r="A1164" s="18">
        <v>24233886</v>
      </c>
      <c r="B1164" s="184" t="s">
        <v>3063</v>
      </c>
      <c r="C1164" s="18" t="s">
        <v>3064</v>
      </c>
      <c r="D1164" s="185" t="s">
        <v>95</v>
      </c>
      <c r="E1164" s="18" t="s">
        <v>2334</v>
      </c>
      <c r="F1164" s="18">
        <v>14</v>
      </c>
      <c r="G1164" s="18" t="s">
        <v>142</v>
      </c>
      <c r="H1164" s="184" t="s">
        <v>3062</v>
      </c>
      <c r="I1164" s="185" t="s">
        <v>142</v>
      </c>
      <c r="J1164" s="18" t="s">
        <v>2156</v>
      </c>
    </row>
    <row r="1165" spans="1:10" x14ac:dyDescent="0.25">
      <c r="A1165" s="18">
        <v>24222129</v>
      </c>
      <c r="B1165" s="184" t="s">
        <v>3065</v>
      </c>
      <c r="C1165" s="18" t="s">
        <v>1039</v>
      </c>
      <c r="D1165" s="185" t="s">
        <v>95</v>
      </c>
      <c r="E1165" s="18" t="s">
        <v>2752</v>
      </c>
      <c r="F1165" s="18">
        <v>15</v>
      </c>
      <c r="G1165" s="18" t="s">
        <v>142</v>
      </c>
      <c r="H1165" s="184" t="s">
        <v>3062</v>
      </c>
      <c r="I1165" s="185" t="s">
        <v>142</v>
      </c>
      <c r="J1165" s="18" t="s">
        <v>2156</v>
      </c>
    </row>
    <row r="1166" spans="1:10" x14ac:dyDescent="0.25">
      <c r="A1166" s="18">
        <v>24212841</v>
      </c>
      <c r="B1166" s="184" t="s">
        <v>3066</v>
      </c>
      <c r="C1166" s="18" t="s">
        <v>1713</v>
      </c>
      <c r="D1166" s="185" t="s">
        <v>95</v>
      </c>
      <c r="E1166" s="18" t="s">
        <v>3067</v>
      </c>
      <c r="F1166" s="18">
        <v>15</v>
      </c>
      <c r="G1166" s="18" t="s">
        <v>142</v>
      </c>
      <c r="H1166" s="184" t="s">
        <v>3062</v>
      </c>
      <c r="I1166" s="185" t="s">
        <v>142</v>
      </c>
      <c r="J1166" s="18" t="s">
        <v>2156</v>
      </c>
    </row>
    <row r="1167" spans="1:10" x14ac:dyDescent="0.25">
      <c r="A1167" s="18">
        <v>24233837</v>
      </c>
      <c r="B1167" s="184" t="s">
        <v>3068</v>
      </c>
      <c r="C1167" s="18" t="s">
        <v>3069</v>
      </c>
      <c r="D1167" s="185" t="s">
        <v>78</v>
      </c>
      <c r="E1167" s="18" t="s">
        <v>3070</v>
      </c>
      <c r="F1167" s="18">
        <v>12</v>
      </c>
      <c r="G1167" s="18" t="s">
        <v>142</v>
      </c>
      <c r="H1167" s="184" t="s">
        <v>3062</v>
      </c>
      <c r="I1167" s="185" t="s">
        <v>142</v>
      </c>
      <c r="J1167" s="18" t="s">
        <v>2156</v>
      </c>
    </row>
    <row r="1168" spans="1:10" x14ac:dyDescent="0.25">
      <c r="A1168" s="18">
        <v>24248757</v>
      </c>
      <c r="B1168" s="184" t="s">
        <v>3071</v>
      </c>
      <c r="C1168" s="18" t="s">
        <v>2895</v>
      </c>
      <c r="D1168" s="185" t="s">
        <v>79</v>
      </c>
      <c r="E1168" s="18" t="s">
        <v>1138</v>
      </c>
      <c r="F1168" s="18">
        <v>11</v>
      </c>
      <c r="G1168" s="18" t="s">
        <v>142</v>
      </c>
      <c r="H1168" s="184" t="s">
        <v>3062</v>
      </c>
      <c r="I1168" s="185" t="s">
        <v>142</v>
      </c>
      <c r="J1168" s="18" t="s">
        <v>1292</v>
      </c>
    </row>
    <row r="1169" spans="1:10" x14ac:dyDescent="0.25">
      <c r="A1169" s="18">
        <v>24248758</v>
      </c>
      <c r="B1169" s="184" t="s">
        <v>3071</v>
      </c>
      <c r="C1169" s="18" t="s">
        <v>3072</v>
      </c>
      <c r="D1169" s="185" t="s">
        <v>95</v>
      </c>
      <c r="E1169" s="18" t="s">
        <v>3073</v>
      </c>
      <c r="F1169" s="18">
        <v>14</v>
      </c>
      <c r="G1169" s="18" t="s">
        <v>142</v>
      </c>
      <c r="H1169" s="184" t="s">
        <v>3062</v>
      </c>
      <c r="I1169" s="185" t="s">
        <v>142</v>
      </c>
      <c r="J1169" s="18" t="s">
        <v>445</v>
      </c>
    </row>
    <row r="1170" spans="1:10" x14ac:dyDescent="0.25">
      <c r="A1170" s="18">
        <v>24233887</v>
      </c>
      <c r="B1170" s="184" t="s">
        <v>3071</v>
      </c>
      <c r="C1170" s="18" t="s">
        <v>3074</v>
      </c>
      <c r="D1170" s="185" t="s">
        <v>78</v>
      </c>
      <c r="E1170" s="18" t="s">
        <v>3075</v>
      </c>
      <c r="F1170" s="18">
        <v>12</v>
      </c>
      <c r="G1170" s="18" t="s">
        <v>142</v>
      </c>
      <c r="H1170" s="184" t="s">
        <v>3062</v>
      </c>
      <c r="I1170" s="185" t="s">
        <v>142</v>
      </c>
      <c r="J1170" s="18" t="s">
        <v>3076</v>
      </c>
    </row>
    <row r="1171" spans="1:10" x14ac:dyDescent="0.25">
      <c r="A1171" s="18">
        <v>24212832</v>
      </c>
      <c r="B1171" s="184" t="s">
        <v>3071</v>
      </c>
      <c r="C1171" s="18" t="s">
        <v>3077</v>
      </c>
      <c r="D1171" s="185" t="s">
        <v>94</v>
      </c>
      <c r="E1171" s="18" t="s">
        <v>3002</v>
      </c>
      <c r="F1171" s="18">
        <v>14</v>
      </c>
      <c r="G1171" s="18" t="s">
        <v>142</v>
      </c>
      <c r="H1171" s="184" t="s">
        <v>3062</v>
      </c>
      <c r="I1171" s="185" t="s">
        <v>142</v>
      </c>
      <c r="J1171" s="18" t="s">
        <v>344</v>
      </c>
    </row>
    <row r="1172" spans="1:10" x14ac:dyDescent="0.25">
      <c r="A1172" s="18">
        <v>24212830</v>
      </c>
      <c r="B1172" s="184" t="s">
        <v>3078</v>
      </c>
      <c r="C1172" s="18" t="s">
        <v>3079</v>
      </c>
      <c r="D1172" s="185" t="s">
        <v>95</v>
      </c>
      <c r="E1172" s="18" t="s">
        <v>3080</v>
      </c>
      <c r="F1172" s="18">
        <v>15</v>
      </c>
      <c r="G1172" s="18" t="s">
        <v>142</v>
      </c>
      <c r="H1172" s="184" t="s">
        <v>3062</v>
      </c>
      <c r="I1172" s="185" t="s">
        <v>142</v>
      </c>
      <c r="J1172" s="18" t="s">
        <v>2156</v>
      </c>
    </row>
    <row r="1173" spans="1:10" x14ac:dyDescent="0.25">
      <c r="A1173" s="18">
        <v>24211239</v>
      </c>
      <c r="B1173" s="184" t="s">
        <v>3078</v>
      </c>
      <c r="C1173" s="18" t="s">
        <v>3081</v>
      </c>
      <c r="D1173" s="185" t="s">
        <v>94</v>
      </c>
      <c r="E1173" s="18" t="s">
        <v>2646</v>
      </c>
      <c r="F1173" s="18">
        <v>15</v>
      </c>
      <c r="G1173" s="18" t="s">
        <v>142</v>
      </c>
      <c r="H1173" s="184" t="s">
        <v>3062</v>
      </c>
      <c r="I1173" s="185" t="s">
        <v>142</v>
      </c>
      <c r="J1173" s="18" t="s">
        <v>3082</v>
      </c>
    </row>
    <row r="1174" spans="1:10" x14ac:dyDescent="0.25">
      <c r="A1174" s="18">
        <v>24248759</v>
      </c>
      <c r="B1174" s="184" t="s">
        <v>3083</v>
      </c>
      <c r="C1174" s="18" t="s">
        <v>3084</v>
      </c>
      <c r="D1174" s="185" t="s">
        <v>79</v>
      </c>
      <c r="E1174" s="18" t="s">
        <v>3085</v>
      </c>
      <c r="F1174" s="18">
        <v>11</v>
      </c>
      <c r="G1174" s="18" t="s">
        <v>142</v>
      </c>
      <c r="H1174" s="184" t="s">
        <v>3062</v>
      </c>
      <c r="I1174" s="185" t="s">
        <v>142</v>
      </c>
      <c r="J1174" s="18" t="s">
        <v>445</v>
      </c>
    </row>
    <row r="1175" spans="1:10" x14ac:dyDescent="0.25">
      <c r="A1175" s="18">
        <v>24248760</v>
      </c>
      <c r="B1175" s="184" t="s">
        <v>3083</v>
      </c>
      <c r="C1175" s="18" t="s">
        <v>3086</v>
      </c>
      <c r="D1175" s="185" t="s">
        <v>79</v>
      </c>
      <c r="E1175" s="18" t="s">
        <v>3087</v>
      </c>
      <c r="F1175" s="18">
        <v>11</v>
      </c>
      <c r="G1175" s="18" t="s">
        <v>142</v>
      </c>
      <c r="H1175" s="184" t="s">
        <v>3062</v>
      </c>
      <c r="I1175" s="185" t="s">
        <v>142</v>
      </c>
      <c r="J1175" s="18" t="s">
        <v>445</v>
      </c>
    </row>
    <row r="1176" spans="1:10" x14ac:dyDescent="0.25">
      <c r="A1176" s="18">
        <v>24211052</v>
      </c>
      <c r="B1176" s="184" t="s">
        <v>3083</v>
      </c>
      <c r="C1176" s="18" t="s">
        <v>3088</v>
      </c>
      <c r="D1176" s="185" t="s">
        <v>95</v>
      </c>
      <c r="E1176" s="18" t="s">
        <v>3089</v>
      </c>
      <c r="F1176" s="18">
        <v>15</v>
      </c>
      <c r="G1176" s="18" t="s">
        <v>142</v>
      </c>
      <c r="H1176" s="184" t="s">
        <v>3062</v>
      </c>
      <c r="I1176" s="185" t="s">
        <v>142</v>
      </c>
      <c r="J1176" s="18" t="s">
        <v>2156</v>
      </c>
    </row>
    <row r="1177" spans="1:10" x14ac:dyDescent="0.25">
      <c r="A1177" s="18">
        <v>24212880</v>
      </c>
      <c r="B1177" s="184" t="s">
        <v>3083</v>
      </c>
      <c r="C1177" s="18" t="s">
        <v>3090</v>
      </c>
      <c r="D1177" s="185" t="s">
        <v>94</v>
      </c>
      <c r="E1177" s="18" t="s">
        <v>3091</v>
      </c>
      <c r="F1177" s="18">
        <v>15</v>
      </c>
      <c r="G1177" s="18" t="s">
        <v>142</v>
      </c>
      <c r="H1177" s="184" t="s">
        <v>3062</v>
      </c>
      <c r="I1177" s="185" t="s">
        <v>142</v>
      </c>
      <c r="J1177" s="18" t="s">
        <v>2156</v>
      </c>
    </row>
    <row r="1178" spans="1:10" x14ac:dyDescent="0.25">
      <c r="A1178" s="18">
        <v>24248761</v>
      </c>
      <c r="B1178" s="184" t="s">
        <v>3092</v>
      </c>
      <c r="C1178" s="18" t="s">
        <v>3093</v>
      </c>
      <c r="D1178" s="185" t="s">
        <v>79</v>
      </c>
      <c r="E1178" s="18" t="s">
        <v>2042</v>
      </c>
      <c r="F1178" s="18">
        <v>12</v>
      </c>
      <c r="G1178" s="18" t="s">
        <v>142</v>
      </c>
      <c r="H1178" s="184" t="s">
        <v>3062</v>
      </c>
      <c r="I1178" s="185" t="s">
        <v>142</v>
      </c>
      <c r="J1178" s="18" t="s">
        <v>445</v>
      </c>
    </row>
    <row r="1179" spans="1:10" x14ac:dyDescent="0.25">
      <c r="A1179" s="18">
        <v>24222666</v>
      </c>
      <c r="B1179" s="184" t="s">
        <v>3094</v>
      </c>
      <c r="C1179" s="18" t="s">
        <v>3095</v>
      </c>
      <c r="D1179" s="185" t="s">
        <v>94</v>
      </c>
      <c r="E1179" s="18" t="s">
        <v>3096</v>
      </c>
      <c r="F1179" s="18">
        <v>15</v>
      </c>
      <c r="G1179" s="18" t="s">
        <v>142</v>
      </c>
      <c r="H1179" s="184" t="s">
        <v>3062</v>
      </c>
      <c r="I1179" s="185" t="s">
        <v>142</v>
      </c>
      <c r="J1179" s="18" t="s">
        <v>2156</v>
      </c>
    </row>
    <row r="1180" spans="1:10" x14ac:dyDescent="0.25">
      <c r="A1180" s="18">
        <v>24211074</v>
      </c>
      <c r="B1180" s="184" t="s">
        <v>3097</v>
      </c>
      <c r="C1180" s="18" t="s">
        <v>3098</v>
      </c>
      <c r="D1180" s="185" t="s">
        <v>95</v>
      </c>
      <c r="E1180" s="18" t="s">
        <v>3099</v>
      </c>
      <c r="F1180" s="18">
        <v>15</v>
      </c>
      <c r="G1180" s="18" t="s">
        <v>142</v>
      </c>
      <c r="H1180" s="184" t="s">
        <v>3062</v>
      </c>
      <c r="I1180" s="185" t="s">
        <v>142</v>
      </c>
      <c r="J1180" s="18" t="s">
        <v>2156</v>
      </c>
    </row>
    <row r="1181" spans="1:10" x14ac:dyDescent="0.25">
      <c r="A1181" s="18">
        <v>24222712</v>
      </c>
      <c r="B1181" s="184" t="s">
        <v>3100</v>
      </c>
      <c r="C1181" s="18" t="s">
        <v>2810</v>
      </c>
      <c r="D1181" s="185" t="s">
        <v>95</v>
      </c>
      <c r="E1181" s="18" t="s">
        <v>2786</v>
      </c>
      <c r="F1181" s="18">
        <v>14</v>
      </c>
      <c r="G1181" s="18" t="s">
        <v>142</v>
      </c>
      <c r="H1181" s="184" t="s">
        <v>3062</v>
      </c>
      <c r="I1181" s="185" t="s">
        <v>142</v>
      </c>
      <c r="J1181" s="18" t="s">
        <v>2156</v>
      </c>
    </row>
    <row r="1182" spans="1:10" x14ac:dyDescent="0.25">
      <c r="A1182" s="18">
        <v>24211008</v>
      </c>
      <c r="B1182" s="184" t="s">
        <v>3101</v>
      </c>
      <c r="C1182" s="18" t="s">
        <v>3102</v>
      </c>
      <c r="D1182" s="185" t="s">
        <v>94</v>
      </c>
      <c r="E1182" s="18" t="s">
        <v>3103</v>
      </c>
      <c r="F1182" s="18">
        <v>15</v>
      </c>
      <c r="G1182" s="18" t="s">
        <v>142</v>
      </c>
      <c r="H1182" s="184" t="s">
        <v>3062</v>
      </c>
      <c r="I1182" s="185" t="s">
        <v>142</v>
      </c>
      <c r="J1182" s="18" t="s">
        <v>344</v>
      </c>
    </row>
    <row r="1183" spans="1:10" x14ac:dyDescent="0.25">
      <c r="A1183" s="18">
        <v>24248762</v>
      </c>
      <c r="B1183" s="184" t="s">
        <v>3101</v>
      </c>
      <c r="C1183" s="18" t="s">
        <v>3104</v>
      </c>
      <c r="D1183" s="185" t="s">
        <v>78</v>
      </c>
      <c r="E1183" s="18" t="s">
        <v>1676</v>
      </c>
      <c r="F1183" s="18">
        <v>11</v>
      </c>
      <c r="G1183" s="18" t="s">
        <v>142</v>
      </c>
      <c r="H1183" s="184" t="s">
        <v>3062</v>
      </c>
      <c r="I1183" s="185" t="s">
        <v>142</v>
      </c>
      <c r="J1183" s="18" t="s">
        <v>925</v>
      </c>
    </row>
    <row r="1184" spans="1:10" x14ac:dyDescent="0.25">
      <c r="A1184" s="18">
        <v>24248763</v>
      </c>
      <c r="B1184" s="184" t="s">
        <v>3101</v>
      </c>
      <c r="C1184" s="18" t="s">
        <v>3105</v>
      </c>
      <c r="D1184" s="185" t="s">
        <v>79</v>
      </c>
      <c r="E1184" s="18" t="s">
        <v>704</v>
      </c>
      <c r="F1184" s="18">
        <v>12</v>
      </c>
      <c r="G1184" s="18" t="s">
        <v>142</v>
      </c>
      <c r="H1184" s="184" t="s">
        <v>3062</v>
      </c>
      <c r="I1184" s="185" t="s">
        <v>142</v>
      </c>
      <c r="J1184" s="18" t="s">
        <v>658</v>
      </c>
    </row>
    <row r="1185" spans="1:10" x14ac:dyDescent="0.25">
      <c r="A1185" s="18">
        <v>24239195</v>
      </c>
      <c r="B1185" s="184" t="s">
        <v>3101</v>
      </c>
      <c r="C1185" s="18" t="s">
        <v>3106</v>
      </c>
      <c r="D1185" s="185" t="s">
        <v>79</v>
      </c>
      <c r="E1185" s="18" t="s">
        <v>3107</v>
      </c>
      <c r="F1185" s="18">
        <v>12</v>
      </c>
      <c r="G1185" s="18" t="s">
        <v>142</v>
      </c>
      <c r="H1185" s="184" t="s">
        <v>3062</v>
      </c>
      <c r="I1185" s="185" t="s">
        <v>142</v>
      </c>
      <c r="J1185" s="18" t="s">
        <v>1316</v>
      </c>
    </row>
    <row r="1186" spans="1:10" x14ac:dyDescent="0.25">
      <c r="A1186" s="18">
        <v>24222019</v>
      </c>
      <c r="B1186" s="184" t="s">
        <v>3108</v>
      </c>
      <c r="C1186" s="18" t="s">
        <v>3109</v>
      </c>
      <c r="D1186" s="185" t="s">
        <v>94</v>
      </c>
      <c r="E1186" s="18" t="s">
        <v>3110</v>
      </c>
      <c r="F1186" s="18">
        <v>14</v>
      </c>
      <c r="G1186" s="18" t="s">
        <v>142</v>
      </c>
      <c r="H1186" s="184" t="s">
        <v>3062</v>
      </c>
      <c r="I1186" s="185" t="s">
        <v>142</v>
      </c>
      <c r="J1186" s="18" t="s">
        <v>2156</v>
      </c>
    </row>
    <row r="1187" spans="1:10" x14ac:dyDescent="0.25">
      <c r="A1187" s="18">
        <v>24239191</v>
      </c>
      <c r="B1187" s="184" t="s">
        <v>3111</v>
      </c>
      <c r="C1187" s="18" t="s">
        <v>3112</v>
      </c>
      <c r="D1187" s="185" t="s">
        <v>94</v>
      </c>
      <c r="E1187" s="18" t="s">
        <v>3113</v>
      </c>
      <c r="F1187" s="18">
        <v>14</v>
      </c>
      <c r="G1187" s="18" t="s">
        <v>142</v>
      </c>
      <c r="H1187" s="184" t="s">
        <v>3062</v>
      </c>
      <c r="I1187" s="185" t="s">
        <v>142</v>
      </c>
      <c r="J1187" s="18" t="s">
        <v>1421</v>
      </c>
    </row>
    <row r="1188" spans="1:10" x14ac:dyDescent="0.25">
      <c r="A1188" s="18">
        <v>24248764</v>
      </c>
      <c r="B1188" s="184" t="s">
        <v>3114</v>
      </c>
      <c r="C1188" s="18" t="s">
        <v>3115</v>
      </c>
      <c r="D1188" s="185" t="s">
        <v>79</v>
      </c>
      <c r="E1188" s="18" t="s">
        <v>3116</v>
      </c>
      <c r="F1188" s="18">
        <v>12</v>
      </c>
      <c r="G1188" s="18" t="s">
        <v>142</v>
      </c>
      <c r="H1188" s="184" t="s">
        <v>3062</v>
      </c>
      <c r="I1188" s="185" t="s">
        <v>142</v>
      </c>
      <c r="J1188" s="18" t="s">
        <v>658</v>
      </c>
    </row>
    <row r="1189" spans="1:10" x14ac:dyDescent="0.25">
      <c r="A1189" s="18">
        <v>24222739</v>
      </c>
      <c r="B1189" s="184" t="s">
        <v>3114</v>
      </c>
      <c r="C1189" s="18" t="s">
        <v>1351</v>
      </c>
      <c r="D1189" s="185" t="s">
        <v>94</v>
      </c>
      <c r="E1189" s="18" t="s">
        <v>418</v>
      </c>
      <c r="F1189" s="18">
        <v>14</v>
      </c>
      <c r="G1189" s="18" t="s">
        <v>142</v>
      </c>
      <c r="H1189" s="184" t="s">
        <v>3062</v>
      </c>
      <c r="I1189" s="185" t="s">
        <v>142</v>
      </c>
      <c r="J1189" s="18" t="s">
        <v>344</v>
      </c>
    </row>
    <row r="1190" spans="1:10" x14ac:dyDescent="0.25">
      <c r="A1190" s="18">
        <v>24212831</v>
      </c>
      <c r="B1190" s="184" t="s">
        <v>3114</v>
      </c>
      <c r="C1190" s="18" t="s">
        <v>3117</v>
      </c>
      <c r="D1190" s="185" t="s">
        <v>95</v>
      </c>
      <c r="E1190" s="18" t="s">
        <v>1321</v>
      </c>
      <c r="F1190" s="18">
        <v>15</v>
      </c>
      <c r="G1190" s="18" t="s">
        <v>142</v>
      </c>
      <c r="H1190" s="184" t="s">
        <v>3062</v>
      </c>
      <c r="I1190" s="185" t="s">
        <v>142</v>
      </c>
      <c r="J1190" s="18" t="s">
        <v>2156</v>
      </c>
    </row>
    <row r="1191" spans="1:10" x14ac:dyDescent="0.25">
      <c r="A1191" s="18">
        <v>24222711</v>
      </c>
      <c r="B1191" s="184" t="s">
        <v>3118</v>
      </c>
      <c r="C1191" s="18" t="s">
        <v>501</v>
      </c>
      <c r="D1191" s="185" t="s">
        <v>95</v>
      </c>
      <c r="E1191" s="18" t="s">
        <v>3119</v>
      </c>
      <c r="F1191" s="18">
        <v>15</v>
      </c>
      <c r="G1191" s="18" t="s">
        <v>142</v>
      </c>
      <c r="H1191" s="184" t="s">
        <v>3062</v>
      </c>
      <c r="I1191" s="185" t="s">
        <v>142</v>
      </c>
      <c r="J1191" s="18" t="s">
        <v>2156</v>
      </c>
    </row>
    <row r="1192" spans="1:10" x14ac:dyDescent="0.25">
      <c r="A1192" s="18">
        <v>24248765</v>
      </c>
      <c r="B1192" s="184" t="s">
        <v>2084</v>
      </c>
      <c r="C1192" s="18" t="s">
        <v>3120</v>
      </c>
      <c r="D1192" s="185" t="s">
        <v>78</v>
      </c>
      <c r="E1192" s="18" t="s">
        <v>437</v>
      </c>
      <c r="F1192" s="18">
        <v>12</v>
      </c>
      <c r="G1192" s="18" t="s">
        <v>142</v>
      </c>
      <c r="H1192" s="184" t="s">
        <v>3062</v>
      </c>
      <c r="I1192" s="185" t="s">
        <v>142</v>
      </c>
      <c r="J1192" s="18" t="s">
        <v>925</v>
      </c>
    </row>
    <row r="1193" spans="1:10" x14ac:dyDescent="0.25">
      <c r="A1193" s="18">
        <v>24222665</v>
      </c>
      <c r="B1193" s="184" t="s">
        <v>2084</v>
      </c>
      <c r="C1193" s="18" t="s">
        <v>3121</v>
      </c>
      <c r="D1193" s="185" t="s">
        <v>94</v>
      </c>
      <c r="E1193" s="18" t="s">
        <v>2694</v>
      </c>
      <c r="F1193" s="18">
        <v>14</v>
      </c>
      <c r="G1193" s="18" t="s">
        <v>142</v>
      </c>
      <c r="H1193" s="184" t="s">
        <v>3062</v>
      </c>
      <c r="I1193" s="185" t="s">
        <v>142</v>
      </c>
      <c r="J1193" s="18" t="s">
        <v>3122</v>
      </c>
    </row>
    <row r="1194" spans="1:10" x14ac:dyDescent="0.25">
      <c r="A1194" s="18">
        <v>24212840</v>
      </c>
      <c r="B1194" s="184" t="s">
        <v>3123</v>
      </c>
      <c r="C1194" s="18" t="s">
        <v>458</v>
      </c>
      <c r="D1194" s="185" t="s">
        <v>380</v>
      </c>
      <c r="E1194" s="18" t="s">
        <v>3124</v>
      </c>
      <c r="F1194" s="18">
        <v>16</v>
      </c>
      <c r="G1194" s="18" t="s">
        <v>142</v>
      </c>
      <c r="H1194" s="184" t="s">
        <v>3062</v>
      </c>
      <c r="I1194" s="185" t="s">
        <v>142</v>
      </c>
      <c r="J1194" s="18" t="s">
        <v>344</v>
      </c>
    </row>
    <row r="1195" spans="1:10" x14ac:dyDescent="0.25">
      <c r="A1195" s="18">
        <v>24248766</v>
      </c>
      <c r="B1195" s="184" t="s">
        <v>1529</v>
      </c>
      <c r="C1195" s="18" t="s">
        <v>3125</v>
      </c>
      <c r="D1195" s="185" t="s">
        <v>78</v>
      </c>
      <c r="E1195" s="18" t="s">
        <v>1643</v>
      </c>
      <c r="F1195" s="18">
        <v>12</v>
      </c>
      <c r="G1195" s="18" t="s">
        <v>142</v>
      </c>
      <c r="H1195" s="184" t="s">
        <v>3062</v>
      </c>
      <c r="I1195" s="185" t="s">
        <v>142</v>
      </c>
      <c r="J1195" s="18" t="s">
        <v>925</v>
      </c>
    </row>
    <row r="1196" spans="1:10" x14ac:dyDescent="0.25">
      <c r="A1196" s="18">
        <v>24248767</v>
      </c>
      <c r="B1196" s="184" t="s">
        <v>1529</v>
      </c>
      <c r="C1196" s="18" t="s">
        <v>3126</v>
      </c>
      <c r="D1196" s="185" t="s">
        <v>78</v>
      </c>
      <c r="E1196" s="18" t="s">
        <v>368</v>
      </c>
      <c r="F1196" s="18">
        <v>12</v>
      </c>
      <c r="G1196" s="18" t="s">
        <v>142</v>
      </c>
      <c r="H1196" s="184" t="s">
        <v>3062</v>
      </c>
      <c r="I1196" s="185" t="s">
        <v>142</v>
      </c>
      <c r="J1196" s="18" t="s">
        <v>925</v>
      </c>
    </row>
    <row r="1197" spans="1:10" x14ac:dyDescent="0.25">
      <c r="A1197" s="18">
        <v>24222182</v>
      </c>
      <c r="B1197" s="184" t="s">
        <v>1529</v>
      </c>
      <c r="C1197" s="18" t="s">
        <v>2757</v>
      </c>
      <c r="D1197" s="185" t="s">
        <v>95</v>
      </c>
      <c r="E1197" s="18" t="s">
        <v>1252</v>
      </c>
      <c r="F1197" s="18">
        <v>14</v>
      </c>
      <c r="G1197" s="18" t="s">
        <v>142</v>
      </c>
      <c r="H1197" s="184" t="s">
        <v>3062</v>
      </c>
      <c r="I1197" s="185" t="s">
        <v>142</v>
      </c>
      <c r="J1197" s="18" t="s">
        <v>2156</v>
      </c>
    </row>
    <row r="1198" spans="1:10" x14ac:dyDescent="0.25">
      <c r="A1198" s="18">
        <v>24239194</v>
      </c>
      <c r="B1198" s="184" t="s">
        <v>3127</v>
      </c>
      <c r="C1198" s="18" t="s">
        <v>3128</v>
      </c>
      <c r="D1198" s="185" t="s">
        <v>79</v>
      </c>
      <c r="E1198" s="18" t="s">
        <v>3018</v>
      </c>
      <c r="F1198" s="18">
        <v>13</v>
      </c>
      <c r="G1198" s="18" t="s">
        <v>142</v>
      </c>
      <c r="H1198" s="184" t="s">
        <v>3062</v>
      </c>
      <c r="I1198" s="185" t="s">
        <v>142</v>
      </c>
      <c r="J1198" s="18" t="s">
        <v>1421</v>
      </c>
    </row>
    <row r="1199" spans="1:10" x14ac:dyDescent="0.25">
      <c r="A1199" s="18">
        <v>24239192</v>
      </c>
      <c r="B1199" s="184" t="s">
        <v>3127</v>
      </c>
      <c r="C1199" s="18" t="s">
        <v>3129</v>
      </c>
      <c r="D1199" s="185" t="s">
        <v>78</v>
      </c>
      <c r="E1199" s="18" t="s">
        <v>3130</v>
      </c>
      <c r="F1199" s="18">
        <v>12</v>
      </c>
      <c r="G1199" s="18" t="s">
        <v>142</v>
      </c>
      <c r="H1199" s="184" t="s">
        <v>3062</v>
      </c>
      <c r="I1199" s="185" t="s">
        <v>142</v>
      </c>
      <c r="J1199" s="18" t="s">
        <v>1421</v>
      </c>
    </row>
    <row r="1200" spans="1:10" x14ac:dyDescent="0.25">
      <c r="A1200" s="18">
        <v>24222181</v>
      </c>
      <c r="B1200" s="184" t="s">
        <v>3131</v>
      </c>
      <c r="C1200" s="18" t="s">
        <v>3132</v>
      </c>
      <c r="D1200" s="185" t="s">
        <v>95</v>
      </c>
      <c r="E1200" s="18" t="s">
        <v>2646</v>
      </c>
      <c r="F1200" s="18">
        <v>15</v>
      </c>
      <c r="G1200" s="18" t="s">
        <v>142</v>
      </c>
      <c r="H1200" s="184" t="s">
        <v>3062</v>
      </c>
      <c r="I1200" s="185" t="s">
        <v>142</v>
      </c>
      <c r="J1200" s="18" t="s">
        <v>2156</v>
      </c>
    </row>
    <row r="1201" spans="1:10" x14ac:dyDescent="0.25">
      <c r="A1201" s="18">
        <v>24222674</v>
      </c>
      <c r="B1201" s="184" t="s">
        <v>743</v>
      </c>
      <c r="C1201" s="18" t="s">
        <v>893</v>
      </c>
      <c r="D1201" s="185" t="s">
        <v>79</v>
      </c>
      <c r="E1201" s="18" t="s">
        <v>1759</v>
      </c>
      <c r="F1201" s="18">
        <v>13</v>
      </c>
      <c r="G1201" s="18" t="s">
        <v>142</v>
      </c>
      <c r="H1201" s="184" t="s">
        <v>3062</v>
      </c>
      <c r="I1201" s="185" t="s">
        <v>142</v>
      </c>
      <c r="J1201" s="18" t="s">
        <v>3122</v>
      </c>
    </row>
    <row r="1202" spans="1:10" x14ac:dyDescent="0.25">
      <c r="A1202" s="18">
        <v>24212827</v>
      </c>
      <c r="B1202" s="184" t="s">
        <v>3133</v>
      </c>
      <c r="C1202" s="18" t="s">
        <v>1351</v>
      </c>
      <c r="D1202" s="185" t="s">
        <v>94</v>
      </c>
      <c r="E1202" s="18" t="s">
        <v>3134</v>
      </c>
      <c r="F1202" s="18">
        <v>15</v>
      </c>
      <c r="G1202" s="18" t="s">
        <v>142</v>
      </c>
      <c r="H1202" s="184" t="s">
        <v>3062</v>
      </c>
      <c r="I1202" s="185" t="s">
        <v>142</v>
      </c>
      <c r="J1202" s="18" t="s">
        <v>2156</v>
      </c>
    </row>
    <row r="1203" spans="1:10" x14ac:dyDescent="0.25">
      <c r="A1203" s="18">
        <v>24222670</v>
      </c>
      <c r="B1203" s="184" t="s">
        <v>3135</v>
      </c>
      <c r="C1203" s="18" t="s">
        <v>1323</v>
      </c>
      <c r="D1203" s="185" t="s">
        <v>95</v>
      </c>
      <c r="E1203" s="18" t="s">
        <v>3136</v>
      </c>
      <c r="F1203" s="18">
        <v>14</v>
      </c>
      <c r="G1203" s="18" t="s">
        <v>142</v>
      </c>
      <c r="H1203" s="184" t="s">
        <v>3062</v>
      </c>
      <c r="I1203" s="185" t="s">
        <v>142</v>
      </c>
      <c r="J1203" s="18" t="s">
        <v>1421</v>
      </c>
    </row>
    <row r="1204" spans="1:10" x14ac:dyDescent="0.25">
      <c r="A1204" s="18">
        <v>24239193</v>
      </c>
      <c r="B1204" s="184" t="s">
        <v>3137</v>
      </c>
      <c r="C1204" s="18" t="s">
        <v>3138</v>
      </c>
      <c r="D1204" s="185" t="s">
        <v>79</v>
      </c>
      <c r="E1204" s="18" t="s">
        <v>2687</v>
      </c>
      <c r="F1204" s="18">
        <v>12</v>
      </c>
      <c r="G1204" s="18" t="s">
        <v>142</v>
      </c>
      <c r="H1204" s="184" t="s">
        <v>3062</v>
      </c>
      <c r="I1204" s="185" t="s">
        <v>142</v>
      </c>
      <c r="J1204" s="18" t="s">
        <v>1421</v>
      </c>
    </row>
    <row r="1205" spans="1:10" x14ac:dyDescent="0.25">
      <c r="A1205" s="18">
        <v>24248768</v>
      </c>
      <c r="B1205" s="184" t="s">
        <v>3139</v>
      </c>
      <c r="C1205" s="18" t="s">
        <v>3140</v>
      </c>
      <c r="D1205" s="185" t="s">
        <v>79</v>
      </c>
      <c r="E1205" s="18" t="s">
        <v>3141</v>
      </c>
      <c r="F1205" s="18">
        <v>12</v>
      </c>
      <c r="G1205" s="18" t="s">
        <v>142</v>
      </c>
      <c r="H1205" s="184" t="s">
        <v>3142</v>
      </c>
      <c r="I1205" s="185" t="s">
        <v>142</v>
      </c>
      <c r="J1205" s="18" t="s">
        <v>445</v>
      </c>
    </row>
    <row r="1206" spans="1:10" x14ac:dyDescent="0.25">
      <c r="A1206" s="18">
        <v>24248769</v>
      </c>
      <c r="B1206" s="184" t="s">
        <v>3143</v>
      </c>
      <c r="C1206" s="18" t="s">
        <v>3144</v>
      </c>
      <c r="D1206" s="185" t="s">
        <v>95</v>
      </c>
      <c r="E1206" s="18" t="s">
        <v>580</v>
      </c>
      <c r="F1206" s="18">
        <v>14</v>
      </c>
      <c r="G1206" s="18" t="s">
        <v>142</v>
      </c>
      <c r="H1206" s="184" t="s">
        <v>3142</v>
      </c>
      <c r="I1206" s="185" t="s">
        <v>142</v>
      </c>
      <c r="J1206" s="18" t="s">
        <v>445</v>
      </c>
    </row>
    <row r="1207" spans="1:10" x14ac:dyDescent="0.25">
      <c r="A1207" s="18">
        <v>24222680</v>
      </c>
      <c r="B1207" s="184" t="s">
        <v>3145</v>
      </c>
      <c r="C1207" s="18" t="s">
        <v>3146</v>
      </c>
      <c r="D1207" s="185" t="s">
        <v>95</v>
      </c>
      <c r="E1207" s="18" t="s">
        <v>924</v>
      </c>
      <c r="F1207" s="18">
        <v>14</v>
      </c>
      <c r="G1207" s="18" t="s">
        <v>142</v>
      </c>
      <c r="H1207" s="184" t="s">
        <v>3142</v>
      </c>
      <c r="I1207" s="185" t="s">
        <v>142</v>
      </c>
      <c r="J1207" s="18" t="s">
        <v>3147</v>
      </c>
    </row>
    <row r="1208" spans="1:10" x14ac:dyDescent="0.25">
      <c r="A1208" s="18">
        <v>24222682</v>
      </c>
      <c r="B1208" s="184" t="s">
        <v>3148</v>
      </c>
      <c r="C1208" s="18" t="s">
        <v>3149</v>
      </c>
      <c r="D1208" s="185" t="s">
        <v>95</v>
      </c>
      <c r="E1208" s="18" t="s">
        <v>3150</v>
      </c>
      <c r="F1208" s="18">
        <v>15</v>
      </c>
      <c r="G1208" s="18" t="s">
        <v>142</v>
      </c>
      <c r="H1208" s="184" t="s">
        <v>3142</v>
      </c>
      <c r="I1208" s="185" t="s">
        <v>142</v>
      </c>
      <c r="J1208" s="18" t="s">
        <v>3147</v>
      </c>
    </row>
    <row r="1209" spans="1:10" x14ac:dyDescent="0.25">
      <c r="A1209" s="18">
        <v>24248770</v>
      </c>
      <c r="B1209" s="184" t="s">
        <v>3151</v>
      </c>
      <c r="C1209" s="18" t="s">
        <v>3152</v>
      </c>
      <c r="D1209" s="185" t="s">
        <v>78</v>
      </c>
      <c r="E1209" s="18" t="s">
        <v>3130</v>
      </c>
      <c r="F1209" s="18">
        <v>12</v>
      </c>
      <c r="G1209" s="18" t="s">
        <v>142</v>
      </c>
      <c r="H1209" s="184" t="s">
        <v>3142</v>
      </c>
      <c r="I1209" s="185" t="s">
        <v>142</v>
      </c>
      <c r="J1209" s="18" t="s">
        <v>445</v>
      </c>
    </row>
    <row r="1210" spans="1:10" x14ac:dyDescent="0.25">
      <c r="A1210" s="18">
        <v>24248771</v>
      </c>
      <c r="B1210" s="184" t="s">
        <v>3153</v>
      </c>
      <c r="C1210" s="18" t="s">
        <v>3154</v>
      </c>
      <c r="D1210" s="185" t="s">
        <v>79</v>
      </c>
      <c r="E1210" s="18" t="s">
        <v>667</v>
      </c>
      <c r="F1210" s="18">
        <v>11</v>
      </c>
      <c r="G1210" s="18" t="s">
        <v>142</v>
      </c>
      <c r="H1210" s="184" t="s">
        <v>3142</v>
      </c>
      <c r="I1210" s="185" t="s">
        <v>142</v>
      </c>
      <c r="J1210" s="18" t="s">
        <v>445</v>
      </c>
    </row>
    <row r="1211" spans="1:10" x14ac:dyDescent="0.25">
      <c r="A1211" s="18">
        <v>24248772</v>
      </c>
      <c r="B1211" s="184" t="s">
        <v>3155</v>
      </c>
      <c r="C1211" s="18" t="s">
        <v>604</v>
      </c>
      <c r="D1211" s="185" t="s">
        <v>79</v>
      </c>
      <c r="E1211" s="18" t="s">
        <v>524</v>
      </c>
      <c r="F1211" s="18">
        <v>12</v>
      </c>
      <c r="G1211" s="18" t="s">
        <v>142</v>
      </c>
      <c r="H1211" s="184" t="s">
        <v>3142</v>
      </c>
      <c r="I1211" s="185" t="s">
        <v>142</v>
      </c>
      <c r="J1211" s="18" t="s">
        <v>445</v>
      </c>
    </row>
    <row r="1212" spans="1:10" x14ac:dyDescent="0.25">
      <c r="A1212" s="18">
        <v>24248773</v>
      </c>
      <c r="B1212" s="184" t="s">
        <v>3156</v>
      </c>
      <c r="C1212" s="18" t="s">
        <v>3157</v>
      </c>
      <c r="D1212" s="185" t="s">
        <v>79</v>
      </c>
      <c r="E1212" s="18" t="s">
        <v>3158</v>
      </c>
      <c r="F1212" s="18">
        <v>13</v>
      </c>
      <c r="G1212" s="18" t="s">
        <v>142</v>
      </c>
      <c r="H1212" s="184" t="s">
        <v>3142</v>
      </c>
      <c r="I1212" s="185" t="s">
        <v>142</v>
      </c>
      <c r="J1212" s="18" t="s">
        <v>573</v>
      </c>
    </row>
    <row r="1213" spans="1:10" x14ac:dyDescent="0.25">
      <c r="A1213" s="18">
        <v>24212835</v>
      </c>
      <c r="B1213" s="184" t="s">
        <v>3159</v>
      </c>
      <c r="C1213" s="18" t="s">
        <v>3160</v>
      </c>
      <c r="D1213" s="185" t="s">
        <v>95</v>
      </c>
      <c r="E1213" s="18" t="s">
        <v>1711</v>
      </c>
      <c r="F1213" s="18">
        <v>14</v>
      </c>
      <c r="G1213" s="18" t="s">
        <v>142</v>
      </c>
      <c r="H1213" s="184" t="s">
        <v>3142</v>
      </c>
      <c r="I1213" s="185" t="s">
        <v>142</v>
      </c>
      <c r="J1213" s="18" t="s">
        <v>3147</v>
      </c>
    </row>
    <row r="1214" spans="1:10" x14ac:dyDescent="0.25">
      <c r="A1214" s="18">
        <v>24248774</v>
      </c>
      <c r="B1214" s="184" t="s">
        <v>3161</v>
      </c>
      <c r="C1214" s="18" t="s">
        <v>3162</v>
      </c>
      <c r="D1214" s="185" t="s">
        <v>79</v>
      </c>
      <c r="E1214" s="18" t="s">
        <v>1100</v>
      </c>
      <c r="F1214" s="18">
        <v>12</v>
      </c>
      <c r="G1214" s="18" t="s">
        <v>142</v>
      </c>
      <c r="H1214" s="184" t="s">
        <v>3142</v>
      </c>
      <c r="I1214" s="185" t="s">
        <v>142</v>
      </c>
      <c r="J1214" s="18" t="s">
        <v>573</v>
      </c>
    </row>
    <row r="1215" spans="1:10" x14ac:dyDescent="0.25">
      <c r="A1215" s="18">
        <v>24222681</v>
      </c>
      <c r="B1215" s="184" t="s">
        <v>3163</v>
      </c>
      <c r="C1215" s="18" t="s">
        <v>3164</v>
      </c>
      <c r="D1215" s="185" t="s">
        <v>95</v>
      </c>
      <c r="E1215" s="18" t="s">
        <v>3136</v>
      </c>
      <c r="F1215" s="18">
        <v>14</v>
      </c>
      <c r="G1215" s="18" t="s">
        <v>142</v>
      </c>
      <c r="H1215" s="184" t="s">
        <v>3142</v>
      </c>
      <c r="I1215" s="185" t="s">
        <v>142</v>
      </c>
      <c r="J1215" s="18" t="s">
        <v>3147</v>
      </c>
    </row>
    <row r="1216" spans="1:10" x14ac:dyDescent="0.25">
      <c r="A1216" s="18">
        <v>24212836</v>
      </c>
      <c r="B1216" s="184" t="s">
        <v>3165</v>
      </c>
      <c r="C1216" s="18" t="s">
        <v>3166</v>
      </c>
      <c r="D1216" s="185" t="s">
        <v>95</v>
      </c>
      <c r="E1216" s="18" t="s">
        <v>1895</v>
      </c>
      <c r="F1216" s="18">
        <v>14</v>
      </c>
      <c r="G1216" s="18" t="s">
        <v>142</v>
      </c>
      <c r="H1216" s="184" t="s">
        <v>3142</v>
      </c>
      <c r="I1216" s="185" t="s">
        <v>142</v>
      </c>
      <c r="J1216" s="18" t="s">
        <v>3147</v>
      </c>
    </row>
    <row r="1217" spans="1:10" x14ac:dyDescent="0.25">
      <c r="A1217" s="18">
        <v>24222191</v>
      </c>
      <c r="B1217" s="184" t="s">
        <v>3165</v>
      </c>
      <c r="C1217" s="18" t="s">
        <v>616</v>
      </c>
      <c r="D1217" s="185" t="s">
        <v>95</v>
      </c>
      <c r="E1217" s="18" t="s">
        <v>1772</v>
      </c>
      <c r="F1217" s="18">
        <v>14</v>
      </c>
      <c r="G1217" s="18" t="s">
        <v>142</v>
      </c>
      <c r="H1217" s="184" t="s">
        <v>3142</v>
      </c>
      <c r="I1217" s="185" t="s">
        <v>142</v>
      </c>
      <c r="J1217" s="18" t="s">
        <v>3147</v>
      </c>
    </row>
    <row r="1218" spans="1:10" x14ac:dyDescent="0.25">
      <c r="A1218" s="18">
        <v>24211079</v>
      </c>
      <c r="B1218" s="184" t="s">
        <v>3167</v>
      </c>
      <c r="C1218" s="18" t="s">
        <v>3168</v>
      </c>
      <c r="D1218" s="185" t="s">
        <v>95</v>
      </c>
      <c r="E1218" s="18" t="s">
        <v>1228</v>
      </c>
      <c r="F1218" s="18">
        <v>14</v>
      </c>
      <c r="G1218" s="18" t="s">
        <v>142</v>
      </c>
      <c r="H1218" s="184" t="s">
        <v>3142</v>
      </c>
      <c r="I1218" s="185" t="s">
        <v>142</v>
      </c>
      <c r="J1218" s="18" t="s">
        <v>3147</v>
      </c>
    </row>
    <row r="1219" spans="1:10" x14ac:dyDescent="0.25">
      <c r="A1219" s="18">
        <v>24239225</v>
      </c>
      <c r="B1219" s="184" t="s">
        <v>3167</v>
      </c>
      <c r="C1219" s="18" t="s">
        <v>3169</v>
      </c>
      <c r="D1219" s="185" t="s">
        <v>79</v>
      </c>
      <c r="E1219" s="18" t="s">
        <v>3170</v>
      </c>
      <c r="F1219" s="18">
        <v>12</v>
      </c>
      <c r="G1219" s="18" t="s">
        <v>142</v>
      </c>
      <c r="H1219" s="184" t="s">
        <v>3142</v>
      </c>
      <c r="I1219" s="185" t="s">
        <v>142</v>
      </c>
      <c r="J1219" s="18" t="s">
        <v>152</v>
      </c>
    </row>
    <row r="1220" spans="1:10" x14ac:dyDescent="0.25">
      <c r="A1220" s="18">
        <v>24239148</v>
      </c>
      <c r="B1220" s="184" t="s">
        <v>3167</v>
      </c>
      <c r="C1220" s="18" t="s">
        <v>1995</v>
      </c>
      <c r="D1220" s="185" t="s">
        <v>79</v>
      </c>
      <c r="E1220" s="18" t="s">
        <v>521</v>
      </c>
      <c r="F1220" s="18">
        <v>12</v>
      </c>
      <c r="G1220" s="18" t="s">
        <v>142</v>
      </c>
      <c r="H1220" s="184" t="s">
        <v>3142</v>
      </c>
      <c r="I1220" s="185" t="s">
        <v>142</v>
      </c>
      <c r="J1220" s="18" t="s">
        <v>1417</v>
      </c>
    </row>
    <row r="1221" spans="1:10" x14ac:dyDescent="0.25">
      <c r="A1221" s="18">
        <v>24248775</v>
      </c>
      <c r="B1221" s="184" t="s">
        <v>3171</v>
      </c>
      <c r="C1221" s="18" t="s">
        <v>1929</v>
      </c>
      <c r="D1221" s="185" t="s">
        <v>79</v>
      </c>
      <c r="E1221" s="18" t="s">
        <v>290</v>
      </c>
      <c r="F1221" s="18">
        <v>11</v>
      </c>
      <c r="G1221" s="18" t="s">
        <v>142</v>
      </c>
      <c r="H1221" s="184" t="s">
        <v>3172</v>
      </c>
      <c r="I1221" s="185" t="s">
        <v>142</v>
      </c>
      <c r="J1221" s="18" t="s">
        <v>764</v>
      </c>
    </row>
    <row r="1222" spans="1:10" x14ac:dyDescent="0.25">
      <c r="A1222" s="18">
        <v>24248230</v>
      </c>
      <c r="B1222" s="184" t="s">
        <v>3173</v>
      </c>
      <c r="C1222" s="18" t="s">
        <v>3174</v>
      </c>
      <c r="D1222" s="185" t="s">
        <v>79</v>
      </c>
      <c r="E1222" s="18" t="s">
        <v>258</v>
      </c>
      <c r="F1222" s="18">
        <v>12</v>
      </c>
      <c r="G1222" s="18" t="s">
        <v>142</v>
      </c>
      <c r="H1222" s="184" t="s">
        <v>3172</v>
      </c>
      <c r="I1222" s="185" t="s">
        <v>142</v>
      </c>
      <c r="J1222" s="18" t="s">
        <v>156</v>
      </c>
    </row>
    <row r="1223" spans="1:10" x14ac:dyDescent="0.25">
      <c r="A1223" s="18">
        <v>24248520</v>
      </c>
      <c r="B1223" s="184" t="s">
        <v>3175</v>
      </c>
      <c r="C1223" s="18" t="s">
        <v>3176</v>
      </c>
      <c r="D1223" s="185" t="s">
        <v>78</v>
      </c>
      <c r="E1223" s="18" t="s">
        <v>3177</v>
      </c>
      <c r="F1223" s="18">
        <v>11</v>
      </c>
      <c r="G1223" s="18" t="s">
        <v>142</v>
      </c>
      <c r="H1223" s="184" t="s">
        <v>3172</v>
      </c>
      <c r="I1223" s="185" t="s">
        <v>142</v>
      </c>
      <c r="J1223" s="18" t="s">
        <v>577</v>
      </c>
    </row>
    <row r="1224" spans="1:10" x14ac:dyDescent="0.25">
      <c r="A1224" s="18">
        <v>24248175</v>
      </c>
      <c r="B1224" s="184" t="s">
        <v>3178</v>
      </c>
      <c r="C1224" s="18" t="s">
        <v>3179</v>
      </c>
      <c r="D1224" s="185" t="s">
        <v>79</v>
      </c>
      <c r="E1224" s="18" t="s">
        <v>3180</v>
      </c>
      <c r="F1224" s="18">
        <v>11</v>
      </c>
      <c r="G1224" s="18" t="s">
        <v>142</v>
      </c>
      <c r="H1224" s="184" t="s">
        <v>3172</v>
      </c>
      <c r="I1224" s="185" t="s">
        <v>142</v>
      </c>
      <c r="J1224" s="18" t="s">
        <v>3181</v>
      </c>
    </row>
    <row r="1225" spans="1:10" x14ac:dyDescent="0.25">
      <c r="A1225" s="18">
        <v>24233721</v>
      </c>
      <c r="B1225" s="184" t="s">
        <v>3182</v>
      </c>
      <c r="C1225" s="18" t="s">
        <v>3183</v>
      </c>
      <c r="D1225" s="185" t="s">
        <v>78</v>
      </c>
      <c r="E1225" s="18" t="s">
        <v>1108</v>
      </c>
      <c r="F1225" s="18">
        <v>13</v>
      </c>
      <c r="G1225" s="18" t="s">
        <v>142</v>
      </c>
      <c r="H1225" s="184" t="s">
        <v>3172</v>
      </c>
      <c r="I1225" s="185" t="s">
        <v>142</v>
      </c>
      <c r="J1225" s="18" t="s">
        <v>3184</v>
      </c>
    </row>
    <row r="1226" spans="1:10" x14ac:dyDescent="0.25">
      <c r="A1226" s="18">
        <v>24239216</v>
      </c>
      <c r="B1226" s="184" t="s">
        <v>3185</v>
      </c>
      <c r="C1226" s="18" t="s">
        <v>3186</v>
      </c>
      <c r="D1226" s="185" t="s">
        <v>78</v>
      </c>
      <c r="E1226" s="18" t="s">
        <v>441</v>
      </c>
      <c r="F1226" s="18">
        <v>13</v>
      </c>
      <c r="G1226" s="18" t="s">
        <v>142</v>
      </c>
      <c r="H1226" s="184" t="s">
        <v>3172</v>
      </c>
      <c r="I1226" s="185" t="s">
        <v>142</v>
      </c>
      <c r="J1226" s="18" t="s">
        <v>3184</v>
      </c>
    </row>
    <row r="1227" spans="1:10" x14ac:dyDescent="0.25">
      <c r="A1227" s="18">
        <v>24248220</v>
      </c>
      <c r="B1227" s="184" t="s">
        <v>3187</v>
      </c>
      <c r="C1227" s="18" t="s">
        <v>3188</v>
      </c>
      <c r="D1227" s="185" t="s">
        <v>78</v>
      </c>
      <c r="E1227" s="18" t="s">
        <v>3189</v>
      </c>
      <c r="F1227" s="18">
        <v>11</v>
      </c>
      <c r="G1227" s="18" t="s">
        <v>142</v>
      </c>
      <c r="H1227" s="184" t="s">
        <v>3172</v>
      </c>
      <c r="I1227" s="185" t="s">
        <v>142</v>
      </c>
      <c r="J1227" s="18" t="s">
        <v>156</v>
      </c>
    </row>
    <row r="1228" spans="1:10" x14ac:dyDescent="0.25">
      <c r="A1228" s="18">
        <v>24211747</v>
      </c>
      <c r="B1228" s="184" t="s">
        <v>3190</v>
      </c>
      <c r="C1228" s="18" t="s">
        <v>3191</v>
      </c>
      <c r="D1228" s="185" t="s">
        <v>95</v>
      </c>
      <c r="E1228" s="18" t="s">
        <v>3192</v>
      </c>
      <c r="F1228" s="18">
        <v>15</v>
      </c>
      <c r="G1228" s="18" t="s">
        <v>142</v>
      </c>
      <c r="H1228" s="184" t="s">
        <v>3172</v>
      </c>
      <c r="I1228" s="185" t="s">
        <v>142</v>
      </c>
      <c r="J1228" s="18" t="s">
        <v>780</v>
      </c>
    </row>
    <row r="1229" spans="1:10" x14ac:dyDescent="0.25">
      <c r="A1229" s="18">
        <v>24248221</v>
      </c>
      <c r="B1229" s="184" t="s">
        <v>3193</v>
      </c>
      <c r="C1229" s="18" t="s">
        <v>3194</v>
      </c>
      <c r="D1229" s="185" t="s">
        <v>79</v>
      </c>
      <c r="E1229" s="18" t="s">
        <v>258</v>
      </c>
      <c r="F1229" s="18">
        <v>12</v>
      </c>
      <c r="G1229" s="18" t="s">
        <v>142</v>
      </c>
      <c r="H1229" s="184" t="s">
        <v>3172</v>
      </c>
      <c r="I1229" s="185" t="s">
        <v>142</v>
      </c>
      <c r="J1229" s="18" t="s">
        <v>156</v>
      </c>
    </row>
    <row r="1230" spans="1:10" x14ac:dyDescent="0.25">
      <c r="A1230" s="18">
        <v>24248213</v>
      </c>
      <c r="B1230" s="184" t="s">
        <v>3195</v>
      </c>
      <c r="C1230" s="18" t="s">
        <v>1128</v>
      </c>
      <c r="D1230" s="185" t="s">
        <v>79</v>
      </c>
      <c r="E1230" s="18" t="s">
        <v>3196</v>
      </c>
      <c r="F1230" s="18">
        <v>11</v>
      </c>
      <c r="G1230" s="18" t="s">
        <v>142</v>
      </c>
      <c r="H1230" s="184" t="s">
        <v>3172</v>
      </c>
      <c r="I1230" s="185" t="s">
        <v>142</v>
      </c>
      <c r="J1230" s="18" t="s">
        <v>3181</v>
      </c>
    </row>
    <row r="1231" spans="1:10" x14ac:dyDescent="0.25">
      <c r="A1231" s="18">
        <v>24248177</v>
      </c>
      <c r="B1231" s="184" t="s">
        <v>1362</v>
      </c>
      <c r="C1231" s="18" t="s">
        <v>3197</v>
      </c>
      <c r="D1231" s="185" t="s">
        <v>78</v>
      </c>
      <c r="E1231" s="18" t="s">
        <v>1108</v>
      </c>
      <c r="F1231" s="18">
        <v>13</v>
      </c>
      <c r="G1231" s="18" t="s">
        <v>142</v>
      </c>
      <c r="H1231" s="184" t="s">
        <v>3172</v>
      </c>
      <c r="I1231" s="185" t="s">
        <v>142</v>
      </c>
      <c r="J1231" s="18" t="s">
        <v>577</v>
      </c>
    </row>
    <row r="1232" spans="1:10" x14ac:dyDescent="0.25">
      <c r="A1232" s="18">
        <v>24237218</v>
      </c>
      <c r="B1232" s="184" t="s">
        <v>3198</v>
      </c>
      <c r="C1232" s="18" t="s">
        <v>3199</v>
      </c>
      <c r="D1232" s="185" t="s">
        <v>79</v>
      </c>
      <c r="E1232" s="18" t="s">
        <v>1464</v>
      </c>
      <c r="F1232" s="18">
        <v>12</v>
      </c>
      <c r="G1232" s="18" t="s">
        <v>142</v>
      </c>
      <c r="H1232" s="184" t="s">
        <v>3172</v>
      </c>
      <c r="I1232" s="185" t="s">
        <v>142</v>
      </c>
      <c r="J1232" s="18" t="s">
        <v>156</v>
      </c>
    </row>
    <row r="1233" spans="1:10" x14ac:dyDescent="0.25">
      <c r="A1233" s="18">
        <v>24248523</v>
      </c>
      <c r="B1233" s="184" t="s">
        <v>3200</v>
      </c>
      <c r="C1233" s="18" t="s">
        <v>3201</v>
      </c>
      <c r="D1233" s="185" t="s">
        <v>78</v>
      </c>
      <c r="E1233" s="18" t="s">
        <v>3202</v>
      </c>
      <c r="F1233" s="18">
        <v>11</v>
      </c>
      <c r="G1233" s="18" t="s">
        <v>142</v>
      </c>
      <c r="H1233" s="184" t="s">
        <v>3172</v>
      </c>
      <c r="I1233" s="185" t="s">
        <v>142</v>
      </c>
      <c r="J1233" s="18" t="s">
        <v>577</v>
      </c>
    </row>
    <row r="1234" spans="1:10" x14ac:dyDescent="0.25">
      <c r="A1234" s="18">
        <v>24210437</v>
      </c>
      <c r="B1234" s="184" t="s">
        <v>3203</v>
      </c>
      <c r="C1234" s="18" t="s">
        <v>3204</v>
      </c>
      <c r="D1234" s="185" t="s">
        <v>94</v>
      </c>
      <c r="E1234" s="18" t="s">
        <v>3205</v>
      </c>
      <c r="F1234" s="18">
        <v>15</v>
      </c>
      <c r="G1234" s="18" t="s">
        <v>142</v>
      </c>
      <c r="H1234" s="184" t="s">
        <v>3172</v>
      </c>
      <c r="I1234" s="185" t="s">
        <v>142</v>
      </c>
      <c r="J1234" s="18" t="s">
        <v>3206</v>
      </c>
    </row>
    <row r="1235" spans="1:10" x14ac:dyDescent="0.25">
      <c r="A1235" s="18">
        <v>24248227</v>
      </c>
      <c r="B1235" s="184" t="s">
        <v>3207</v>
      </c>
      <c r="C1235" s="18" t="s">
        <v>3208</v>
      </c>
      <c r="D1235" s="185" t="s">
        <v>79</v>
      </c>
      <c r="E1235" s="18" t="s">
        <v>1088</v>
      </c>
      <c r="F1235" s="18">
        <v>13</v>
      </c>
      <c r="G1235" s="18" t="s">
        <v>142</v>
      </c>
      <c r="H1235" s="184" t="s">
        <v>3172</v>
      </c>
      <c r="I1235" s="185" t="s">
        <v>142</v>
      </c>
      <c r="J1235" s="18" t="s">
        <v>156</v>
      </c>
    </row>
    <row r="1236" spans="1:10" x14ac:dyDescent="0.25">
      <c r="A1236" s="18">
        <v>24238558</v>
      </c>
      <c r="B1236" s="184" t="s">
        <v>3209</v>
      </c>
      <c r="C1236" s="18" t="s">
        <v>375</v>
      </c>
      <c r="D1236" s="185" t="s">
        <v>79</v>
      </c>
      <c r="E1236" s="18" t="s">
        <v>3210</v>
      </c>
      <c r="F1236" s="18">
        <v>12</v>
      </c>
      <c r="G1236" s="18" t="s">
        <v>142</v>
      </c>
      <c r="H1236" s="184" t="s">
        <v>3172</v>
      </c>
      <c r="I1236" s="185" t="s">
        <v>142</v>
      </c>
      <c r="J1236" s="18" t="s">
        <v>3181</v>
      </c>
    </row>
    <row r="1237" spans="1:10" x14ac:dyDescent="0.25">
      <c r="A1237" s="18">
        <v>24248170</v>
      </c>
      <c r="B1237" s="184" t="s">
        <v>3211</v>
      </c>
      <c r="C1237" s="18" t="s">
        <v>2148</v>
      </c>
      <c r="D1237" s="185" t="s">
        <v>78</v>
      </c>
      <c r="E1237" s="18" t="s">
        <v>277</v>
      </c>
      <c r="F1237" s="18">
        <v>11</v>
      </c>
      <c r="G1237" s="18" t="s">
        <v>142</v>
      </c>
      <c r="H1237" s="184" t="s">
        <v>3172</v>
      </c>
      <c r="I1237" s="185" t="s">
        <v>142</v>
      </c>
      <c r="J1237" s="18" t="s">
        <v>577</v>
      </c>
    </row>
    <row r="1238" spans="1:10" x14ac:dyDescent="0.25">
      <c r="A1238" s="18">
        <v>24248178</v>
      </c>
      <c r="B1238" s="184" t="s">
        <v>3212</v>
      </c>
      <c r="C1238" s="18" t="s">
        <v>3213</v>
      </c>
      <c r="D1238" s="185" t="s">
        <v>78</v>
      </c>
      <c r="E1238" s="18" t="s">
        <v>1114</v>
      </c>
      <c r="F1238" s="18">
        <v>12</v>
      </c>
      <c r="G1238" s="18" t="s">
        <v>142</v>
      </c>
      <c r="H1238" s="184" t="s">
        <v>3172</v>
      </c>
      <c r="I1238" s="185" t="s">
        <v>142</v>
      </c>
      <c r="J1238" s="18" t="s">
        <v>577</v>
      </c>
    </row>
    <row r="1239" spans="1:10" x14ac:dyDescent="0.25">
      <c r="A1239" s="18">
        <v>24248522</v>
      </c>
      <c r="B1239" s="184" t="s">
        <v>3214</v>
      </c>
      <c r="C1239" s="18" t="s">
        <v>2198</v>
      </c>
      <c r="D1239" s="185" t="s">
        <v>78</v>
      </c>
      <c r="E1239" s="18" t="s">
        <v>1260</v>
      </c>
      <c r="F1239" s="18">
        <v>11</v>
      </c>
      <c r="G1239" s="18" t="s">
        <v>142</v>
      </c>
      <c r="H1239" s="184" t="s">
        <v>3172</v>
      </c>
      <c r="I1239" s="185" t="s">
        <v>142</v>
      </c>
      <c r="J1239" s="18" t="s">
        <v>577</v>
      </c>
    </row>
    <row r="1240" spans="1:10" x14ac:dyDescent="0.25">
      <c r="A1240" s="18">
        <v>24248210</v>
      </c>
      <c r="B1240" s="184" t="s">
        <v>3215</v>
      </c>
      <c r="C1240" s="18" t="s">
        <v>3216</v>
      </c>
      <c r="D1240" s="185" t="s">
        <v>79</v>
      </c>
      <c r="E1240" s="18" t="s">
        <v>1969</v>
      </c>
      <c r="F1240" s="18">
        <v>12</v>
      </c>
      <c r="G1240" s="18" t="s">
        <v>142</v>
      </c>
      <c r="H1240" s="184" t="s">
        <v>3172</v>
      </c>
      <c r="I1240" s="185" t="s">
        <v>142</v>
      </c>
      <c r="J1240" s="18" t="s">
        <v>3217</v>
      </c>
    </row>
    <row r="1241" spans="1:10" x14ac:dyDescent="0.25">
      <c r="A1241" s="18">
        <v>24248171</v>
      </c>
      <c r="B1241" s="184" t="s">
        <v>3218</v>
      </c>
      <c r="C1241" s="18" t="s">
        <v>3219</v>
      </c>
      <c r="D1241" s="185" t="s">
        <v>95</v>
      </c>
      <c r="E1241" s="18" t="s">
        <v>1552</v>
      </c>
      <c r="F1241" s="18">
        <v>14</v>
      </c>
      <c r="G1241" s="18" t="s">
        <v>142</v>
      </c>
      <c r="H1241" s="184" t="s">
        <v>3172</v>
      </c>
      <c r="I1241" s="185" t="s">
        <v>142</v>
      </c>
      <c r="J1241" s="18" t="s">
        <v>156</v>
      </c>
    </row>
    <row r="1242" spans="1:10" x14ac:dyDescent="0.25">
      <c r="A1242" s="18">
        <v>24237908</v>
      </c>
      <c r="B1242" s="184" t="s">
        <v>230</v>
      </c>
      <c r="C1242" s="18" t="s">
        <v>3220</v>
      </c>
      <c r="D1242" s="185" t="s">
        <v>78</v>
      </c>
      <c r="E1242" s="18" t="s">
        <v>1161</v>
      </c>
      <c r="F1242" s="18">
        <v>13</v>
      </c>
      <c r="G1242" s="18" t="s">
        <v>142</v>
      </c>
      <c r="H1242" s="184" t="s">
        <v>3172</v>
      </c>
      <c r="I1242" s="185" t="s">
        <v>142</v>
      </c>
      <c r="J1242" s="18" t="s">
        <v>156</v>
      </c>
    </row>
    <row r="1243" spans="1:10" x14ac:dyDescent="0.25">
      <c r="A1243" s="18">
        <v>24248776</v>
      </c>
      <c r="B1243" s="184" t="s">
        <v>3221</v>
      </c>
      <c r="C1243" s="18" t="s">
        <v>3222</v>
      </c>
      <c r="D1243" s="185" t="s">
        <v>79</v>
      </c>
      <c r="E1243" s="18" t="s">
        <v>2648</v>
      </c>
      <c r="F1243" s="18">
        <v>11</v>
      </c>
      <c r="G1243" s="18" t="s">
        <v>142</v>
      </c>
      <c r="H1243" s="184" t="s">
        <v>3172</v>
      </c>
      <c r="I1243" s="185" t="s">
        <v>142</v>
      </c>
      <c r="J1243" s="18" t="s">
        <v>764</v>
      </c>
    </row>
    <row r="1244" spans="1:10" x14ac:dyDescent="0.25">
      <c r="A1244" s="18">
        <v>24239226</v>
      </c>
      <c r="B1244" s="184" t="s">
        <v>3223</v>
      </c>
      <c r="C1244" s="18" t="s">
        <v>3224</v>
      </c>
      <c r="D1244" s="185" t="s">
        <v>78</v>
      </c>
      <c r="E1244" s="18" t="s">
        <v>196</v>
      </c>
      <c r="F1244" s="18">
        <v>12</v>
      </c>
      <c r="G1244" s="18" t="s">
        <v>142</v>
      </c>
      <c r="H1244" s="184" t="s">
        <v>3172</v>
      </c>
      <c r="I1244" s="185" t="s">
        <v>142</v>
      </c>
      <c r="J1244" s="18" t="s">
        <v>577</v>
      </c>
    </row>
    <row r="1245" spans="1:10" x14ac:dyDescent="0.25">
      <c r="A1245" s="18">
        <v>24248777</v>
      </c>
      <c r="B1245" s="184" t="s">
        <v>836</v>
      </c>
      <c r="C1245" s="18" t="s">
        <v>3225</v>
      </c>
      <c r="D1245" s="185" t="s">
        <v>79</v>
      </c>
      <c r="E1245" s="18" t="s">
        <v>199</v>
      </c>
      <c r="F1245" s="18">
        <v>12</v>
      </c>
      <c r="G1245" s="18" t="s">
        <v>142</v>
      </c>
      <c r="H1245" s="184" t="s">
        <v>3172</v>
      </c>
      <c r="I1245" s="185" t="s">
        <v>142</v>
      </c>
      <c r="J1245" s="18" t="s">
        <v>973</v>
      </c>
    </row>
    <row r="1246" spans="1:10" x14ac:dyDescent="0.25">
      <c r="A1246" s="18">
        <v>24248521</v>
      </c>
      <c r="B1246" s="184" t="s">
        <v>3226</v>
      </c>
      <c r="C1246" s="18" t="s">
        <v>1227</v>
      </c>
      <c r="D1246" s="185" t="s">
        <v>78</v>
      </c>
      <c r="E1246" s="18" t="s">
        <v>3227</v>
      </c>
      <c r="F1246" s="18">
        <v>11</v>
      </c>
      <c r="G1246" s="18" t="s">
        <v>142</v>
      </c>
      <c r="H1246" s="184" t="s">
        <v>3172</v>
      </c>
      <c r="I1246" s="185" t="s">
        <v>142</v>
      </c>
      <c r="J1246" s="18" t="s">
        <v>577</v>
      </c>
    </row>
    <row r="1247" spans="1:10" x14ac:dyDescent="0.25">
      <c r="A1247" s="18">
        <v>24248778</v>
      </c>
      <c r="B1247" s="184" t="s">
        <v>3228</v>
      </c>
      <c r="C1247" s="18" t="s">
        <v>3229</v>
      </c>
      <c r="D1247" s="185" t="s">
        <v>79</v>
      </c>
      <c r="E1247" s="18" t="s">
        <v>3230</v>
      </c>
      <c r="F1247" s="18">
        <v>12</v>
      </c>
      <c r="G1247" s="18" t="s">
        <v>142</v>
      </c>
      <c r="H1247" s="184" t="s">
        <v>3172</v>
      </c>
      <c r="I1247" s="185" t="s">
        <v>142</v>
      </c>
      <c r="J1247" s="18" t="s">
        <v>156</v>
      </c>
    </row>
    <row r="1248" spans="1:10" x14ac:dyDescent="0.25">
      <c r="A1248" s="18">
        <v>24248219</v>
      </c>
      <c r="B1248" s="184" t="s">
        <v>3231</v>
      </c>
      <c r="C1248" s="18" t="s">
        <v>1518</v>
      </c>
      <c r="D1248" s="185" t="s">
        <v>78</v>
      </c>
      <c r="E1248" s="18" t="s">
        <v>3232</v>
      </c>
      <c r="F1248" s="18">
        <v>11</v>
      </c>
      <c r="G1248" s="18" t="s">
        <v>142</v>
      </c>
      <c r="H1248" s="184" t="s">
        <v>3172</v>
      </c>
      <c r="I1248" s="185" t="s">
        <v>142</v>
      </c>
      <c r="J1248" s="18" t="s">
        <v>3217</v>
      </c>
    </row>
    <row r="1249" spans="1:10" x14ac:dyDescent="0.25">
      <c r="A1249" s="18">
        <v>24248224</v>
      </c>
      <c r="B1249" s="184" t="s">
        <v>3233</v>
      </c>
      <c r="C1249" s="18" t="s">
        <v>3234</v>
      </c>
      <c r="D1249" s="185" t="s">
        <v>79</v>
      </c>
      <c r="E1249" s="18" t="s">
        <v>3235</v>
      </c>
      <c r="F1249" s="18">
        <v>11</v>
      </c>
      <c r="G1249" s="18" t="s">
        <v>142</v>
      </c>
      <c r="H1249" s="184" t="s">
        <v>3172</v>
      </c>
      <c r="I1249" s="185" t="s">
        <v>142</v>
      </c>
      <c r="J1249" s="18" t="s">
        <v>3217</v>
      </c>
    </row>
    <row r="1250" spans="1:10" x14ac:dyDescent="0.25">
      <c r="A1250" s="18">
        <v>24248212</v>
      </c>
      <c r="B1250" s="184" t="s">
        <v>3236</v>
      </c>
      <c r="C1250" s="18" t="s">
        <v>3024</v>
      </c>
      <c r="D1250" s="185" t="s">
        <v>79</v>
      </c>
      <c r="E1250" s="18" t="s">
        <v>3237</v>
      </c>
      <c r="F1250" s="18">
        <v>11</v>
      </c>
      <c r="G1250" s="18" t="s">
        <v>142</v>
      </c>
      <c r="H1250" s="184" t="s">
        <v>3172</v>
      </c>
      <c r="I1250" s="185" t="s">
        <v>142</v>
      </c>
      <c r="J1250" s="18" t="s">
        <v>764</v>
      </c>
    </row>
    <row r="1251" spans="1:10" x14ac:dyDescent="0.25">
      <c r="A1251" s="18">
        <v>24237222</v>
      </c>
      <c r="B1251" s="184" t="s">
        <v>3238</v>
      </c>
      <c r="C1251" s="18" t="s">
        <v>772</v>
      </c>
      <c r="D1251" s="185" t="s">
        <v>79</v>
      </c>
      <c r="E1251" s="18" t="s">
        <v>3239</v>
      </c>
      <c r="F1251" s="18">
        <v>13</v>
      </c>
      <c r="G1251" s="18" t="s">
        <v>142</v>
      </c>
      <c r="H1251" s="184" t="s">
        <v>3172</v>
      </c>
      <c r="I1251" s="185" t="s">
        <v>142</v>
      </c>
      <c r="J1251" s="18" t="s">
        <v>3217</v>
      </c>
    </row>
    <row r="1252" spans="1:10" x14ac:dyDescent="0.25">
      <c r="A1252" s="18">
        <v>24239169</v>
      </c>
      <c r="B1252" s="184" t="s">
        <v>3240</v>
      </c>
      <c r="C1252" s="18" t="s">
        <v>3241</v>
      </c>
      <c r="D1252" s="185" t="s">
        <v>78</v>
      </c>
      <c r="E1252" s="18" t="s">
        <v>558</v>
      </c>
      <c r="F1252" s="18">
        <v>13</v>
      </c>
      <c r="G1252" s="18" t="s">
        <v>142</v>
      </c>
      <c r="H1252" s="184" t="s">
        <v>3172</v>
      </c>
      <c r="I1252" s="185" t="s">
        <v>142</v>
      </c>
      <c r="J1252" s="18" t="s">
        <v>3184</v>
      </c>
    </row>
    <row r="1253" spans="1:10" x14ac:dyDescent="0.25">
      <c r="A1253" s="18">
        <v>24248779</v>
      </c>
      <c r="B1253" s="184" t="s">
        <v>3242</v>
      </c>
      <c r="C1253" s="18" t="s">
        <v>1234</v>
      </c>
      <c r="D1253" s="185" t="s">
        <v>79</v>
      </c>
      <c r="E1253" s="18" t="s">
        <v>855</v>
      </c>
      <c r="F1253" s="18">
        <v>12</v>
      </c>
      <c r="G1253" s="18" t="s">
        <v>142</v>
      </c>
      <c r="H1253" s="184" t="s">
        <v>3172</v>
      </c>
      <c r="I1253" s="185" t="s">
        <v>142</v>
      </c>
      <c r="J1253" s="18" t="s">
        <v>3181</v>
      </c>
    </row>
    <row r="1254" spans="1:10" x14ac:dyDescent="0.25">
      <c r="A1254" s="18">
        <v>24237228</v>
      </c>
      <c r="B1254" s="184" t="s">
        <v>3243</v>
      </c>
      <c r="C1254" s="18" t="s">
        <v>3244</v>
      </c>
      <c r="D1254" s="185" t="s">
        <v>79</v>
      </c>
      <c r="E1254" s="18" t="s">
        <v>3245</v>
      </c>
      <c r="F1254" s="18">
        <v>12</v>
      </c>
      <c r="G1254" s="18" t="s">
        <v>142</v>
      </c>
      <c r="H1254" s="184" t="s">
        <v>3172</v>
      </c>
      <c r="I1254" s="185" t="s">
        <v>142</v>
      </c>
      <c r="J1254" s="18" t="s">
        <v>3181</v>
      </c>
    </row>
    <row r="1255" spans="1:10" x14ac:dyDescent="0.25">
      <c r="A1255" s="18">
        <v>24220306</v>
      </c>
      <c r="B1255" s="184" t="s">
        <v>3246</v>
      </c>
      <c r="C1255" s="18" t="s">
        <v>3247</v>
      </c>
      <c r="D1255" s="185" t="s">
        <v>94</v>
      </c>
      <c r="E1255" s="18" t="s">
        <v>3248</v>
      </c>
      <c r="F1255" s="18">
        <v>14</v>
      </c>
      <c r="G1255" s="18" t="s">
        <v>142</v>
      </c>
      <c r="H1255" s="184" t="s">
        <v>3172</v>
      </c>
      <c r="I1255" s="185" t="s">
        <v>142</v>
      </c>
      <c r="J1255" s="18" t="s">
        <v>156</v>
      </c>
    </row>
    <row r="1256" spans="1:10" x14ac:dyDescent="0.25">
      <c r="A1256" s="18">
        <v>24238557</v>
      </c>
      <c r="B1256" s="184" t="s">
        <v>3249</v>
      </c>
      <c r="C1256" s="18" t="s">
        <v>269</v>
      </c>
      <c r="D1256" s="185" t="s">
        <v>79</v>
      </c>
      <c r="E1256" s="18" t="s">
        <v>1467</v>
      </c>
      <c r="F1256" s="18">
        <v>12</v>
      </c>
      <c r="G1256" s="18" t="s">
        <v>142</v>
      </c>
      <c r="H1256" s="184" t="s">
        <v>3172</v>
      </c>
      <c r="I1256" s="185" t="s">
        <v>142</v>
      </c>
      <c r="J1256" s="18" t="s">
        <v>3181</v>
      </c>
    </row>
    <row r="1257" spans="1:10" x14ac:dyDescent="0.25">
      <c r="A1257" s="18">
        <v>24238556</v>
      </c>
      <c r="B1257" s="184" t="s">
        <v>3250</v>
      </c>
      <c r="C1257" s="18" t="s">
        <v>3251</v>
      </c>
      <c r="D1257" s="185" t="s">
        <v>79</v>
      </c>
      <c r="E1257" s="18" t="s">
        <v>3252</v>
      </c>
      <c r="F1257" s="18">
        <v>12</v>
      </c>
      <c r="G1257" s="18" t="s">
        <v>142</v>
      </c>
      <c r="H1257" s="184" t="s">
        <v>3172</v>
      </c>
      <c r="I1257" s="185" t="s">
        <v>142</v>
      </c>
      <c r="J1257" s="18" t="s">
        <v>3181</v>
      </c>
    </row>
    <row r="1258" spans="1:10" x14ac:dyDescent="0.25">
      <c r="A1258" s="18">
        <v>24221070</v>
      </c>
      <c r="B1258" s="184" t="s">
        <v>299</v>
      </c>
      <c r="C1258" s="18" t="s">
        <v>1752</v>
      </c>
      <c r="D1258" s="185" t="s">
        <v>95</v>
      </c>
      <c r="E1258" s="18" t="s">
        <v>3253</v>
      </c>
      <c r="F1258" s="18">
        <v>14</v>
      </c>
      <c r="G1258" s="18" t="s">
        <v>142</v>
      </c>
      <c r="H1258" s="184" t="s">
        <v>3172</v>
      </c>
      <c r="I1258" s="185" t="s">
        <v>142</v>
      </c>
      <c r="J1258" s="18" t="s">
        <v>780</v>
      </c>
    </row>
    <row r="1259" spans="1:10" x14ac:dyDescent="0.25">
      <c r="A1259" s="18">
        <v>24248174</v>
      </c>
      <c r="B1259" s="184" t="s">
        <v>3254</v>
      </c>
      <c r="C1259" s="18" t="s">
        <v>3255</v>
      </c>
      <c r="D1259" s="185" t="s">
        <v>79</v>
      </c>
      <c r="E1259" s="18" t="s">
        <v>1531</v>
      </c>
      <c r="F1259" s="18">
        <v>13</v>
      </c>
      <c r="G1259" s="18" t="s">
        <v>142</v>
      </c>
      <c r="H1259" s="184" t="s">
        <v>3172</v>
      </c>
      <c r="I1259" s="185" t="s">
        <v>142</v>
      </c>
      <c r="J1259" s="18" t="s">
        <v>3181</v>
      </c>
    </row>
    <row r="1260" spans="1:10" x14ac:dyDescent="0.25">
      <c r="A1260" s="18">
        <v>24248169</v>
      </c>
      <c r="B1260" s="184" t="s">
        <v>3256</v>
      </c>
      <c r="C1260" s="18" t="s">
        <v>272</v>
      </c>
      <c r="D1260" s="185" t="s">
        <v>78</v>
      </c>
      <c r="E1260" s="18" t="s">
        <v>2004</v>
      </c>
      <c r="F1260" s="18">
        <v>11</v>
      </c>
      <c r="G1260" s="18" t="s">
        <v>142</v>
      </c>
      <c r="H1260" s="184" t="s">
        <v>3172</v>
      </c>
      <c r="I1260" s="185" t="s">
        <v>142</v>
      </c>
      <c r="J1260" s="18" t="s">
        <v>577</v>
      </c>
    </row>
    <row r="1261" spans="1:10" x14ac:dyDescent="0.25">
      <c r="A1261" s="18">
        <v>24237916</v>
      </c>
      <c r="B1261" s="184" t="s">
        <v>3257</v>
      </c>
      <c r="C1261" s="18" t="s">
        <v>3258</v>
      </c>
      <c r="D1261" s="185" t="s">
        <v>95</v>
      </c>
      <c r="E1261" s="18" t="s">
        <v>1420</v>
      </c>
      <c r="F1261" s="18">
        <v>13</v>
      </c>
      <c r="G1261" s="18" t="s">
        <v>142</v>
      </c>
      <c r="H1261" s="184" t="s">
        <v>3172</v>
      </c>
      <c r="I1261" s="185" t="s">
        <v>142</v>
      </c>
      <c r="J1261" s="18" t="s">
        <v>156</v>
      </c>
    </row>
    <row r="1262" spans="1:10" x14ac:dyDescent="0.25">
      <c r="A1262" s="18">
        <v>24248217</v>
      </c>
      <c r="B1262" s="184" t="s">
        <v>3259</v>
      </c>
      <c r="C1262" s="18" t="s">
        <v>3260</v>
      </c>
      <c r="D1262" s="185" t="s">
        <v>95</v>
      </c>
      <c r="E1262" s="18" t="s">
        <v>2045</v>
      </c>
      <c r="F1262" s="18">
        <v>15</v>
      </c>
      <c r="G1262" s="18" t="s">
        <v>142</v>
      </c>
      <c r="H1262" s="184" t="s">
        <v>3172</v>
      </c>
      <c r="I1262" s="185" t="s">
        <v>142</v>
      </c>
      <c r="J1262" s="18" t="s">
        <v>156</v>
      </c>
    </row>
    <row r="1263" spans="1:10" x14ac:dyDescent="0.25">
      <c r="A1263" s="18">
        <v>24248228</v>
      </c>
      <c r="B1263" s="184" t="s">
        <v>3261</v>
      </c>
      <c r="C1263" s="18" t="s">
        <v>1102</v>
      </c>
      <c r="D1263" s="185" t="s">
        <v>79</v>
      </c>
      <c r="E1263" s="18" t="s">
        <v>978</v>
      </c>
      <c r="F1263" s="18">
        <v>13</v>
      </c>
      <c r="G1263" s="18" t="s">
        <v>142</v>
      </c>
      <c r="H1263" s="184" t="s">
        <v>3172</v>
      </c>
      <c r="I1263" s="185" t="s">
        <v>142</v>
      </c>
      <c r="J1263" s="18" t="s">
        <v>3181</v>
      </c>
    </row>
    <row r="1264" spans="1:10" x14ac:dyDescent="0.25">
      <c r="A1264" s="18">
        <v>24237229</v>
      </c>
      <c r="B1264" s="184" t="s">
        <v>3262</v>
      </c>
      <c r="C1264" s="18" t="s">
        <v>3263</v>
      </c>
      <c r="D1264" s="185" t="s">
        <v>79</v>
      </c>
      <c r="E1264" s="18" t="s">
        <v>3264</v>
      </c>
      <c r="F1264" s="18">
        <v>13</v>
      </c>
      <c r="G1264" s="18" t="s">
        <v>142</v>
      </c>
      <c r="H1264" s="184" t="s">
        <v>3172</v>
      </c>
      <c r="I1264" s="185" t="s">
        <v>142</v>
      </c>
      <c r="J1264" s="18" t="s">
        <v>3217</v>
      </c>
    </row>
    <row r="1265" spans="1:10" x14ac:dyDescent="0.25">
      <c r="A1265" s="18">
        <v>24248223</v>
      </c>
      <c r="B1265" s="184" t="s">
        <v>1054</v>
      </c>
      <c r="C1265" s="18" t="s">
        <v>3265</v>
      </c>
      <c r="D1265" s="185" t="s">
        <v>78</v>
      </c>
      <c r="E1265" s="18" t="s">
        <v>2415</v>
      </c>
      <c r="F1265" s="18">
        <v>11</v>
      </c>
      <c r="G1265" s="18" t="s">
        <v>142</v>
      </c>
      <c r="H1265" s="184" t="s">
        <v>3172</v>
      </c>
      <c r="I1265" s="185" t="s">
        <v>142</v>
      </c>
      <c r="J1265" s="18" t="s">
        <v>3217</v>
      </c>
    </row>
    <row r="1266" spans="1:10" x14ac:dyDescent="0.25">
      <c r="A1266" s="18">
        <v>24210132</v>
      </c>
      <c r="B1266" s="184" t="s">
        <v>3266</v>
      </c>
      <c r="C1266" s="18" t="s">
        <v>3267</v>
      </c>
      <c r="D1266" s="185" t="s">
        <v>94</v>
      </c>
      <c r="E1266" s="18" t="s">
        <v>3268</v>
      </c>
      <c r="F1266" s="18">
        <v>15</v>
      </c>
      <c r="G1266" s="18" t="s">
        <v>142</v>
      </c>
      <c r="H1266" s="184" t="s">
        <v>3172</v>
      </c>
      <c r="I1266" s="185" t="s">
        <v>142</v>
      </c>
      <c r="J1266" s="18" t="s">
        <v>156</v>
      </c>
    </row>
    <row r="1267" spans="1:10" x14ac:dyDescent="0.25">
      <c r="A1267" s="18">
        <v>24220139</v>
      </c>
      <c r="B1267" s="184" t="s">
        <v>1062</v>
      </c>
      <c r="C1267" s="18" t="s">
        <v>3269</v>
      </c>
      <c r="D1267" s="185" t="s">
        <v>94</v>
      </c>
      <c r="E1267" s="18" t="s">
        <v>3270</v>
      </c>
      <c r="F1267" s="18">
        <v>15</v>
      </c>
      <c r="G1267" s="18" t="s">
        <v>142</v>
      </c>
      <c r="H1267" s="184" t="s">
        <v>3172</v>
      </c>
      <c r="I1267" s="185" t="s">
        <v>142</v>
      </c>
      <c r="J1267" s="18" t="s">
        <v>156</v>
      </c>
    </row>
    <row r="1268" spans="1:10" x14ac:dyDescent="0.25">
      <c r="A1268" s="18">
        <v>24238031</v>
      </c>
      <c r="B1268" s="184" t="s">
        <v>3271</v>
      </c>
      <c r="C1268" s="18" t="s">
        <v>3272</v>
      </c>
      <c r="D1268" s="185" t="s">
        <v>79</v>
      </c>
      <c r="E1268" s="18" t="s">
        <v>3273</v>
      </c>
      <c r="F1268" s="18">
        <v>12</v>
      </c>
      <c r="G1268" s="18" t="s">
        <v>142</v>
      </c>
      <c r="H1268" s="184" t="s">
        <v>3172</v>
      </c>
      <c r="I1268" s="185" t="s">
        <v>142</v>
      </c>
      <c r="J1268" s="18" t="s">
        <v>3274</v>
      </c>
    </row>
    <row r="1269" spans="1:10" x14ac:dyDescent="0.25">
      <c r="A1269" s="18">
        <v>24221358</v>
      </c>
      <c r="B1269" s="184" t="s">
        <v>3275</v>
      </c>
      <c r="C1269" s="18" t="s">
        <v>3276</v>
      </c>
      <c r="D1269" s="185" t="s">
        <v>95</v>
      </c>
      <c r="E1269" s="18" t="s">
        <v>3277</v>
      </c>
      <c r="F1269" s="18">
        <v>15</v>
      </c>
      <c r="G1269" s="18" t="s">
        <v>142</v>
      </c>
      <c r="H1269" s="184" t="s">
        <v>3172</v>
      </c>
      <c r="I1269" s="185" t="s">
        <v>142</v>
      </c>
      <c r="J1269" s="18" t="s">
        <v>156</v>
      </c>
    </row>
    <row r="1270" spans="1:10" x14ac:dyDescent="0.25">
      <c r="A1270" s="18">
        <v>24248780</v>
      </c>
      <c r="B1270" s="184" t="s">
        <v>2921</v>
      </c>
      <c r="C1270" s="18" t="s">
        <v>607</v>
      </c>
      <c r="D1270" s="185" t="s">
        <v>79</v>
      </c>
      <c r="E1270" s="18" t="s">
        <v>3278</v>
      </c>
      <c r="F1270" s="18">
        <v>12</v>
      </c>
      <c r="G1270" s="18" t="s">
        <v>142</v>
      </c>
      <c r="H1270" s="184" t="s">
        <v>3172</v>
      </c>
      <c r="I1270" s="185" t="s">
        <v>142</v>
      </c>
      <c r="J1270" s="18" t="s">
        <v>3181</v>
      </c>
    </row>
    <row r="1271" spans="1:10" x14ac:dyDescent="0.25">
      <c r="A1271" s="18">
        <v>24211232</v>
      </c>
      <c r="B1271" s="184" t="s">
        <v>3279</v>
      </c>
      <c r="C1271" s="18" t="s">
        <v>3280</v>
      </c>
      <c r="D1271" s="185" t="s">
        <v>95</v>
      </c>
      <c r="E1271" s="18" t="s">
        <v>3281</v>
      </c>
      <c r="F1271" s="18">
        <v>14</v>
      </c>
      <c r="G1271" s="18" t="s">
        <v>142</v>
      </c>
      <c r="H1271" s="184" t="s">
        <v>3172</v>
      </c>
      <c r="I1271" s="185" t="s">
        <v>142</v>
      </c>
      <c r="J1271" s="18" t="s">
        <v>3282</v>
      </c>
    </row>
    <row r="1272" spans="1:10" x14ac:dyDescent="0.25">
      <c r="A1272" s="18">
        <v>24248176</v>
      </c>
      <c r="B1272" s="184" t="s">
        <v>1520</v>
      </c>
      <c r="C1272" s="18" t="s">
        <v>3283</v>
      </c>
      <c r="D1272" s="185" t="s">
        <v>79</v>
      </c>
      <c r="E1272" s="18" t="s">
        <v>3284</v>
      </c>
      <c r="F1272" s="18">
        <v>11</v>
      </c>
      <c r="G1272" s="18" t="s">
        <v>142</v>
      </c>
      <c r="H1272" s="184" t="s">
        <v>3172</v>
      </c>
      <c r="I1272" s="185" t="s">
        <v>142</v>
      </c>
      <c r="J1272" s="18" t="s">
        <v>156</v>
      </c>
    </row>
    <row r="1273" spans="1:10" x14ac:dyDescent="0.25">
      <c r="A1273" s="18">
        <v>24211118</v>
      </c>
      <c r="B1273" s="184" t="s">
        <v>3285</v>
      </c>
      <c r="C1273" s="18" t="s">
        <v>3286</v>
      </c>
      <c r="D1273" s="185" t="s">
        <v>95</v>
      </c>
      <c r="E1273" s="18" t="s">
        <v>3287</v>
      </c>
      <c r="F1273" s="18">
        <v>14</v>
      </c>
      <c r="G1273" s="18" t="s">
        <v>142</v>
      </c>
      <c r="H1273" s="184" t="s">
        <v>3172</v>
      </c>
      <c r="I1273" s="185" t="s">
        <v>142</v>
      </c>
      <c r="J1273" s="18" t="s">
        <v>780</v>
      </c>
    </row>
    <row r="1274" spans="1:10" x14ac:dyDescent="0.25">
      <c r="A1274" s="18">
        <v>24248172</v>
      </c>
      <c r="B1274" s="184" t="s">
        <v>3288</v>
      </c>
      <c r="C1274" s="18" t="s">
        <v>3289</v>
      </c>
      <c r="D1274" s="185" t="s">
        <v>78</v>
      </c>
      <c r="E1274" s="18" t="s">
        <v>2830</v>
      </c>
      <c r="F1274" s="18">
        <v>13</v>
      </c>
      <c r="G1274" s="18" t="s">
        <v>142</v>
      </c>
      <c r="H1274" s="184" t="s">
        <v>3172</v>
      </c>
      <c r="I1274" s="185" t="s">
        <v>142</v>
      </c>
      <c r="J1274" s="18" t="s">
        <v>156</v>
      </c>
    </row>
    <row r="1275" spans="1:10" x14ac:dyDescent="0.25">
      <c r="A1275" s="18">
        <v>24237220</v>
      </c>
      <c r="B1275" s="184" t="s">
        <v>3290</v>
      </c>
      <c r="C1275" s="18" t="s">
        <v>3291</v>
      </c>
      <c r="D1275" s="185" t="s">
        <v>79</v>
      </c>
      <c r="E1275" s="18" t="s">
        <v>971</v>
      </c>
      <c r="F1275" s="18">
        <v>13</v>
      </c>
      <c r="G1275" s="18" t="s">
        <v>142</v>
      </c>
      <c r="H1275" s="184" t="s">
        <v>3172</v>
      </c>
      <c r="I1275" s="185" t="s">
        <v>142</v>
      </c>
      <c r="J1275" s="18" t="s">
        <v>156</v>
      </c>
    </row>
    <row r="1276" spans="1:10" x14ac:dyDescent="0.25">
      <c r="A1276" s="18">
        <v>24237212</v>
      </c>
      <c r="B1276" s="184" t="s">
        <v>743</v>
      </c>
      <c r="C1276" s="18" t="s">
        <v>2485</v>
      </c>
      <c r="D1276" s="185" t="s">
        <v>79</v>
      </c>
      <c r="E1276" s="18" t="s">
        <v>222</v>
      </c>
      <c r="F1276" s="18">
        <v>12</v>
      </c>
      <c r="G1276" s="18" t="s">
        <v>142</v>
      </c>
      <c r="H1276" s="184" t="s">
        <v>3172</v>
      </c>
      <c r="I1276" s="185" t="s">
        <v>142</v>
      </c>
      <c r="J1276" s="18" t="s">
        <v>3217</v>
      </c>
    </row>
    <row r="1277" spans="1:10" x14ac:dyDescent="0.25">
      <c r="A1277" s="18">
        <v>24221357</v>
      </c>
      <c r="B1277" s="184" t="s">
        <v>743</v>
      </c>
      <c r="C1277" s="18" t="s">
        <v>3292</v>
      </c>
      <c r="D1277" s="185" t="s">
        <v>79</v>
      </c>
      <c r="E1277" s="18" t="s">
        <v>2634</v>
      </c>
      <c r="F1277" s="18">
        <v>13</v>
      </c>
      <c r="G1277" s="18" t="s">
        <v>142</v>
      </c>
      <c r="H1277" s="184" t="s">
        <v>3172</v>
      </c>
      <c r="I1277" s="185" t="s">
        <v>142</v>
      </c>
      <c r="J1277" s="18" t="s">
        <v>3217</v>
      </c>
    </row>
    <row r="1278" spans="1:10" x14ac:dyDescent="0.25">
      <c r="A1278" s="18">
        <v>24248173</v>
      </c>
      <c r="B1278" s="184" t="s">
        <v>3293</v>
      </c>
      <c r="C1278" s="18" t="s">
        <v>2814</v>
      </c>
      <c r="D1278" s="185" t="s">
        <v>78</v>
      </c>
      <c r="E1278" s="18" t="s">
        <v>3294</v>
      </c>
      <c r="F1278" s="18">
        <v>11</v>
      </c>
      <c r="G1278" s="18" t="s">
        <v>142</v>
      </c>
      <c r="H1278" s="184" t="s">
        <v>3172</v>
      </c>
      <c r="I1278" s="185" t="s">
        <v>142</v>
      </c>
      <c r="J1278" s="18" t="s">
        <v>3295</v>
      </c>
    </row>
    <row r="1279" spans="1:10" x14ac:dyDescent="0.25">
      <c r="A1279" s="18">
        <v>24237213</v>
      </c>
      <c r="B1279" s="184" t="s">
        <v>3296</v>
      </c>
      <c r="C1279" s="18" t="s">
        <v>1093</v>
      </c>
      <c r="D1279" s="185" t="s">
        <v>79</v>
      </c>
      <c r="E1279" s="18" t="s">
        <v>3297</v>
      </c>
      <c r="F1279" s="18">
        <v>12</v>
      </c>
      <c r="G1279" s="18" t="s">
        <v>142</v>
      </c>
      <c r="H1279" s="184" t="s">
        <v>3172</v>
      </c>
      <c r="I1279" s="185" t="s">
        <v>142</v>
      </c>
      <c r="J1279" s="18" t="s">
        <v>3217</v>
      </c>
    </row>
    <row r="1280" spans="1:10" x14ac:dyDescent="0.25">
      <c r="A1280" s="18">
        <v>24220309</v>
      </c>
      <c r="B1280" s="184" t="s">
        <v>3296</v>
      </c>
      <c r="C1280" s="18" t="s">
        <v>3298</v>
      </c>
      <c r="D1280" s="185" t="s">
        <v>79</v>
      </c>
      <c r="E1280" s="18" t="s">
        <v>1505</v>
      </c>
      <c r="F1280" s="18">
        <v>13</v>
      </c>
      <c r="G1280" s="18" t="s">
        <v>142</v>
      </c>
      <c r="H1280" s="184" t="s">
        <v>3172</v>
      </c>
      <c r="I1280" s="185" t="s">
        <v>142</v>
      </c>
      <c r="J1280" s="18" t="s">
        <v>3217</v>
      </c>
    </row>
    <row r="1281" spans="1:10" x14ac:dyDescent="0.25">
      <c r="A1281" s="18">
        <v>24220305</v>
      </c>
      <c r="B1281" s="184" t="s">
        <v>3299</v>
      </c>
      <c r="C1281" s="18" t="s">
        <v>3300</v>
      </c>
      <c r="D1281" s="185" t="s">
        <v>94</v>
      </c>
      <c r="E1281" s="18" t="s">
        <v>2679</v>
      </c>
      <c r="F1281" s="18">
        <v>14</v>
      </c>
      <c r="G1281" s="18" t="s">
        <v>142</v>
      </c>
      <c r="H1281" s="184" t="s">
        <v>3172</v>
      </c>
      <c r="I1281" s="185" t="s">
        <v>142</v>
      </c>
      <c r="J1281" s="18" t="s">
        <v>156</v>
      </c>
    </row>
    <row r="1282" spans="1:10" x14ac:dyDescent="0.25">
      <c r="A1282" s="18">
        <v>24211202</v>
      </c>
      <c r="B1282" s="184" t="s">
        <v>3301</v>
      </c>
      <c r="C1282" s="18" t="s">
        <v>3302</v>
      </c>
      <c r="D1282" s="185" t="s">
        <v>94</v>
      </c>
      <c r="E1282" s="18" t="s">
        <v>848</v>
      </c>
      <c r="F1282" s="18">
        <v>15</v>
      </c>
      <c r="G1282" s="18" t="s">
        <v>142</v>
      </c>
      <c r="H1282" s="184" t="s">
        <v>3303</v>
      </c>
      <c r="I1282" s="185" t="s">
        <v>142</v>
      </c>
      <c r="J1282" s="18" t="s">
        <v>3304</v>
      </c>
    </row>
    <row r="1283" spans="1:10" x14ac:dyDescent="0.25">
      <c r="A1283" s="18">
        <v>24248187</v>
      </c>
      <c r="B1283" s="184" t="s">
        <v>3305</v>
      </c>
      <c r="C1283" s="18" t="s">
        <v>3306</v>
      </c>
      <c r="D1283" s="185" t="s">
        <v>79</v>
      </c>
      <c r="E1283" s="18" t="s">
        <v>2648</v>
      </c>
      <c r="F1283" s="18">
        <v>11</v>
      </c>
      <c r="G1283" s="18" t="s">
        <v>142</v>
      </c>
      <c r="H1283" s="184" t="s">
        <v>3303</v>
      </c>
      <c r="I1283" s="185" t="s">
        <v>142</v>
      </c>
    </row>
    <row r="1284" spans="1:10" x14ac:dyDescent="0.25">
      <c r="A1284" s="18">
        <v>24248145</v>
      </c>
      <c r="B1284" s="184" t="s">
        <v>3307</v>
      </c>
      <c r="C1284" s="18" t="s">
        <v>3308</v>
      </c>
      <c r="D1284" s="185" t="s">
        <v>79</v>
      </c>
      <c r="E1284" s="18" t="s">
        <v>347</v>
      </c>
      <c r="F1284" s="18">
        <v>11</v>
      </c>
      <c r="G1284" s="18" t="s">
        <v>142</v>
      </c>
      <c r="H1284" s="184" t="s">
        <v>3303</v>
      </c>
      <c r="I1284" s="185" t="s">
        <v>142</v>
      </c>
    </row>
    <row r="1285" spans="1:10" x14ac:dyDescent="0.25">
      <c r="A1285" s="18">
        <v>24248155</v>
      </c>
      <c r="B1285" s="184" t="s">
        <v>3309</v>
      </c>
      <c r="C1285" s="18" t="s">
        <v>3310</v>
      </c>
      <c r="D1285" s="185" t="s">
        <v>78</v>
      </c>
      <c r="E1285" s="18" t="s">
        <v>3311</v>
      </c>
      <c r="F1285" s="18">
        <v>13</v>
      </c>
      <c r="G1285" s="18" t="s">
        <v>142</v>
      </c>
      <c r="H1285" s="184" t="s">
        <v>3303</v>
      </c>
      <c r="I1285" s="185" t="s">
        <v>142</v>
      </c>
    </row>
    <row r="1286" spans="1:10" x14ac:dyDescent="0.25">
      <c r="A1286" s="18">
        <v>24248186</v>
      </c>
      <c r="B1286" s="184" t="s">
        <v>3312</v>
      </c>
      <c r="C1286" s="18" t="s">
        <v>3313</v>
      </c>
      <c r="D1286" s="185" t="s">
        <v>78</v>
      </c>
      <c r="E1286" s="18" t="s">
        <v>3314</v>
      </c>
      <c r="F1286" s="18">
        <v>12</v>
      </c>
      <c r="G1286" s="18" t="s">
        <v>142</v>
      </c>
      <c r="H1286" s="184" t="s">
        <v>3303</v>
      </c>
      <c r="I1286" s="185" t="s">
        <v>142</v>
      </c>
      <c r="J1286" s="18" t="s">
        <v>1288</v>
      </c>
    </row>
    <row r="1287" spans="1:10" x14ac:dyDescent="0.25">
      <c r="A1287" s="18">
        <v>24248781</v>
      </c>
      <c r="B1287" s="184" t="s">
        <v>3315</v>
      </c>
      <c r="C1287" s="18" t="s">
        <v>3316</v>
      </c>
      <c r="D1287" s="185" t="s">
        <v>95</v>
      </c>
      <c r="E1287" s="18" t="s">
        <v>3053</v>
      </c>
      <c r="F1287" s="18">
        <v>14</v>
      </c>
      <c r="G1287" s="18" t="s">
        <v>142</v>
      </c>
      <c r="H1287" s="184" t="s">
        <v>3303</v>
      </c>
      <c r="I1287" s="185" t="s">
        <v>142</v>
      </c>
    </row>
    <row r="1288" spans="1:10" x14ac:dyDescent="0.25">
      <c r="A1288" s="18">
        <v>24248184</v>
      </c>
      <c r="B1288" s="184" t="s">
        <v>3317</v>
      </c>
      <c r="C1288" s="18" t="s">
        <v>2274</v>
      </c>
      <c r="D1288" s="185" t="s">
        <v>79</v>
      </c>
      <c r="E1288" s="18" t="s">
        <v>3318</v>
      </c>
      <c r="F1288" s="18">
        <v>13</v>
      </c>
      <c r="G1288" s="18" t="s">
        <v>142</v>
      </c>
      <c r="H1288" s="184" t="s">
        <v>3303</v>
      </c>
      <c r="I1288" s="185" t="s">
        <v>142</v>
      </c>
      <c r="J1288" s="18" t="s">
        <v>1288</v>
      </c>
    </row>
    <row r="1289" spans="1:10" x14ac:dyDescent="0.25">
      <c r="A1289" s="18">
        <v>24211943</v>
      </c>
      <c r="B1289" s="184" t="s">
        <v>3319</v>
      </c>
      <c r="C1289" s="18" t="s">
        <v>3320</v>
      </c>
      <c r="D1289" s="185" t="s">
        <v>94</v>
      </c>
      <c r="E1289" s="18" t="s">
        <v>3321</v>
      </c>
      <c r="F1289" s="18">
        <v>15</v>
      </c>
      <c r="G1289" s="18" t="s">
        <v>142</v>
      </c>
      <c r="H1289" s="184" t="s">
        <v>3303</v>
      </c>
      <c r="I1289" s="185" t="s">
        <v>142</v>
      </c>
      <c r="J1289" s="18" t="s">
        <v>3322</v>
      </c>
    </row>
    <row r="1290" spans="1:10" x14ac:dyDescent="0.25">
      <c r="A1290" s="18">
        <v>24248782</v>
      </c>
      <c r="B1290" s="184" t="s">
        <v>3323</v>
      </c>
      <c r="C1290" s="18" t="s">
        <v>3324</v>
      </c>
      <c r="D1290" s="185" t="s">
        <v>79</v>
      </c>
      <c r="E1290" s="18" t="s">
        <v>3325</v>
      </c>
      <c r="F1290" s="18">
        <v>12</v>
      </c>
      <c r="G1290" s="18" t="s">
        <v>142</v>
      </c>
      <c r="H1290" s="184" t="s">
        <v>3303</v>
      </c>
      <c r="I1290" s="185" t="s">
        <v>142</v>
      </c>
    </row>
    <row r="1291" spans="1:10" x14ac:dyDescent="0.25">
      <c r="A1291" s="18">
        <v>24248336</v>
      </c>
      <c r="B1291" s="184" t="s">
        <v>3072</v>
      </c>
      <c r="C1291" s="18" t="s">
        <v>3326</v>
      </c>
      <c r="D1291" s="185" t="s">
        <v>78</v>
      </c>
      <c r="E1291" s="18" t="s">
        <v>3327</v>
      </c>
      <c r="F1291" s="18">
        <v>12</v>
      </c>
      <c r="G1291" s="18" t="s">
        <v>142</v>
      </c>
      <c r="H1291" s="184" t="s">
        <v>3303</v>
      </c>
      <c r="I1291" s="185" t="s">
        <v>142</v>
      </c>
    </row>
    <row r="1292" spans="1:10" x14ac:dyDescent="0.25">
      <c r="A1292" s="18">
        <v>24221047</v>
      </c>
      <c r="B1292" s="184" t="s">
        <v>3328</v>
      </c>
      <c r="C1292" s="18" t="s">
        <v>3329</v>
      </c>
      <c r="D1292" s="185" t="s">
        <v>95</v>
      </c>
      <c r="E1292" s="18" t="s">
        <v>580</v>
      </c>
      <c r="F1292" s="18">
        <v>14</v>
      </c>
      <c r="G1292" s="18" t="s">
        <v>142</v>
      </c>
      <c r="H1292" s="184" t="s">
        <v>3303</v>
      </c>
      <c r="I1292" s="185" t="s">
        <v>142</v>
      </c>
      <c r="J1292" s="18" t="s">
        <v>3330</v>
      </c>
    </row>
    <row r="1293" spans="1:10" x14ac:dyDescent="0.25">
      <c r="A1293" s="18">
        <v>24248144</v>
      </c>
      <c r="B1293" s="184" t="s">
        <v>3328</v>
      </c>
      <c r="C1293" s="18" t="s">
        <v>3331</v>
      </c>
      <c r="D1293" s="185" t="s">
        <v>79</v>
      </c>
      <c r="E1293" s="18" t="s">
        <v>3332</v>
      </c>
      <c r="F1293" s="18">
        <v>13</v>
      </c>
      <c r="G1293" s="18" t="s">
        <v>142</v>
      </c>
      <c r="H1293" s="184" t="s">
        <v>3303</v>
      </c>
      <c r="I1293" s="185" t="s">
        <v>142</v>
      </c>
    </row>
    <row r="1294" spans="1:10" x14ac:dyDescent="0.25">
      <c r="A1294" s="18">
        <v>24237650</v>
      </c>
      <c r="B1294" s="184" t="s">
        <v>3333</v>
      </c>
      <c r="C1294" s="18" t="s">
        <v>1323</v>
      </c>
      <c r="D1294" s="185" t="s">
        <v>95</v>
      </c>
      <c r="E1294" s="18" t="s">
        <v>1535</v>
      </c>
      <c r="F1294" s="18">
        <v>14</v>
      </c>
      <c r="G1294" s="18" t="s">
        <v>142</v>
      </c>
      <c r="H1294" s="184" t="s">
        <v>3303</v>
      </c>
      <c r="I1294" s="185" t="s">
        <v>142</v>
      </c>
      <c r="J1294" s="18" t="s">
        <v>3007</v>
      </c>
    </row>
    <row r="1295" spans="1:10" x14ac:dyDescent="0.25">
      <c r="A1295" s="18">
        <v>24248339</v>
      </c>
      <c r="B1295" s="184" t="s">
        <v>3333</v>
      </c>
      <c r="C1295" s="18" t="s">
        <v>3334</v>
      </c>
      <c r="D1295" s="185" t="s">
        <v>79</v>
      </c>
      <c r="E1295" s="18" t="s">
        <v>3335</v>
      </c>
      <c r="F1295" s="18">
        <v>13</v>
      </c>
      <c r="G1295" s="18" t="s">
        <v>142</v>
      </c>
      <c r="H1295" s="184" t="s">
        <v>3303</v>
      </c>
      <c r="I1295" s="185" t="s">
        <v>142</v>
      </c>
    </row>
    <row r="1296" spans="1:10" x14ac:dyDescent="0.25">
      <c r="A1296" s="18">
        <v>24233782</v>
      </c>
      <c r="B1296" s="184" t="s">
        <v>3333</v>
      </c>
      <c r="C1296" s="18" t="s">
        <v>3336</v>
      </c>
      <c r="D1296" s="185" t="s">
        <v>95</v>
      </c>
      <c r="E1296" s="18" t="s">
        <v>3337</v>
      </c>
      <c r="F1296" s="18">
        <v>14</v>
      </c>
      <c r="G1296" s="18" t="s">
        <v>142</v>
      </c>
      <c r="H1296" s="184" t="s">
        <v>3303</v>
      </c>
      <c r="I1296" s="185" t="s">
        <v>142</v>
      </c>
      <c r="J1296" s="18" t="s">
        <v>3338</v>
      </c>
    </row>
    <row r="1297" spans="1:10" x14ac:dyDescent="0.25">
      <c r="A1297" s="18">
        <v>24248152</v>
      </c>
      <c r="B1297" s="184" t="s">
        <v>3339</v>
      </c>
      <c r="C1297" s="18" t="s">
        <v>3340</v>
      </c>
      <c r="D1297" s="185" t="s">
        <v>78</v>
      </c>
      <c r="E1297" s="18" t="s">
        <v>319</v>
      </c>
      <c r="F1297" s="18">
        <v>11</v>
      </c>
      <c r="G1297" s="18" t="s">
        <v>142</v>
      </c>
      <c r="H1297" s="184" t="s">
        <v>3303</v>
      </c>
      <c r="I1297" s="185" t="s">
        <v>142</v>
      </c>
    </row>
    <row r="1298" spans="1:10" x14ac:dyDescent="0.25">
      <c r="A1298" s="18">
        <v>24237889</v>
      </c>
      <c r="B1298" s="184" t="s">
        <v>3341</v>
      </c>
      <c r="C1298" s="18" t="s">
        <v>3342</v>
      </c>
      <c r="D1298" s="185" t="s">
        <v>95</v>
      </c>
      <c r="E1298" s="18" t="s">
        <v>2380</v>
      </c>
      <c r="F1298" s="18">
        <v>15</v>
      </c>
      <c r="G1298" s="18" t="s">
        <v>142</v>
      </c>
      <c r="H1298" s="184" t="s">
        <v>3303</v>
      </c>
      <c r="I1298" s="185" t="s">
        <v>142</v>
      </c>
      <c r="J1298" s="18" t="s">
        <v>152</v>
      </c>
    </row>
    <row r="1299" spans="1:10" x14ac:dyDescent="0.25">
      <c r="A1299" s="18">
        <v>24212526</v>
      </c>
      <c r="B1299" s="184" t="s">
        <v>3343</v>
      </c>
      <c r="C1299" s="18" t="s">
        <v>3344</v>
      </c>
      <c r="D1299" s="185" t="s">
        <v>94</v>
      </c>
      <c r="E1299" s="18" t="s">
        <v>3345</v>
      </c>
      <c r="F1299" s="18">
        <v>15</v>
      </c>
      <c r="G1299" s="18" t="s">
        <v>142</v>
      </c>
      <c r="H1299" s="184" t="s">
        <v>3303</v>
      </c>
      <c r="I1299" s="185" t="s">
        <v>142</v>
      </c>
      <c r="J1299" s="18" t="s">
        <v>3322</v>
      </c>
    </row>
    <row r="1300" spans="1:10" x14ac:dyDescent="0.25">
      <c r="A1300" s="18">
        <v>24249090</v>
      </c>
      <c r="B1300" s="184" t="s">
        <v>3346</v>
      </c>
      <c r="C1300" s="18" t="s">
        <v>1515</v>
      </c>
      <c r="D1300" s="185" t="s">
        <v>78</v>
      </c>
      <c r="E1300" s="18" t="s">
        <v>3347</v>
      </c>
      <c r="F1300" s="18">
        <v>12</v>
      </c>
      <c r="G1300" s="18" t="s">
        <v>142</v>
      </c>
      <c r="H1300" s="184" t="s">
        <v>3303</v>
      </c>
      <c r="I1300" s="185" t="s">
        <v>142</v>
      </c>
      <c r="J1300" s="18" t="s">
        <v>3348</v>
      </c>
    </row>
    <row r="1301" spans="1:10" x14ac:dyDescent="0.25">
      <c r="A1301" s="18">
        <v>24248151</v>
      </c>
      <c r="B1301" s="184" t="s">
        <v>3349</v>
      </c>
      <c r="C1301" s="18" t="s">
        <v>3350</v>
      </c>
      <c r="D1301" s="185" t="s">
        <v>79</v>
      </c>
      <c r="E1301" s="18" t="s">
        <v>273</v>
      </c>
      <c r="F1301" s="18">
        <v>13</v>
      </c>
      <c r="G1301" s="18" t="s">
        <v>142</v>
      </c>
      <c r="H1301" s="184" t="s">
        <v>3303</v>
      </c>
      <c r="I1301" s="185" t="s">
        <v>142</v>
      </c>
    </row>
    <row r="1302" spans="1:10" x14ac:dyDescent="0.25">
      <c r="A1302" s="18">
        <v>24248783</v>
      </c>
      <c r="B1302" s="184" t="s">
        <v>3351</v>
      </c>
      <c r="C1302" s="18" t="s">
        <v>3352</v>
      </c>
      <c r="D1302" s="185" t="s">
        <v>79</v>
      </c>
      <c r="E1302" s="18" t="s">
        <v>564</v>
      </c>
      <c r="F1302" s="18">
        <v>12</v>
      </c>
      <c r="G1302" s="18" t="s">
        <v>142</v>
      </c>
      <c r="H1302" s="184" t="s">
        <v>3303</v>
      </c>
      <c r="I1302" s="185" t="s">
        <v>142</v>
      </c>
    </row>
    <row r="1303" spans="1:10" x14ac:dyDescent="0.25">
      <c r="A1303" s="18">
        <v>24248147</v>
      </c>
      <c r="B1303" s="184" t="s">
        <v>3353</v>
      </c>
      <c r="C1303" s="18" t="s">
        <v>3354</v>
      </c>
      <c r="D1303" s="185" t="s">
        <v>79</v>
      </c>
      <c r="E1303" s="18" t="s">
        <v>2442</v>
      </c>
      <c r="F1303" s="18">
        <v>12</v>
      </c>
      <c r="G1303" s="18" t="s">
        <v>142</v>
      </c>
      <c r="H1303" s="184" t="s">
        <v>3303</v>
      </c>
      <c r="I1303" s="185" t="s">
        <v>142</v>
      </c>
    </row>
    <row r="1304" spans="1:10" x14ac:dyDescent="0.25">
      <c r="A1304" s="18">
        <v>24248154</v>
      </c>
      <c r="B1304" s="184" t="s">
        <v>1005</v>
      </c>
      <c r="C1304" s="18" t="s">
        <v>3355</v>
      </c>
      <c r="D1304" s="185" t="s">
        <v>78</v>
      </c>
      <c r="E1304" s="18" t="s">
        <v>3356</v>
      </c>
      <c r="F1304" s="18">
        <v>13</v>
      </c>
      <c r="G1304" s="18" t="s">
        <v>142</v>
      </c>
      <c r="H1304" s="184" t="s">
        <v>3303</v>
      </c>
      <c r="I1304" s="185" t="s">
        <v>142</v>
      </c>
    </row>
    <row r="1305" spans="1:10" x14ac:dyDescent="0.25">
      <c r="A1305" s="18">
        <v>24248183</v>
      </c>
      <c r="B1305" s="184" t="s">
        <v>2403</v>
      </c>
      <c r="C1305" s="18" t="s">
        <v>3357</v>
      </c>
      <c r="D1305" s="185" t="s">
        <v>380</v>
      </c>
      <c r="E1305" s="18" t="s">
        <v>3358</v>
      </c>
      <c r="F1305" s="18">
        <v>16</v>
      </c>
      <c r="G1305" s="18" t="s">
        <v>142</v>
      </c>
      <c r="H1305" s="184" t="s">
        <v>3303</v>
      </c>
      <c r="I1305" s="185" t="s">
        <v>142</v>
      </c>
      <c r="J1305" s="18" t="s">
        <v>1288</v>
      </c>
    </row>
    <row r="1306" spans="1:10" x14ac:dyDescent="0.25">
      <c r="A1306" s="18">
        <v>24210476</v>
      </c>
      <c r="B1306" s="184" t="s">
        <v>386</v>
      </c>
      <c r="C1306" s="18" t="s">
        <v>3359</v>
      </c>
      <c r="D1306" s="185" t="s">
        <v>95</v>
      </c>
      <c r="E1306" s="18" t="s">
        <v>2771</v>
      </c>
      <c r="F1306" s="18">
        <v>15</v>
      </c>
      <c r="G1306" s="18" t="s">
        <v>142</v>
      </c>
      <c r="H1306" s="184" t="s">
        <v>3303</v>
      </c>
      <c r="I1306" s="185" t="s">
        <v>142</v>
      </c>
      <c r="J1306" s="18" t="s">
        <v>3330</v>
      </c>
    </row>
    <row r="1307" spans="1:10" x14ac:dyDescent="0.25">
      <c r="A1307" s="18">
        <v>24212174</v>
      </c>
      <c r="B1307" s="184" t="s">
        <v>3360</v>
      </c>
      <c r="C1307" s="18" t="s">
        <v>395</v>
      </c>
      <c r="D1307" s="185" t="s">
        <v>94</v>
      </c>
      <c r="E1307" s="18" t="s">
        <v>3361</v>
      </c>
      <c r="F1307" s="18">
        <v>14</v>
      </c>
      <c r="G1307" s="18" t="s">
        <v>142</v>
      </c>
      <c r="H1307" s="184" t="s">
        <v>3303</v>
      </c>
      <c r="I1307" s="185" t="s">
        <v>142</v>
      </c>
      <c r="J1307" s="18" t="s">
        <v>3362</v>
      </c>
    </row>
    <row r="1308" spans="1:10" x14ac:dyDescent="0.25">
      <c r="A1308" s="18">
        <v>24248153</v>
      </c>
      <c r="B1308" s="184" t="s">
        <v>3363</v>
      </c>
      <c r="C1308" s="18" t="s">
        <v>3364</v>
      </c>
      <c r="D1308" s="185" t="s">
        <v>94</v>
      </c>
      <c r="E1308" s="18" t="s">
        <v>2883</v>
      </c>
      <c r="F1308" s="18">
        <v>14</v>
      </c>
      <c r="G1308" s="18" t="s">
        <v>142</v>
      </c>
      <c r="H1308" s="184" t="s">
        <v>3303</v>
      </c>
      <c r="I1308" s="185" t="s">
        <v>142</v>
      </c>
    </row>
    <row r="1309" spans="1:10" x14ac:dyDescent="0.25">
      <c r="A1309" s="18">
        <v>24248143</v>
      </c>
      <c r="B1309" s="184" t="s">
        <v>3365</v>
      </c>
      <c r="C1309" s="18" t="s">
        <v>3366</v>
      </c>
      <c r="D1309" s="185" t="s">
        <v>78</v>
      </c>
      <c r="E1309" s="18" t="s">
        <v>3367</v>
      </c>
      <c r="F1309" s="18">
        <v>13</v>
      </c>
      <c r="G1309" s="18" t="s">
        <v>142</v>
      </c>
      <c r="H1309" s="184" t="s">
        <v>3303</v>
      </c>
      <c r="I1309" s="185" t="s">
        <v>142</v>
      </c>
    </row>
    <row r="1310" spans="1:10" x14ac:dyDescent="0.25">
      <c r="A1310" s="18">
        <v>24233705</v>
      </c>
      <c r="B1310" s="184" t="s">
        <v>3368</v>
      </c>
      <c r="C1310" s="18" t="s">
        <v>3369</v>
      </c>
      <c r="D1310" s="185" t="s">
        <v>79</v>
      </c>
      <c r="E1310" s="18" t="s">
        <v>3370</v>
      </c>
      <c r="F1310" s="18">
        <v>13</v>
      </c>
      <c r="G1310" s="18" t="s">
        <v>142</v>
      </c>
      <c r="H1310" s="184" t="s">
        <v>3303</v>
      </c>
      <c r="I1310" s="185" t="s">
        <v>142</v>
      </c>
      <c r="J1310" s="18" t="s">
        <v>3330</v>
      </c>
    </row>
    <row r="1311" spans="1:10" x14ac:dyDescent="0.25">
      <c r="A1311" s="18">
        <v>24211028</v>
      </c>
      <c r="B1311" s="184" t="s">
        <v>3371</v>
      </c>
      <c r="C1311" s="18" t="s">
        <v>3372</v>
      </c>
      <c r="D1311" s="185" t="s">
        <v>95</v>
      </c>
      <c r="E1311" s="18" t="s">
        <v>2789</v>
      </c>
      <c r="F1311" s="18">
        <v>15</v>
      </c>
      <c r="G1311" s="18" t="s">
        <v>142</v>
      </c>
      <c r="H1311" s="184" t="s">
        <v>3303</v>
      </c>
      <c r="I1311" s="185" t="s">
        <v>142</v>
      </c>
      <c r="J1311" s="18" t="s">
        <v>3330</v>
      </c>
    </row>
    <row r="1312" spans="1:10" x14ac:dyDescent="0.25">
      <c r="A1312" s="18">
        <v>24248784</v>
      </c>
      <c r="B1312" s="184" t="s">
        <v>3373</v>
      </c>
      <c r="C1312" s="18" t="s">
        <v>3374</v>
      </c>
      <c r="D1312" s="185" t="s">
        <v>94</v>
      </c>
      <c r="E1312" s="18" t="s">
        <v>2445</v>
      </c>
      <c r="F1312" s="18">
        <v>14</v>
      </c>
      <c r="G1312" s="18" t="s">
        <v>142</v>
      </c>
      <c r="H1312" s="184" t="s">
        <v>3303</v>
      </c>
      <c r="I1312" s="185" t="s">
        <v>142</v>
      </c>
    </row>
    <row r="1313" spans="1:10" x14ac:dyDescent="0.25">
      <c r="A1313" s="18">
        <v>24237059</v>
      </c>
      <c r="B1313" s="184" t="s">
        <v>3375</v>
      </c>
      <c r="C1313" s="18" t="s">
        <v>3376</v>
      </c>
      <c r="D1313" s="185" t="s">
        <v>79</v>
      </c>
      <c r="E1313" s="18" t="s">
        <v>2922</v>
      </c>
      <c r="F1313" s="18">
        <v>13</v>
      </c>
      <c r="G1313" s="18" t="s">
        <v>142</v>
      </c>
      <c r="H1313" s="184" t="s">
        <v>3303</v>
      </c>
      <c r="I1313" s="185" t="s">
        <v>142</v>
      </c>
      <c r="J1313" s="18" t="s">
        <v>3330</v>
      </c>
    </row>
    <row r="1314" spans="1:10" x14ac:dyDescent="0.25">
      <c r="A1314" s="18">
        <v>24248150</v>
      </c>
      <c r="B1314" s="184" t="s">
        <v>3377</v>
      </c>
      <c r="C1314" s="18" t="s">
        <v>3378</v>
      </c>
      <c r="D1314" s="185" t="s">
        <v>78</v>
      </c>
      <c r="E1314" s="18" t="s">
        <v>396</v>
      </c>
      <c r="F1314" s="18">
        <v>12</v>
      </c>
      <c r="G1314" s="18" t="s">
        <v>142</v>
      </c>
      <c r="H1314" s="184" t="s">
        <v>3303</v>
      </c>
      <c r="I1314" s="185" t="s">
        <v>142</v>
      </c>
    </row>
    <row r="1315" spans="1:10" x14ac:dyDescent="0.25">
      <c r="A1315" s="18">
        <v>24248335</v>
      </c>
      <c r="B1315" s="184" t="s">
        <v>3379</v>
      </c>
      <c r="C1315" s="18" t="s">
        <v>3380</v>
      </c>
      <c r="D1315" s="185" t="s">
        <v>78</v>
      </c>
      <c r="E1315" s="18" t="s">
        <v>3381</v>
      </c>
      <c r="F1315" s="18">
        <v>13</v>
      </c>
      <c r="G1315" s="18" t="s">
        <v>142</v>
      </c>
      <c r="H1315" s="184" t="s">
        <v>3303</v>
      </c>
      <c r="I1315" s="185" t="s">
        <v>142</v>
      </c>
    </row>
    <row r="1316" spans="1:10" x14ac:dyDescent="0.25">
      <c r="A1316" s="18">
        <v>24248472</v>
      </c>
      <c r="B1316" s="184" t="s">
        <v>3382</v>
      </c>
      <c r="C1316" s="18" t="s">
        <v>3383</v>
      </c>
      <c r="D1316" s="185" t="s">
        <v>95</v>
      </c>
      <c r="E1316" s="18" t="s">
        <v>3384</v>
      </c>
      <c r="F1316" s="18">
        <v>14</v>
      </c>
      <c r="G1316" s="18" t="s">
        <v>142</v>
      </c>
      <c r="H1316" s="184" t="s">
        <v>3303</v>
      </c>
      <c r="I1316" s="185" t="s">
        <v>142</v>
      </c>
    </row>
    <row r="1317" spans="1:10" x14ac:dyDescent="0.25">
      <c r="A1317" s="18">
        <v>24248785</v>
      </c>
      <c r="B1317" s="184" t="s">
        <v>3385</v>
      </c>
      <c r="C1317" s="18" t="s">
        <v>1175</v>
      </c>
      <c r="D1317" s="185" t="s">
        <v>95</v>
      </c>
      <c r="E1317" s="18" t="s">
        <v>1535</v>
      </c>
      <c r="F1317" s="18">
        <v>14</v>
      </c>
      <c r="G1317" s="18" t="s">
        <v>142</v>
      </c>
      <c r="H1317" s="184" t="s">
        <v>3303</v>
      </c>
      <c r="I1317" s="185" t="s">
        <v>142</v>
      </c>
    </row>
    <row r="1318" spans="1:10" x14ac:dyDescent="0.25">
      <c r="A1318" s="18">
        <v>24248341</v>
      </c>
      <c r="B1318" s="184" t="s">
        <v>2227</v>
      </c>
      <c r="C1318" s="18" t="s">
        <v>3386</v>
      </c>
      <c r="D1318" s="185" t="s">
        <v>78</v>
      </c>
      <c r="E1318" s="18" t="s">
        <v>984</v>
      </c>
      <c r="F1318" s="18">
        <v>12</v>
      </c>
      <c r="G1318" s="18" t="s">
        <v>142</v>
      </c>
      <c r="H1318" s="184" t="s">
        <v>3303</v>
      </c>
      <c r="I1318" s="185" t="s">
        <v>142</v>
      </c>
    </row>
    <row r="1319" spans="1:10" x14ac:dyDescent="0.25">
      <c r="A1319" s="18">
        <v>24248146</v>
      </c>
      <c r="B1319" s="184" t="s">
        <v>3387</v>
      </c>
      <c r="C1319" s="18" t="s">
        <v>3388</v>
      </c>
      <c r="D1319" s="185" t="s">
        <v>78</v>
      </c>
      <c r="E1319" s="18" t="s">
        <v>3389</v>
      </c>
      <c r="F1319" s="18">
        <v>12</v>
      </c>
      <c r="G1319" s="18" t="s">
        <v>142</v>
      </c>
      <c r="H1319" s="184" t="s">
        <v>3303</v>
      </c>
      <c r="I1319" s="185" t="s">
        <v>142</v>
      </c>
    </row>
    <row r="1320" spans="1:10" x14ac:dyDescent="0.25">
      <c r="A1320" s="18">
        <v>24248333</v>
      </c>
      <c r="B1320" s="184" t="s">
        <v>3390</v>
      </c>
      <c r="C1320" s="18" t="s">
        <v>371</v>
      </c>
      <c r="D1320" s="185" t="s">
        <v>95</v>
      </c>
      <c r="E1320" s="18" t="s">
        <v>3391</v>
      </c>
      <c r="F1320" s="18">
        <v>14</v>
      </c>
      <c r="G1320" s="18" t="s">
        <v>142</v>
      </c>
      <c r="H1320" s="184" t="s">
        <v>3303</v>
      </c>
      <c r="I1320" s="185" t="s">
        <v>142</v>
      </c>
    </row>
    <row r="1321" spans="1:10" x14ac:dyDescent="0.25">
      <c r="A1321" s="18">
        <v>24248149</v>
      </c>
      <c r="B1321" s="184" t="s">
        <v>3392</v>
      </c>
      <c r="C1321" s="18" t="s">
        <v>3393</v>
      </c>
      <c r="D1321" s="185" t="s">
        <v>78</v>
      </c>
      <c r="E1321" s="18" t="s">
        <v>2390</v>
      </c>
      <c r="F1321" s="18">
        <v>12</v>
      </c>
      <c r="G1321" s="18" t="s">
        <v>142</v>
      </c>
      <c r="H1321" s="184" t="s">
        <v>3303</v>
      </c>
      <c r="I1321" s="185" t="s">
        <v>142</v>
      </c>
    </row>
    <row r="1322" spans="1:10" x14ac:dyDescent="0.25">
      <c r="A1322" s="18">
        <v>24247608</v>
      </c>
      <c r="B1322" s="184" t="s">
        <v>3394</v>
      </c>
      <c r="C1322" s="18" t="s">
        <v>3395</v>
      </c>
      <c r="D1322" s="185" t="s">
        <v>79</v>
      </c>
      <c r="E1322" s="18" t="s">
        <v>3396</v>
      </c>
      <c r="F1322" s="18">
        <v>11</v>
      </c>
      <c r="G1322" s="18" t="s">
        <v>142</v>
      </c>
      <c r="H1322" s="184" t="s">
        <v>3397</v>
      </c>
      <c r="I1322" s="185" t="s">
        <v>142</v>
      </c>
      <c r="J1322" s="18" t="s">
        <v>3398</v>
      </c>
    </row>
    <row r="1323" spans="1:10" x14ac:dyDescent="0.25">
      <c r="A1323" s="18">
        <v>24247611</v>
      </c>
      <c r="B1323" s="184" t="s">
        <v>3399</v>
      </c>
      <c r="C1323" s="18" t="s">
        <v>497</v>
      </c>
      <c r="D1323" s="185" t="s">
        <v>79</v>
      </c>
      <c r="E1323" s="18" t="s">
        <v>209</v>
      </c>
      <c r="F1323" s="18">
        <v>11</v>
      </c>
      <c r="G1323" s="18" t="s">
        <v>142</v>
      </c>
      <c r="H1323" s="184" t="s">
        <v>3397</v>
      </c>
      <c r="I1323" s="185" t="s">
        <v>142</v>
      </c>
      <c r="J1323" s="18" t="s">
        <v>3398</v>
      </c>
    </row>
    <row r="1324" spans="1:10" x14ac:dyDescent="0.25">
      <c r="A1324" s="18">
        <v>24247455</v>
      </c>
      <c r="B1324" s="184" t="s">
        <v>3400</v>
      </c>
      <c r="C1324" s="18" t="s">
        <v>3401</v>
      </c>
      <c r="D1324" s="185" t="s">
        <v>79</v>
      </c>
      <c r="E1324" s="18" t="s">
        <v>261</v>
      </c>
      <c r="F1324" s="18">
        <v>12</v>
      </c>
      <c r="G1324" s="18" t="s">
        <v>142</v>
      </c>
      <c r="H1324" s="184" t="s">
        <v>3397</v>
      </c>
      <c r="I1324" s="185" t="s">
        <v>142</v>
      </c>
      <c r="J1324" s="18" t="s">
        <v>445</v>
      </c>
    </row>
    <row r="1325" spans="1:10" x14ac:dyDescent="0.25">
      <c r="A1325" s="18">
        <v>24237816</v>
      </c>
      <c r="B1325" s="184" t="s">
        <v>3402</v>
      </c>
      <c r="C1325" s="18" t="s">
        <v>243</v>
      </c>
      <c r="D1325" s="185" t="s">
        <v>79</v>
      </c>
      <c r="E1325" s="18" t="s">
        <v>325</v>
      </c>
      <c r="F1325" s="18">
        <v>12</v>
      </c>
      <c r="G1325" s="18" t="s">
        <v>142</v>
      </c>
      <c r="H1325" s="184" t="s">
        <v>3397</v>
      </c>
      <c r="I1325" s="185" t="s">
        <v>142</v>
      </c>
      <c r="J1325" s="18" t="s">
        <v>3403</v>
      </c>
    </row>
    <row r="1326" spans="1:10" x14ac:dyDescent="0.25">
      <c r="A1326" s="18">
        <v>24221314</v>
      </c>
      <c r="B1326" s="184" t="s">
        <v>3402</v>
      </c>
      <c r="C1326" s="18" t="s">
        <v>3404</v>
      </c>
      <c r="D1326" s="185" t="s">
        <v>79</v>
      </c>
      <c r="E1326" s="18" t="s">
        <v>1197</v>
      </c>
      <c r="F1326" s="18">
        <v>13</v>
      </c>
      <c r="G1326" s="18" t="s">
        <v>142</v>
      </c>
      <c r="H1326" s="184" t="s">
        <v>3397</v>
      </c>
      <c r="I1326" s="185" t="s">
        <v>142</v>
      </c>
      <c r="J1326" s="18" t="s">
        <v>1083</v>
      </c>
    </row>
    <row r="1327" spans="1:10" x14ac:dyDescent="0.25">
      <c r="A1327" s="18">
        <v>24247454</v>
      </c>
      <c r="B1327" s="184" t="s">
        <v>3405</v>
      </c>
      <c r="C1327" s="18" t="s">
        <v>3406</v>
      </c>
      <c r="D1327" s="185" t="s">
        <v>78</v>
      </c>
      <c r="E1327" s="18" t="s">
        <v>3407</v>
      </c>
      <c r="F1327" s="18">
        <v>11</v>
      </c>
      <c r="G1327" s="18" t="s">
        <v>142</v>
      </c>
      <c r="H1327" s="184" t="s">
        <v>3397</v>
      </c>
      <c r="I1327" s="185" t="s">
        <v>142</v>
      </c>
      <c r="J1327" s="18" t="s">
        <v>3398</v>
      </c>
    </row>
    <row r="1328" spans="1:10" x14ac:dyDescent="0.25">
      <c r="A1328" s="18">
        <v>24247857</v>
      </c>
      <c r="B1328" s="184" t="s">
        <v>3408</v>
      </c>
      <c r="C1328" s="18" t="s">
        <v>3409</v>
      </c>
      <c r="D1328" s="185" t="s">
        <v>79</v>
      </c>
      <c r="E1328" s="18" t="s">
        <v>1152</v>
      </c>
      <c r="F1328" s="18">
        <v>12</v>
      </c>
      <c r="G1328" s="18" t="s">
        <v>142</v>
      </c>
      <c r="H1328" s="184" t="s">
        <v>3397</v>
      </c>
      <c r="I1328" s="185" t="s">
        <v>142</v>
      </c>
      <c r="J1328" s="18" t="s">
        <v>3410</v>
      </c>
    </row>
    <row r="1329" spans="1:10" x14ac:dyDescent="0.25">
      <c r="A1329" s="18">
        <v>24222171</v>
      </c>
      <c r="B1329" s="184" t="s">
        <v>3411</v>
      </c>
      <c r="C1329" s="18" t="s">
        <v>2024</v>
      </c>
      <c r="D1329" s="185" t="s">
        <v>95</v>
      </c>
      <c r="E1329" s="18" t="s">
        <v>3412</v>
      </c>
      <c r="F1329" s="18">
        <v>15</v>
      </c>
      <c r="G1329" s="18" t="s">
        <v>142</v>
      </c>
      <c r="H1329" s="184" t="s">
        <v>3397</v>
      </c>
      <c r="I1329" s="185" t="s">
        <v>142</v>
      </c>
      <c r="J1329" s="18" t="s">
        <v>3403</v>
      </c>
    </row>
    <row r="1330" spans="1:10" x14ac:dyDescent="0.25">
      <c r="A1330" s="18">
        <v>24247483</v>
      </c>
      <c r="B1330" s="184" t="s">
        <v>3413</v>
      </c>
      <c r="C1330" s="18" t="s">
        <v>1593</v>
      </c>
      <c r="D1330" s="185" t="s">
        <v>79</v>
      </c>
      <c r="E1330" s="18" t="s">
        <v>3414</v>
      </c>
      <c r="F1330" s="18">
        <v>11</v>
      </c>
      <c r="G1330" s="18" t="s">
        <v>142</v>
      </c>
      <c r="H1330" s="184" t="s">
        <v>3397</v>
      </c>
      <c r="I1330" s="185" t="s">
        <v>142</v>
      </c>
      <c r="J1330" s="18" t="s">
        <v>445</v>
      </c>
    </row>
    <row r="1331" spans="1:10" x14ac:dyDescent="0.25">
      <c r="A1331" s="18">
        <v>24247486</v>
      </c>
      <c r="B1331" s="184" t="s">
        <v>3415</v>
      </c>
      <c r="C1331" s="18" t="s">
        <v>3416</v>
      </c>
      <c r="D1331" s="185" t="s">
        <v>78</v>
      </c>
      <c r="E1331" s="18" t="s">
        <v>2080</v>
      </c>
      <c r="F1331" s="18">
        <v>11</v>
      </c>
      <c r="G1331" s="18" t="s">
        <v>142</v>
      </c>
      <c r="H1331" s="184" t="s">
        <v>3397</v>
      </c>
      <c r="I1331" s="185" t="s">
        <v>142</v>
      </c>
      <c r="J1331" s="18" t="s">
        <v>3417</v>
      </c>
    </row>
    <row r="1332" spans="1:10" x14ac:dyDescent="0.25">
      <c r="A1332" s="18">
        <v>24237247</v>
      </c>
      <c r="B1332" s="184" t="s">
        <v>1773</v>
      </c>
      <c r="C1332" s="18" t="s">
        <v>3418</v>
      </c>
      <c r="D1332" s="185" t="s">
        <v>78</v>
      </c>
      <c r="E1332" s="18" t="s">
        <v>3419</v>
      </c>
      <c r="F1332" s="18">
        <v>12</v>
      </c>
      <c r="G1332" s="18" t="s">
        <v>142</v>
      </c>
      <c r="H1332" s="184" t="s">
        <v>3397</v>
      </c>
      <c r="I1332" s="185" t="s">
        <v>142</v>
      </c>
      <c r="J1332" s="18" t="s">
        <v>608</v>
      </c>
    </row>
    <row r="1333" spans="1:10" x14ac:dyDescent="0.25">
      <c r="A1333" s="18">
        <v>24247692</v>
      </c>
      <c r="B1333" s="184" t="s">
        <v>3420</v>
      </c>
      <c r="C1333" s="18" t="s">
        <v>3421</v>
      </c>
      <c r="D1333" s="185" t="s">
        <v>79</v>
      </c>
      <c r="E1333" s="18" t="s">
        <v>3422</v>
      </c>
      <c r="F1333" s="18">
        <v>12</v>
      </c>
      <c r="G1333" s="18" t="s">
        <v>142</v>
      </c>
      <c r="H1333" s="184" t="s">
        <v>3397</v>
      </c>
      <c r="I1333" s="185" t="s">
        <v>142</v>
      </c>
      <c r="J1333" s="18" t="s">
        <v>152</v>
      </c>
    </row>
    <row r="1334" spans="1:10" x14ac:dyDescent="0.25">
      <c r="A1334" s="18">
        <v>24247607</v>
      </c>
      <c r="B1334" s="184" t="s">
        <v>3423</v>
      </c>
      <c r="C1334" s="18" t="s">
        <v>3424</v>
      </c>
      <c r="D1334" s="185" t="s">
        <v>79</v>
      </c>
      <c r="E1334" s="18" t="s">
        <v>3232</v>
      </c>
      <c r="F1334" s="18">
        <v>11</v>
      </c>
      <c r="G1334" s="18" t="s">
        <v>142</v>
      </c>
      <c r="H1334" s="184" t="s">
        <v>3397</v>
      </c>
      <c r="I1334" s="185" t="s">
        <v>142</v>
      </c>
      <c r="J1334" s="18" t="s">
        <v>3425</v>
      </c>
    </row>
    <row r="1335" spans="1:10" x14ac:dyDescent="0.25">
      <c r="A1335" s="18">
        <v>24210705</v>
      </c>
      <c r="B1335" s="184" t="s">
        <v>827</v>
      </c>
      <c r="C1335" s="18" t="s">
        <v>3426</v>
      </c>
      <c r="D1335" s="185" t="s">
        <v>94</v>
      </c>
      <c r="E1335" s="18" t="s">
        <v>3427</v>
      </c>
      <c r="F1335" s="18">
        <v>14</v>
      </c>
      <c r="G1335" s="18" t="s">
        <v>142</v>
      </c>
      <c r="H1335" s="184" t="s">
        <v>3397</v>
      </c>
      <c r="I1335" s="185" t="s">
        <v>142</v>
      </c>
      <c r="J1335" s="18" t="s">
        <v>445</v>
      </c>
    </row>
    <row r="1336" spans="1:10" x14ac:dyDescent="0.25">
      <c r="A1336" s="18">
        <v>24247484</v>
      </c>
      <c r="B1336" s="184" t="s">
        <v>3428</v>
      </c>
      <c r="C1336" s="18" t="s">
        <v>1709</v>
      </c>
      <c r="D1336" s="185" t="s">
        <v>79</v>
      </c>
      <c r="E1336" s="18" t="s">
        <v>2684</v>
      </c>
      <c r="F1336" s="18">
        <v>11</v>
      </c>
      <c r="G1336" s="18" t="s">
        <v>142</v>
      </c>
      <c r="H1336" s="184" t="s">
        <v>3397</v>
      </c>
      <c r="I1336" s="185" t="s">
        <v>142</v>
      </c>
      <c r="J1336" s="18" t="s">
        <v>573</v>
      </c>
    </row>
    <row r="1337" spans="1:10" x14ac:dyDescent="0.25">
      <c r="A1337" s="18">
        <v>24237256</v>
      </c>
      <c r="B1337" s="184" t="s">
        <v>3429</v>
      </c>
      <c r="C1337" s="18" t="s">
        <v>3430</v>
      </c>
      <c r="D1337" s="185" t="s">
        <v>79</v>
      </c>
      <c r="E1337" s="18" t="s">
        <v>2203</v>
      </c>
      <c r="F1337" s="18">
        <v>13</v>
      </c>
      <c r="G1337" s="18" t="s">
        <v>142</v>
      </c>
      <c r="H1337" s="184" t="s">
        <v>3397</v>
      </c>
      <c r="I1337" s="185" t="s">
        <v>142</v>
      </c>
      <c r="J1337" s="18" t="s">
        <v>1388</v>
      </c>
    </row>
    <row r="1338" spans="1:10" x14ac:dyDescent="0.25">
      <c r="A1338" s="18">
        <v>24239196</v>
      </c>
      <c r="B1338" s="184" t="s">
        <v>3431</v>
      </c>
      <c r="C1338" s="18" t="s">
        <v>703</v>
      </c>
      <c r="D1338" s="185" t="s">
        <v>95</v>
      </c>
      <c r="E1338" s="18" t="s">
        <v>3432</v>
      </c>
      <c r="F1338" s="18">
        <v>13</v>
      </c>
      <c r="G1338" s="18" t="s">
        <v>142</v>
      </c>
      <c r="H1338" s="184" t="s">
        <v>3397</v>
      </c>
      <c r="I1338" s="185" t="s">
        <v>142</v>
      </c>
      <c r="J1338" s="18" t="s">
        <v>780</v>
      </c>
    </row>
    <row r="1339" spans="1:10" x14ac:dyDescent="0.25">
      <c r="A1339" s="18">
        <v>24247697</v>
      </c>
      <c r="B1339" s="184" t="s">
        <v>3433</v>
      </c>
      <c r="C1339" s="18" t="s">
        <v>3434</v>
      </c>
      <c r="D1339" s="185" t="s">
        <v>79</v>
      </c>
      <c r="E1339" s="18" t="s">
        <v>3435</v>
      </c>
      <c r="F1339" s="18">
        <v>11</v>
      </c>
      <c r="G1339" s="18" t="s">
        <v>142</v>
      </c>
      <c r="H1339" s="184" t="s">
        <v>3397</v>
      </c>
      <c r="I1339" s="185" t="s">
        <v>142</v>
      </c>
      <c r="J1339" s="18" t="s">
        <v>1083</v>
      </c>
    </row>
    <row r="1340" spans="1:10" x14ac:dyDescent="0.25">
      <c r="A1340" s="18">
        <v>24221276</v>
      </c>
      <c r="B1340" s="184" t="s">
        <v>3436</v>
      </c>
      <c r="C1340" s="18" t="s">
        <v>3437</v>
      </c>
      <c r="D1340" s="185" t="s">
        <v>79</v>
      </c>
      <c r="E1340" s="18" t="s">
        <v>3438</v>
      </c>
      <c r="F1340" s="18">
        <v>13</v>
      </c>
      <c r="G1340" s="18" t="s">
        <v>142</v>
      </c>
      <c r="H1340" s="184" t="s">
        <v>3397</v>
      </c>
      <c r="I1340" s="185" t="s">
        <v>142</v>
      </c>
      <c r="J1340" s="18" t="s">
        <v>3439</v>
      </c>
    </row>
    <row r="1341" spans="1:10" x14ac:dyDescent="0.25">
      <c r="A1341" s="18">
        <v>24222062</v>
      </c>
      <c r="B1341" s="184" t="s">
        <v>1855</v>
      </c>
      <c r="C1341" s="18" t="s">
        <v>3440</v>
      </c>
      <c r="D1341" s="185" t="s">
        <v>95</v>
      </c>
      <c r="E1341" s="18" t="s">
        <v>3441</v>
      </c>
      <c r="F1341" s="18">
        <v>14</v>
      </c>
      <c r="G1341" s="18" t="s">
        <v>142</v>
      </c>
      <c r="H1341" s="184" t="s">
        <v>3397</v>
      </c>
      <c r="I1341" s="185" t="s">
        <v>142</v>
      </c>
      <c r="J1341" s="18" t="s">
        <v>1184</v>
      </c>
    </row>
    <row r="1342" spans="1:10" x14ac:dyDescent="0.25">
      <c r="A1342" s="18">
        <v>24247451</v>
      </c>
      <c r="B1342" s="184" t="s">
        <v>2317</v>
      </c>
      <c r="C1342" s="18" t="s">
        <v>3442</v>
      </c>
      <c r="D1342" s="185" t="s">
        <v>79</v>
      </c>
      <c r="E1342" s="18" t="s">
        <v>1232</v>
      </c>
      <c r="F1342" s="18">
        <v>11</v>
      </c>
      <c r="G1342" s="18" t="s">
        <v>142</v>
      </c>
      <c r="H1342" s="184" t="s">
        <v>3397</v>
      </c>
      <c r="I1342" s="185" t="s">
        <v>142</v>
      </c>
      <c r="J1342" s="18" t="s">
        <v>445</v>
      </c>
    </row>
    <row r="1343" spans="1:10" x14ac:dyDescent="0.25">
      <c r="A1343" s="18">
        <v>24248473</v>
      </c>
      <c r="B1343" s="184" t="s">
        <v>3443</v>
      </c>
      <c r="C1343" s="18" t="s">
        <v>3444</v>
      </c>
      <c r="D1343" s="185" t="s">
        <v>94</v>
      </c>
      <c r="E1343" s="18" t="s">
        <v>3445</v>
      </c>
      <c r="F1343" s="18">
        <v>14</v>
      </c>
      <c r="G1343" s="18" t="s">
        <v>142</v>
      </c>
      <c r="H1343" s="184" t="s">
        <v>3397</v>
      </c>
      <c r="I1343" s="185" t="s">
        <v>142</v>
      </c>
      <c r="J1343" s="18" t="s">
        <v>3446</v>
      </c>
    </row>
    <row r="1344" spans="1:10" x14ac:dyDescent="0.25">
      <c r="A1344" s="18">
        <v>24247457</v>
      </c>
      <c r="B1344" s="184" t="s">
        <v>3447</v>
      </c>
      <c r="C1344" s="18" t="s">
        <v>3448</v>
      </c>
      <c r="D1344" s="185" t="s">
        <v>79</v>
      </c>
      <c r="E1344" s="18" t="s">
        <v>710</v>
      </c>
      <c r="F1344" s="18">
        <v>11</v>
      </c>
      <c r="G1344" s="18" t="s">
        <v>142</v>
      </c>
      <c r="H1344" s="184" t="s">
        <v>3397</v>
      </c>
      <c r="I1344" s="185" t="s">
        <v>142</v>
      </c>
      <c r="J1344" s="18" t="s">
        <v>445</v>
      </c>
    </row>
    <row r="1345" spans="1:10" x14ac:dyDescent="0.25">
      <c r="A1345" s="18">
        <v>24233767</v>
      </c>
      <c r="B1345" s="184" t="s">
        <v>3449</v>
      </c>
      <c r="C1345" s="18" t="s">
        <v>3450</v>
      </c>
      <c r="D1345" s="185" t="s">
        <v>78</v>
      </c>
      <c r="E1345" s="18" t="s">
        <v>362</v>
      </c>
      <c r="F1345" s="18">
        <v>13</v>
      </c>
      <c r="G1345" s="18" t="s">
        <v>142</v>
      </c>
      <c r="H1345" s="184" t="s">
        <v>3397</v>
      </c>
      <c r="I1345" s="185" t="s">
        <v>142</v>
      </c>
      <c r="J1345" s="18" t="s">
        <v>3403</v>
      </c>
    </row>
    <row r="1346" spans="1:10" x14ac:dyDescent="0.25">
      <c r="A1346" s="18">
        <v>24247449</v>
      </c>
      <c r="B1346" s="184" t="s">
        <v>3451</v>
      </c>
      <c r="C1346" s="18" t="s">
        <v>3452</v>
      </c>
      <c r="D1346" s="185" t="s">
        <v>79</v>
      </c>
      <c r="E1346" s="18" t="s">
        <v>3453</v>
      </c>
      <c r="F1346" s="18">
        <v>13</v>
      </c>
      <c r="G1346" s="18" t="s">
        <v>142</v>
      </c>
      <c r="H1346" s="184" t="s">
        <v>3397</v>
      </c>
      <c r="I1346" s="185" t="s">
        <v>142</v>
      </c>
      <c r="J1346" s="18" t="s">
        <v>445</v>
      </c>
    </row>
    <row r="1347" spans="1:10" x14ac:dyDescent="0.25">
      <c r="A1347" s="18">
        <v>24247610</v>
      </c>
      <c r="B1347" s="184" t="s">
        <v>2355</v>
      </c>
      <c r="C1347" s="18" t="s">
        <v>3454</v>
      </c>
      <c r="D1347" s="185" t="s">
        <v>78</v>
      </c>
      <c r="E1347" s="18" t="s">
        <v>199</v>
      </c>
      <c r="F1347" s="18">
        <v>12</v>
      </c>
      <c r="G1347" s="18" t="s">
        <v>142</v>
      </c>
      <c r="H1347" s="184" t="s">
        <v>3397</v>
      </c>
      <c r="I1347" s="185" t="s">
        <v>142</v>
      </c>
      <c r="J1347" s="18" t="s">
        <v>764</v>
      </c>
    </row>
    <row r="1348" spans="1:10" x14ac:dyDescent="0.25">
      <c r="A1348" s="18">
        <v>24237259</v>
      </c>
      <c r="B1348" s="184" t="s">
        <v>574</v>
      </c>
      <c r="C1348" s="18" t="s">
        <v>3455</v>
      </c>
      <c r="D1348" s="185" t="s">
        <v>95</v>
      </c>
      <c r="E1348" s="18" t="s">
        <v>2590</v>
      </c>
      <c r="F1348" s="18">
        <v>14</v>
      </c>
      <c r="G1348" s="18" t="s">
        <v>142</v>
      </c>
      <c r="H1348" s="184" t="s">
        <v>3397</v>
      </c>
      <c r="I1348" s="185" t="s">
        <v>142</v>
      </c>
      <c r="J1348" s="18" t="s">
        <v>445</v>
      </c>
    </row>
    <row r="1349" spans="1:10" x14ac:dyDescent="0.25">
      <c r="A1349" s="18">
        <v>24211305</v>
      </c>
      <c r="B1349" s="184" t="s">
        <v>1212</v>
      </c>
      <c r="C1349" s="18" t="s">
        <v>3456</v>
      </c>
      <c r="D1349" s="185" t="s">
        <v>95</v>
      </c>
      <c r="E1349" s="18" t="s">
        <v>3457</v>
      </c>
      <c r="F1349" s="18">
        <v>14</v>
      </c>
      <c r="G1349" s="18" t="s">
        <v>142</v>
      </c>
      <c r="H1349" s="184" t="s">
        <v>3397</v>
      </c>
      <c r="I1349" s="185" t="s">
        <v>142</v>
      </c>
      <c r="J1349" s="18" t="s">
        <v>363</v>
      </c>
    </row>
    <row r="1350" spans="1:10" x14ac:dyDescent="0.25">
      <c r="A1350" s="18">
        <v>24249285</v>
      </c>
      <c r="B1350" s="184" t="s">
        <v>5146</v>
      </c>
      <c r="C1350" s="18" t="s">
        <v>1560</v>
      </c>
      <c r="D1350" s="185" t="s">
        <v>79</v>
      </c>
      <c r="E1350" s="18" t="s">
        <v>1051</v>
      </c>
      <c r="F1350" s="18">
        <v>11</v>
      </c>
      <c r="G1350" s="18" t="s">
        <v>142</v>
      </c>
      <c r="H1350" s="184" t="s">
        <v>3397</v>
      </c>
      <c r="I1350" s="185" t="s">
        <v>142</v>
      </c>
      <c r="J1350" s="18" t="s">
        <v>152</v>
      </c>
    </row>
    <row r="1351" spans="1:10" x14ac:dyDescent="0.25">
      <c r="A1351" s="18">
        <v>24247453</v>
      </c>
      <c r="B1351" s="184" t="s">
        <v>3458</v>
      </c>
      <c r="C1351" s="18" t="s">
        <v>3459</v>
      </c>
      <c r="D1351" s="185" t="s">
        <v>78</v>
      </c>
      <c r="E1351" s="18" t="s">
        <v>3460</v>
      </c>
      <c r="F1351" s="18">
        <v>12</v>
      </c>
      <c r="G1351" s="18" t="s">
        <v>142</v>
      </c>
      <c r="H1351" s="184" t="s">
        <v>3397</v>
      </c>
      <c r="I1351" s="185" t="s">
        <v>142</v>
      </c>
      <c r="J1351" s="18" t="s">
        <v>3398</v>
      </c>
    </row>
    <row r="1352" spans="1:10" x14ac:dyDescent="0.25">
      <c r="A1352" s="18">
        <v>24247480</v>
      </c>
      <c r="B1352" s="184" t="s">
        <v>3461</v>
      </c>
      <c r="C1352" s="18" t="s">
        <v>3462</v>
      </c>
      <c r="D1352" s="185" t="s">
        <v>79</v>
      </c>
      <c r="E1352" s="18" t="s">
        <v>3116</v>
      </c>
      <c r="F1352" s="18">
        <v>12</v>
      </c>
      <c r="G1352" s="18" t="s">
        <v>142</v>
      </c>
      <c r="H1352" s="184" t="s">
        <v>3397</v>
      </c>
      <c r="I1352" s="185" t="s">
        <v>142</v>
      </c>
      <c r="J1352" s="18" t="s">
        <v>3463</v>
      </c>
    </row>
    <row r="1353" spans="1:10" x14ac:dyDescent="0.25">
      <c r="A1353" s="18">
        <v>24222232</v>
      </c>
      <c r="B1353" s="184" t="s">
        <v>3464</v>
      </c>
      <c r="C1353" s="18" t="s">
        <v>3465</v>
      </c>
      <c r="D1353" s="185" t="s">
        <v>78</v>
      </c>
      <c r="E1353" s="18" t="s">
        <v>2242</v>
      </c>
      <c r="F1353" s="18">
        <v>13</v>
      </c>
      <c r="G1353" s="18" t="s">
        <v>142</v>
      </c>
      <c r="H1353" s="184" t="s">
        <v>3397</v>
      </c>
      <c r="I1353" s="185" t="s">
        <v>142</v>
      </c>
      <c r="J1353" s="18" t="s">
        <v>3466</v>
      </c>
    </row>
    <row r="1354" spans="1:10" x14ac:dyDescent="0.25">
      <c r="A1354" s="18">
        <v>24247482</v>
      </c>
      <c r="B1354" s="184" t="s">
        <v>3467</v>
      </c>
      <c r="C1354" s="18" t="s">
        <v>480</v>
      </c>
      <c r="D1354" s="185" t="s">
        <v>79</v>
      </c>
      <c r="E1354" s="18" t="s">
        <v>319</v>
      </c>
      <c r="F1354" s="18">
        <v>11</v>
      </c>
      <c r="G1354" s="18" t="s">
        <v>142</v>
      </c>
      <c r="H1354" s="184" t="s">
        <v>3397</v>
      </c>
      <c r="I1354" s="185" t="s">
        <v>142</v>
      </c>
      <c r="J1354" s="18" t="s">
        <v>1083</v>
      </c>
    </row>
    <row r="1355" spans="1:10" x14ac:dyDescent="0.25">
      <c r="A1355" s="18">
        <v>24247768</v>
      </c>
      <c r="B1355" s="184" t="s">
        <v>3468</v>
      </c>
      <c r="C1355" s="18" t="s">
        <v>3469</v>
      </c>
      <c r="D1355" s="185" t="s">
        <v>78</v>
      </c>
      <c r="E1355" s="18" t="s">
        <v>354</v>
      </c>
      <c r="F1355" s="18">
        <v>12</v>
      </c>
      <c r="G1355" s="18" t="s">
        <v>142</v>
      </c>
      <c r="H1355" s="184" t="s">
        <v>3397</v>
      </c>
      <c r="I1355" s="185" t="s">
        <v>142</v>
      </c>
      <c r="J1355" s="18" t="s">
        <v>3410</v>
      </c>
    </row>
    <row r="1356" spans="1:10" x14ac:dyDescent="0.25">
      <c r="A1356" s="18">
        <v>24237316</v>
      </c>
      <c r="B1356" s="184" t="s">
        <v>3470</v>
      </c>
      <c r="C1356" s="18" t="s">
        <v>440</v>
      </c>
      <c r="D1356" s="185" t="s">
        <v>79</v>
      </c>
      <c r="E1356" s="18" t="s">
        <v>3471</v>
      </c>
      <c r="F1356" s="18">
        <v>13</v>
      </c>
      <c r="G1356" s="18" t="s">
        <v>142</v>
      </c>
      <c r="H1356" s="184" t="s">
        <v>3397</v>
      </c>
      <c r="I1356" s="185" t="s">
        <v>142</v>
      </c>
      <c r="J1356" s="18" t="s">
        <v>573</v>
      </c>
    </row>
    <row r="1357" spans="1:10" x14ac:dyDescent="0.25">
      <c r="A1357" s="18">
        <v>24248137</v>
      </c>
      <c r="B1357" s="184" t="s">
        <v>3472</v>
      </c>
      <c r="C1357" s="18" t="s">
        <v>3473</v>
      </c>
      <c r="D1357" s="185" t="s">
        <v>78</v>
      </c>
      <c r="E1357" s="18" t="s">
        <v>1143</v>
      </c>
      <c r="F1357" s="18">
        <v>11</v>
      </c>
      <c r="G1357" s="18" t="s">
        <v>142</v>
      </c>
      <c r="H1357" s="184" t="s">
        <v>3397</v>
      </c>
      <c r="I1357" s="185" t="s">
        <v>142</v>
      </c>
      <c r="J1357" s="18" t="s">
        <v>2313</v>
      </c>
    </row>
    <row r="1358" spans="1:10" x14ac:dyDescent="0.25">
      <c r="A1358" s="18">
        <v>24247604</v>
      </c>
      <c r="B1358" s="184" t="s">
        <v>3474</v>
      </c>
      <c r="C1358" s="18" t="s">
        <v>1518</v>
      </c>
      <c r="D1358" s="185" t="s">
        <v>79</v>
      </c>
      <c r="E1358" s="18" t="s">
        <v>903</v>
      </c>
      <c r="F1358" s="18">
        <v>11</v>
      </c>
      <c r="G1358" s="18" t="s">
        <v>142</v>
      </c>
      <c r="H1358" s="184" t="s">
        <v>3397</v>
      </c>
      <c r="I1358" s="185" t="s">
        <v>142</v>
      </c>
    </row>
    <row r="1359" spans="1:10" x14ac:dyDescent="0.25">
      <c r="A1359" s="18">
        <v>24237265</v>
      </c>
      <c r="B1359" s="184" t="s">
        <v>239</v>
      </c>
      <c r="C1359" s="18" t="s">
        <v>3475</v>
      </c>
      <c r="D1359" s="185" t="s">
        <v>95</v>
      </c>
      <c r="E1359" s="18" t="s">
        <v>3476</v>
      </c>
      <c r="F1359" s="18">
        <v>13</v>
      </c>
      <c r="G1359" s="18" t="s">
        <v>142</v>
      </c>
      <c r="H1359" s="184" t="s">
        <v>3397</v>
      </c>
      <c r="I1359" s="185" t="s">
        <v>142</v>
      </c>
      <c r="J1359" s="18" t="s">
        <v>3477</v>
      </c>
    </row>
    <row r="1360" spans="1:10" x14ac:dyDescent="0.25">
      <c r="A1360" s="18">
        <v>24247612</v>
      </c>
      <c r="B1360" s="184" t="s">
        <v>3478</v>
      </c>
      <c r="C1360" s="18" t="s">
        <v>3479</v>
      </c>
      <c r="D1360" s="185" t="s">
        <v>79</v>
      </c>
      <c r="E1360" s="18" t="s">
        <v>3480</v>
      </c>
      <c r="F1360" s="18">
        <v>12</v>
      </c>
      <c r="G1360" s="18" t="s">
        <v>142</v>
      </c>
      <c r="H1360" s="184" t="s">
        <v>3397</v>
      </c>
      <c r="I1360" s="185" t="s">
        <v>142</v>
      </c>
      <c r="J1360" s="18" t="s">
        <v>1083</v>
      </c>
    </row>
    <row r="1361" spans="1:10" x14ac:dyDescent="0.25">
      <c r="A1361" s="18">
        <v>24237818</v>
      </c>
      <c r="B1361" s="184" t="s">
        <v>3481</v>
      </c>
      <c r="C1361" s="18" t="s">
        <v>2075</v>
      </c>
      <c r="D1361" s="185" t="s">
        <v>79</v>
      </c>
      <c r="E1361" s="18" t="s">
        <v>3482</v>
      </c>
      <c r="F1361" s="18">
        <v>13</v>
      </c>
      <c r="G1361" s="18" t="s">
        <v>142</v>
      </c>
      <c r="H1361" s="184" t="s">
        <v>3397</v>
      </c>
      <c r="I1361" s="185" t="s">
        <v>142</v>
      </c>
      <c r="J1361" s="18" t="s">
        <v>1388</v>
      </c>
    </row>
    <row r="1362" spans="1:10" x14ac:dyDescent="0.25">
      <c r="A1362" s="18">
        <v>24247605</v>
      </c>
      <c r="B1362" s="184" t="s">
        <v>3483</v>
      </c>
      <c r="C1362" s="18" t="s">
        <v>3484</v>
      </c>
      <c r="D1362" s="185" t="s">
        <v>79</v>
      </c>
      <c r="E1362" s="18" t="s">
        <v>617</v>
      </c>
      <c r="F1362" s="18">
        <v>12</v>
      </c>
      <c r="G1362" s="18" t="s">
        <v>142</v>
      </c>
      <c r="H1362" s="184" t="s">
        <v>3397</v>
      </c>
      <c r="I1362" s="185" t="s">
        <v>142</v>
      </c>
      <c r="J1362" s="18" t="s">
        <v>3485</v>
      </c>
    </row>
    <row r="1363" spans="1:10" x14ac:dyDescent="0.25">
      <c r="A1363" s="18">
        <v>24248786</v>
      </c>
      <c r="B1363" s="184" t="s">
        <v>3486</v>
      </c>
      <c r="C1363" s="18" t="s">
        <v>3487</v>
      </c>
      <c r="D1363" s="185" t="s">
        <v>95</v>
      </c>
      <c r="E1363" s="18" t="s">
        <v>1724</v>
      </c>
      <c r="F1363" s="18">
        <v>13</v>
      </c>
      <c r="G1363" s="18" t="s">
        <v>142</v>
      </c>
      <c r="H1363" s="184" t="s">
        <v>3397</v>
      </c>
      <c r="I1363" s="185" t="s">
        <v>142</v>
      </c>
      <c r="J1363" s="18" t="s">
        <v>152</v>
      </c>
    </row>
    <row r="1364" spans="1:10" x14ac:dyDescent="0.25">
      <c r="A1364" s="18">
        <v>24237317</v>
      </c>
      <c r="B1364" s="184" t="s">
        <v>3488</v>
      </c>
      <c r="C1364" s="18" t="s">
        <v>3489</v>
      </c>
      <c r="D1364" s="185" t="s">
        <v>79</v>
      </c>
      <c r="E1364" s="18" t="s">
        <v>3490</v>
      </c>
      <c r="F1364" s="18">
        <v>12</v>
      </c>
      <c r="G1364" s="18" t="s">
        <v>142</v>
      </c>
      <c r="H1364" s="184" t="s">
        <v>3397</v>
      </c>
      <c r="I1364" s="185" t="s">
        <v>142</v>
      </c>
      <c r="J1364" s="18" t="s">
        <v>1388</v>
      </c>
    </row>
    <row r="1365" spans="1:10" x14ac:dyDescent="0.25">
      <c r="A1365" s="18">
        <v>24248179</v>
      </c>
      <c r="B1365" s="184" t="s">
        <v>3491</v>
      </c>
      <c r="C1365" s="18" t="s">
        <v>300</v>
      </c>
      <c r="D1365" s="185" t="s">
        <v>79</v>
      </c>
      <c r="E1365" s="18" t="s">
        <v>199</v>
      </c>
      <c r="F1365" s="18">
        <v>12</v>
      </c>
      <c r="G1365" s="18" t="s">
        <v>142</v>
      </c>
      <c r="H1365" s="184" t="s">
        <v>3397</v>
      </c>
      <c r="I1365" s="185" t="s">
        <v>142</v>
      </c>
      <c r="J1365" s="18" t="s">
        <v>3492</v>
      </c>
    </row>
    <row r="1366" spans="1:10" x14ac:dyDescent="0.25">
      <c r="A1366" s="18">
        <v>24247461</v>
      </c>
      <c r="B1366" s="184" t="s">
        <v>3493</v>
      </c>
      <c r="C1366" s="18" t="s">
        <v>2006</v>
      </c>
      <c r="D1366" s="185" t="s">
        <v>79</v>
      </c>
      <c r="E1366" s="18" t="s">
        <v>3494</v>
      </c>
      <c r="F1366" s="18">
        <v>11</v>
      </c>
      <c r="G1366" s="18" t="s">
        <v>142</v>
      </c>
      <c r="H1366" s="184" t="s">
        <v>3397</v>
      </c>
      <c r="I1366" s="185" t="s">
        <v>142</v>
      </c>
      <c r="J1366" s="18" t="s">
        <v>3425</v>
      </c>
    </row>
    <row r="1367" spans="1:10" x14ac:dyDescent="0.25">
      <c r="A1367" s="18">
        <v>24249238</v>
      </c>
      <c r="B1367" s="184" t="s">
        <v>8994</v>
      </c>
      <c r="C1367" s="18" t="s">
        <v>1326</v>
      </c>
      <c r="D1367" s="185" t="s">
        <v>94</v>
      </c>
      <c r="E1367" s="18" t="s">
        <v>3878</v>
      </c>
      <c r="F1367" s="18">
        <v>14</v>
      </c>
      <c r="G1367" s="18" t="s">
        <v>142</v>
      </c>
      <c r="H1367" s="184" t="s">
        <v>3397</v>
      </c>
      <c r="I1367" s="185" t="s">
        <v>142</v>
      </c>
    </row>
    <row r="1368" spans="1:10" x14ac:dyDescent="0.25">
      <c r="A1368" s="18">
        <v>24239248</v>
      </c>
      <c r="B1368" s="184" t="s">
        <v>8995</v>
      </c>
      <c r="C1368" s="18" t="s">
        <v>3144</v>
      </c>
      <c r="D1368" s="185" t="s">
        <v>95</v>
      </c>
      <c r="E1368" s="18" t="s">
        <v>2774</v>
      </c>
      <c r="F1368" s="18">
        <v>13</v>
      </c>
      <c r="G1368" s="18" t="s">
        <v>142</v>
      </c>
      <c r="H1368" s="184" t="s">
        <v>3397</v>
      </c>
      <c r="I1368" s="185" t="s">
        <v>142</v>
      </c>
      <c r="J1368" s="18" t="s">
        <v>1760</v>
      </c>
    </row>
    <row r="1369" spans="1:10" x14ac:dyDescent="0.25">
      <c r="A1369" s="18">
        <v>24247485</v>
      </c>
      <c r="B1369" s="184" t="s">
        <v>3495</v>
      </c>
      <c r="C1369" s="18" t="s">
        <v>1719</v>
      </c>
      <c r="D1369" s="185" t="s">
        <v>79</v>
      </c>
      <c r="E1369" s="18" t="s">
        <v>3496</v>
      </c>
      <c r="F1369" s="18">
        <v>11</v>
      </c>
      <c r="G1369" s="18" t="s">
        <v>142</v>
      </c>
      <c r="H1369" s="184" t="s">
        <v>3397</v>
      </c>
      <c r="I1369" s="185" t="s">
        <v>142</v>
      </c>
      <c r="J1369" s="18" t="s">
        <v>1083</v>
      </c>
    </row>
    <row r="1370" spans="1:10" x14ac:dyDescent="0.25">
      <c r="A1370" s="18">
        <v>24247696</v>
      </c>
      <c r="B1370" s="184" t="s">
        <v>3497</v>
      </c>
      <c r="C1370" s="18" t="s">
        <v>501</v>
      </c>
      <c r="D1370" s="185" t="s">
        <v>79</v>
      </c>
      <c r="E1370" s="18" t="s">
        <v>488</v>
      </c>
      <c r="F1370" s="18">
        <v>12</v>
      </c>
      <c r="G1370" s="18" t="s">
        <v>142</v>
      </c>
      <c r="H1370" s="184" t="s">
        <v>3397</v>
      </c>
      <c r="I1370" s="185" t="s">
        <v>142</v>
      </c>
      <c r="J1370" s="18" t="s">
        <v>1083</v>
      </c>
    </row>
    <row r="1371" spans="1:10" x14ac:dyDescent="0.25">
      <c r="A1371" s="18">
        <v>24247481</v>
      </c>
      <c r="B1371" s="184" t="s">
        <v>3498</v>
      </c>
      <c r="C1371" s="18" t="s">
        <v>3499</v>
      </c>
      <c r="D1371" s="185" t="s">
        <v>78</v>
      </c>
      <c r="E1371" s="18" t="s">
        <v>1123</v>
      </c>
      <c r="F1371" s="18">
        <v>11</v>
      </c>
      <c r="G1371" s="18" t="s">
        <v>142</v>
      </c>
      <c r="H1371" s="184" t="s">
        <v>3397</v>
      </c>
      <c r="I1371" s="185" t="s">
        <v>142</v>
      </c>
      <c r="J1371" s="18" t="s">
        <v>3398</v>
      </c>
    </row>
    <row r="1372" spans="1:10" x14ac:dyDescent="0.25">
      <c r="A1372" s="18">
        <v>24248340</v>
      </c>
      <c r="B1372" s="184" t="s">
        <v>3500</v>
      </c>
      <c r="C1372" s="18" t="s">
        <v>3501</v>
      </c>
      <c r="D1372" s="185" t="s">
        <v>79</v>
      </c>
      <c r="E1372" s="18" t="s">
        <v>3502</v>
      </c>
      <c r="F1372" s="18">
        <v>12</v>
      </c>
      <c r="G1372" s="18" t="s">
        <v>142</v>
      </c>
      <c r="H1372" s="184" t="s">
        <v>3397</v>
      </c>
      <c r="I1372" s="185" t="s">
        <v>142</v>
      </c>
      <c r="J1372" s="18" t="s">
        <v>445</v>
      </c>
    </row>
    <row r="1373" spans="1:10" x14ac:dyDescent="0.25">
      <c r="A1373" s="18">
        <v>24221299</v>
      </c>
      <c r="B1373" s="184" t="s">
        <v>3503</v>
      </c>
      <c r="C1373" s="18" t="s">
        <v>3504</v>
      </c>
      <c r="D1373" s="185" t="s">
        <v>78</v>
      </c>
      <c r="E1373" s="18" t="s">
        <v>343</v>
      </c>
      <c r="F1373" s="18">
        <v>13</v>
      </c>
      <c r="G1373" s="18" t="s">
        <v>142</v>
      </c>
      <c r="H1373" s="184" t="s">
        <v>3397</v>
      </c>
      <c r="I1373" s="185" t="s">
        <v>142</v>
      </c>
      <c r="J1373" s="18" t="s">
        <v>445</v>
      </c>
    </row>
    <row r="1374" spans="1:10" x14ac:dyDescent="0.25">
      <c r="A1374" s="18">
        <v>24247452</v>
      </c>
      <c r="B1374" s="184" t="s">
        <v>3505</v>
      </c>
      <c r="C1374" s="18" t="s">
        <v>3506</v>
      </c>
      <c r="D1374" s="185" t="s">
        <v>79</v>
      </c>
      <c r="E1374" s="18" t="s">
        <v>1058</v>
      </c>
      <c r="F1374" s="18">
        <v>12</v>
      </c>
      <c r="G1374" s="18" t="s">
        <v>142</v>
      </c>
      <c r="H1374" s="184" t="s">
        <v>3397</v>
      </c>
      <c r="I1374" s="185" t="s">
        <v>142</v>
      </c>
      <c r="J1374" s="18" t="s">
        <v>445</v>
      </c>
    </row>
    <row r="1375" spans="1:10" x14ac:dyDescent="0.25">
      <c r="A1375" s="18">
        <v>24247490</v>
      </c>
      <c r="B1375" s="184" t="s">
        <v>3507</v>
      </c>
      <c r="C1375" s="18" t="s">
        <v>3508</v>
      </c>
      <c r="D1375" s="185" t="s">
        <v>79</v>
      </c>
      <c r="E1375" s="18" t="s">
        <v>209</v>
      </c>
      <c r="F1375" s="18">
        <v>11</v>
      </c>
      <c r="G1375" s="18" t="s">
        <v>142</v>
      </c>
      <c r="H1375" s="184" t="s">
        <v>3397</v>
      </c>
      <c r="I1375" s="185" t="s">
        <v>142</v>
      </c>
      <c r="J1375" s="18" t="s">
        <v>573</v>
      </c>
    </row>
    <row r="1376" spans="1:10" x14ac:dyDescent="0.25">
      <c r="A1376" s="18">
        <v>24221665</v>
      </c>
      <c r="B1376" s="184" t="s">
        <v>3509</v>
      </c>
      <c r="C1376" s="18" t="s">
        <v>3510</v>
      </c>
      <c r="D1376" s="185" t="s">
        <v>95</v>
      </c>
      <c r="E1376" s="18" t="s">
        <v>1397</v>
      </c>
      <c r="F1376" s="18">
        <v>13</v>
      </c>
      <c r="G1376" s="18" t="s">
        <v>142</v>
      </c>
      <c r="H1376" s="184" t="s">
        <v>3397</v>
      </c>
      <c r="I1376" s="185" t="s">
        <v>142</v>
      </c>
      <c r="J1376" s="18" t="s">
        <v>573</v>
      </c>
    </row>
    <row r="1377" spans="1:10" x14ac:dyDescent="0.25">
      <c r="A1377" s="18">
        <v>24248602</v>
      </c>
      <c r="B1377" s="184" t="s">
        <v>3511</v>
      </c>
      <c r="C1377" s="18" t="s">
        <v>3512</v>
      </c>
      <c r="D1377" s="185" t="s">
        <v>94</v>
      </c>
      <c r="E1377" s="18" t="s">
        <v>3513</v>
      </c>
      <c r="F1377" s="18">
        <v>14</v>
      </c>
      <c r="G1377" s="18" t="s">
        <v>142</v>
      </c>
      <c r="H1377" s="184" t="s">
        <v>3397</v>
      </c>
      <c r="I1377" s="185" t="s">
        <v>142</v>
      </c>
      <c r="J1377" s="18" t="s">
        <v>307</v>
      </c>
    </row>
    <row r="1378" spans="1:10" x14ac:dyDescent="0.25">
      <c r="A1378" s="18">
        <v>24247456</v>
      </c>
      <c r="B1378" s="184" t="s">
        <v>3514</v>
      </c>
      <c r="C1378" s="18" t="s">
        <v>3515</v>
      </c>
      <c r="D1378" s="185" t="s">
        <v>79</v>
      </c>
      <c r="E1378" s="18" t="s">
        <v>261</v>
      </c>
      <c r="F1378" s="18">
        <v>12</v>
      </c>
      <c r="G1378" s="18" t="s">
        <v>142</v>
      </c>
      <c r="H1378" s="184" t="s">
        <v>3397</v>
      </c>
      <c r="I1378" s="185" t="s">
        <v>142</v>
      </c>
      <c r="J1378" s="18" t="s">
        <v>445</v>
      </c>
    </row>
    <row r="1379" spans="1:10" x14ac:dyDescent="0.25">
      <c r="A1379" s="18">
        <v>24247628</v>
      </c>
      <c r="B1379" s="184" t="s">
        <v>1477</v>
      </c>
      <c r="C1379" s="18" t="s">
        <v>3516</v>
      </c>
      <c r="D1379" s="185" t="s">
        <v>79</v>
      </c>
      <c r="E1379" s="18" t="s">
        <v>3517</v>
      </c>
      <c r="F1379" s="18">
        <v>12</v>
      </c>
      <c r="G1379" s="18" t="s">
        <v>142</v>
      </c>
      <c r="H1379" s="184" t="s">
        <v>3397</v>
      </c>
      <c r="I1379" s="185" t="s">
        <v>142</v>
      </c>
      <c r="J1379" s="18" t="s">
        <v>3425</v>
      </c>
    </row>
    <row r="1380" spans="1:10" x14ac:dyDescent="0.25">
      <c r="A1380" s="18">
        <v>24247459</v>
      </c>
      <c r="B1380" s="184" t="s">
        <v>3518</v>
      </c>
      <c r="C1380" s="18" t="s">
        <v>893</v>
      </c>
      <c r="D1380" s="185" t="s">
        <v>79</v>
      </c>
      <c r="E1380" s="18" t="s">
        <v>234</v>
      </c>
      <c r="F1380" s="18">
        <v>11</v>
      </c>
      <c r="G1380" s="18" t="s">
        <v>142</v>
      </c>
      <c r="H1380" s="184" t="s">
        <v>3397</v>
      </c>
      <c r="I1380" s="185" t="s">
        <v>142</v>
      </c>
      <c r="J1380" s="18" t="s">
        <v>3425</v>
      </c>
    </row>
    <row r="1381" spans="1:10" x14ac:dyDescent="0.25">
      <c r="A1381" s="18">
        <v>24221717</v>
      </c>
      <c r="B1381" s="184" t="s">
        <v>3519</v>
      </c>
      <c r="C1381" s="18" t="s">
        <v>3520</v>
      </c>
      <c r="D1381" s="185" t="s">
        <v>79</v>
      </c>
      <c r="E1381" s="18" t="s">
        <v>1195</v>
      </c>
      <c r="F1381" s="18">
        <v>13</v>
      </c>
      <c r="G1381" s="18" t="s">
        <v>142</v>
      </c>
      <c r="H1381" s="184" t="s">
        <v>3397</v>
      </c>
      <c r="I1381" s="185" t="s">
        <v>142</v>
      </c>
      <c r="J1381" s="18" t="s">
        <v>3485</v>
      </c>
    </row>
    <row r="1382" spans="1:10" x14ac:dyDescent="0.25">
      <c r="A1382" s="18">
        <v>24210701</v>
      </c>
      <c r="B1382" s="184" t="s">
        <v>3521</v>
      </c>
      <c r="C1382" s="18" t="s">
        <v>3522</v>
      </c>
      <c r="D1382" s="185" t="s">
        <v>94</v>
      </c>
      <c r="E1382" s="18" t="s">
        <v>2184</v>
      </c>
      <c r="F1382" s="18">
        <v>14</v>
      </c>
      <c r="G1382" s="18" t="s">
        <v>142</v>
      </c>
      <c r="H1382" s="184" t="s">
        <v>3397</v>
      </c>
      <c r="I1382" s="185" t="s">
        <v>142</v>
      </c>
      <c r="J1382" s="18" t="s">
        <v>445</v>
      </c>
    </row>
    <row r="1383" spans="1:10" x14ac:dyDescent="0.25">
      <c r="A1383" s="18">
        <v>24237755</v>
      </c>
      <c r="B1383" s="184" t="s">
        <v>3523</v>
      </c>
      <c r="C1383" s="18" t="s">
        <v>3524</v>
      </c>
      <c r="D1383" s="185" t="s">
        <v>78</v>
      </c>
      <c r="E1383" s="18" t="s">
        <v>2982</v>
      </c>
      <c r="F1383" s="18">
        <v>12</v>
      </c>
      <c r="G1383" s="18" t="s">
        <v>142</v>
      </c>
      <c r="H1383" s="184" t="s">
        <v>3397</v>
      </c>
      <c r="I1383" s="185" t="s">
        <v>142</v>
      </c>
      <c r="J1383" s="18" t="s">
        <v>445</v>
      </c>
    </row>
    <row r="1384" spans="1:10" x14ac:dyDescent="0.25">
      <c r="A1384" s="18">
        <v>24247458</v>
      </c>
      <c r="B1384" s="184" t="s">
        <v>3525</v>
      </c>
      <c r="C1384" s="18" t="s">
        <v>356</v>
      </c>
      <c r="D1384" s="185" t="s">
        <v>79</v>
      </c>
      <c r="E1384" s="18" t="s">
        <v>1615</v>
      </c>
      <c r="F1384" s="18">
        <v>12</v>
      </c>
      <c r="G1384" s="18" t="s">
        <v>142</v>
      </c>
      <c r="H1384" s="184" t="s">
        <v>3397</v>
      </c>
      <c r="I1384" s="185" t="s">
        <v>142</v>
      </c>
      <c r="J1384" s="18" t="s">
        <v>445</v>
      </c>
    </row>
    <row r="1385" spans="1:10" x14ac:dyDescent="0.25">
      <c r="A1385" s="18">
        <v>24247488</v>
      </c>
      <c r="B1385" s="184" t="s">
        <v>3526</v>
      </c>
      <c r="C1385" s="18" t="s">
        <v>3527</v>
      </c>
      <c r="D1385" s="185" t="s">
        <v>79</v>
      </c>
      <c r="E1385" s="18" t="s">
        <v>733</v>
      </c>
      <c r="F1385" s="18">
        <v>11</v>
      </c>
      <c r="G1385" s="18" t="s">
        <v>142</v>
      </c>
      <c r="H1385" s="184" t="s">
        <v>3397</v>
      </c>
      <c r="I1385" s="185" t="s">
        <v>142</v>
      </c>
      <c r="J1385" s="18" t="s">
        <v>573</v>
      </c>
    </row>
    <row r="1386" spans="1:10" x14ac:dyDescent="0.25">
      <c r="A1386" s="18">
        <v>24237249</v>
      </c>
      <c r="B1386" s="184" t="s">
        <v>3528</v>
      </c>
      <c r="C1386" s="18" t="s">
        <v>3529</v>
      </c>
      <c r="D1386" s="185" t="s">
        <v>79</v>
      </c>
      <c r="E1386" s="18" t="s">
        <v>3347</v>
      </c>
      <c r="F1386" s="18">
        <v>12</v>
      </c>
      <c r="G1386" s="18" t="s">
        <v>142</v>
      </c>
      <c r="H1386" s="184" t="s">
        <v>3397</v>
      </c>
      <c r="I1386" s="185" t="s">
        <v>142</v>
      </c>
      <c r="J1386" s="18" t="s">
        <v>1388</v>
      </c>
    </row>
    <row r="1387" spans="1:10" x14ac:dyDescent="0.25">
      <c r="A1387" s="18">
        <v>24237675</v>
      </c>
      <c r="B1387" s="184" t="s">
        <v>282</v>
      </c>
      <c r="C1387" s="18" t="s">
        <v>3530</v>
      </c>
      <c r="D1387" s="185" t="s">
        <v>94</v>
      </c>
      <c r="E1387" s="18" t="s">
        <v>306</v>
      </c>
      <c r="F1387" s="18">
        <v>14</v>
      </c>
      <c r="G1387" s="18" t="s">
        <v>142</v>
      </c>
      <c r="H1387" s="184" t="s">
        <v>3397</v>
      </c>
      <c r="I1387" s="185" t="s">
        <v>142</v>
      </c>
      <c r="J1387" s="18" t="s">
        <v>152</v>
      </c>
    </row>
    <row r="1388" spans="1:10" x14ac:dyDescent="0.25">
      <c r="A1388" s="18">
        <v>24237261</v>
      </c>
      <c r="B1388" s="184" t="s">
        <v>3531</v>
      </c>
      <c r="C1388" s="18" t="s">
        <v>3532</v>
      </c>
      <c r="D1388" s="185" t="s">
        <v>79</v>
      </c>
      <c r="E1388" s="18" t="s">
        <v>3419</v>
      </c>
      <c r="F1388" s="18">
        <v>12</v>
      </c>
      <c r="G1388" s="18" t="s">
        <v>142</v>
      </c>
      <c r="H1388" s="184" t="s">
        <v>3397</v>
      </c>
      <c r="I1388" s="185" t="s">
        <v>142</v>
      </c>
      <c r="J1388" s="18" t="s">
        <v>3533</v>
      </c>
    </row>
    <row r="1389" spans="1:10" x14ac:dyDescent="0.25">
      <c r="A1389" s="18">
        <v>24247462</v>
      </c>
      <c r="B1389" s="184" t="s">
        <v>3531</v>
      </c>
      <c r="C1389" s="18" t="s">
        <v>3534</v>
      </c>
      <c r="D1389" s="185" t="s">
        <v>79</v>
      </c>
      <c r="E1389" s="18" t="s">
        <v>3189</v>
      </c>
      <c r="F1389" s="18">
        <v>11</v>
      </c>
      <c r="G1389" s="18" t="s">
        <v>142</v>
      </c>
      <c r="H1389" s="184" t="s">
        <v>3397</v>
      </c>
      <c r="I1389" s="185" t="s">
        <v>142</v>
      </c>
      <c r="J1389" s="18" t="s">
        <v>3425</v>
      </c>
    </row>
    <row r="1390" spans="1:10" x14ac:dyDescent="0.25">
      <c r="A1390" s="18">
        <v>24247489</v>
      </c>
      <c r="B1390" s="184" t="s">
        <v>3535</v>
      </c>
      <c r="C1390" s="18" t="s">
        <v>3536</v>
      </c>
      <c r="D1390" s="185" t="s">
        <v>78</v>
      </c>
      <c r="E1390" s="18" t="s">
        <v>2004</v>
      </c>
      <c r="F1390" s="18">
        <v>11</v>
      </c>
      <c r="G1390" s="18" t="s">
        <v>142</v>
      </c>
      <c r="H1390" s="184" t="s">
        <v>3397</v>
      </c>
      <c r="I1390" s="185" t="s">
        <v>142</v>
      </c>
      <c r="J1390" s="18" t="s">
        <v>3537</v>
      </c>
    </row>
    <row r="1391" spans="1:10" x14ac:dyDescent="0.25">
      <c r="A1391" s="18">
        <v>24247629</v>
      </c>
      <c r="B1391" s="184" t="s">
        <v>3538</v>
      </c>
      <c r="C1391" s="18" t="s">
        <v>3539</v>
      </c>
      <c r="D1391" s="185" t="s">
        <v>78</v>
      </c>
      <c r="E1391" s="18" t="s">
        <v>3540</v>
      </c>
      <c r="F1391" s="18">
        <v>12</v>
      </c>
      <c r="G1391" s="18" t="s">
        <v>142</v>
      </c>
      <c r="H1391" s="184" t="s">
        <v>3397</v>
      </c>
      <c r="I1391" s="185" t="s">
        <v>142</v>
      </c>
      <c r="J1391" s="18" t="s">
        <v>3425</v>
      </c>
    </row>
    <row r="1392" spans="1:10" x14ac:dyDescent="0.25">
      <c r="A1392" s="18">
        <v>24248603</v>
      </c>
      <c r="B1392" s="184" t="s">
        <v>3541</v>
      </c>
      <c r="C1392" s="18" t="s">
        <v>3542</v>
      </c>
      <c r="D1392" s="185" t="s">
        <v>94</v>
      </c>
      <c r="E1392" s="18" t="s">
        <v>924</v>
      </c>
      <c r="F1392" s="18">
        <v>14</v>
      </c>
      <c r="G1392" s="18" t="s">
        <v>142</v>
      </c>
      <c r="H1392" s="184" t="s">
        <v>3397</v>
      </c>
      <c r="I1392" s="185" t="s">
        <v>142</v>
      </c>
      <c r="J1392" s="18" t="s">
        <v>307</v>
      </c>
    </row>
    <row r="1393" spans="1:10" x14ac:dyDescent="0.25">
      <c r="A1393" s="18">
        <v>24248787</v>
      </c>
      <c r="B1393" s="184" t="s">
        <v>3543</v>
      </c>
      <c r="C1393" s="18" t="s">
        <v>3544</v>
      </c>
      <c r="D1393" s="185" t="s">
        <v>79</v>
      </c>
      <c r="E1393" s="18" t="s">
        <v>9113</v>
      </c>
      <c r="F1393" s="18">
        <v>12</v>
      </c>
      <c r="G1393" s="18" t="s">
        <v>142</v>
      </c>
      <c r="H1393" s="184" t="s">
        <v>3397</v>
      </c>
      <c r="I1393" s="185" t="s">
        <v>142</v>
      </c>
      <c r="J1393" s="18" t="s">
        <v>3545</v>
      </c>
    </row>
    <row r="1394" spans="1:10" x14ac:dyDescent="0.25">
      <c r="A1394" s="18">
        <v>24247450</v>
      </c>
      <c r="B1394" s="184" t="s">
        <v>3546</v>
      </c>
      <c r="C1394" s="18" t="s">
        <v>3024</v>
      </c>
      <c r="D1394" s="185" t="s">
        <v>79</v>
      </c>
      <c r="E1394" s="18" t="s">
        <v>3547</v>
      </c>
      <c r="F1394" s="18">
        <v>12</v>
      </c>
      <c r="G1394" s="18" t="s">
        <v>142</v>
      </c>
      <c r="H1394" s="184" t="s">
        <v>3397</v>
      </c>
      <c r="I1394" s="185" t="s">
        <v>142</v>
      </c>
      <c r="J1394" s="18" t="s">
        <v>445</v>
      </c>
    </row>
    <row r="1395" spans="1:10" x14ac:dyDescent="0.25">
      <c r="A1395" s="18">
        <v>24247613</v>
      </c>
      <c r="B1395" s="184" t="s">
        <v>3548</v>
      </c>
      <c r="C1395" s="18" t="s">
        <v>3549</v>
      </c>
      <c r="D1395" s="185" t="s">
        <v>78</v>
      </c>
      <c r="E1395" s="18" t="s">
        <v>3189</v>
      </c>
      <c r="F1395" s="18">
        <v>11</v>
      </c>
      <c r="G1395" s="18" t="s">
        <v>142</v>
      </c>
      <c r="H1395" s="184" t="s">
        <v>3397</v>
      </c>
      <c r="I1395" s="185" t="s">
        <v>142</v>
      </c>
      <c r="J1395" s="18" t="s">
        <v>3398</v>
      </c>
    </row>
    <row r="1396" spans="1:10" x14ac:dyDescent="0.25">
      <c r="A1396" s="18">
        <v>24233726</v>
      </c>
      <c r="B1396" s="184" t="s">
        <v>3548</v>
      </c>
      <c r="C1396" s="18" t="s">
        <v>3550</v>
      </c>
      <c r="D1396" s="185" t="s">
        <v>95</v>
      </c>
      <c r="E1396" s="18" t="s">
        <v>3551</v>
      </c>
      <c r="F1396" s="18">
        <v>15</v>
      </c>
      <c r="G1396" s="18" t="s">
        <v>142</v>
      </c>
      <c r="H1396" s="184" t="s">
        <v>3397</v>
      </c>
      <c r="I1396" s="185" t="s">
        <v>142</v>
      </c>
      <c r="J1396" s="18" t="s">
        <v>780</v>
      </c>
    </row>
    <row r="1397" spans="1:10" x14ac:dyDescent="0.25">
      <c r="A1397" s="18">
        <v>24248475</v>
      </c>
      <c r="B1397" s="184" t="s">
        <v>3552</v>
      </c>
      <c r="C1397" s="18" t="s">
        <v>1128</v>
      </c>
      <c r="D1397" s="185" t="s">
        <v>79</v>
      </c>
      <c r="E1397" s="18" t="s">
        <v>3553</v>
      </c>
      <c r="F1397" s="18">
        <v>11</v>
      </c>
      <c r="G1397" s="18" t="s">
        <v>142</v>
      </c>
      <c r="H1397" s="184" t="s">
        <v>3397</v>
      </c>
      <c r="I1397" s="185" t="s">
        <v>142</v>
      </c>
      <c r="J1397" s="18" t="s">
        <v>3485</v>
      </c>
    </row>
    <row r="1398" spans="1:10" x14ac:dyDescent="0.25">
      <c r="A1398" s="18">
        <v>24248136</v>
      </c>
      <c r="B1398" s="184" t="s">
        <v>3554</v>
      </c>
      <c r="C1398" s="18" t="s">
        <v>3555</v>
      </c>
      <c r="D1398" s="185" t="s">
        <v>79</v>
      </c>
      <c r="E1398" s="18" t="s">
        <v>1812</v>
      </c>
      <c r="F1398" s="18">
        <v>12</v>
      </c>
      <c r="G1398" s="18" t="s">
        <v>142</v>
      </c>
      <c r="H1398" s="184" t="s">
        <v>3397</v>
      </c>
      <c r="I1398" s="185" t="s">
        <v>142</v>
      </c>
      <c r="J1398" s="18" t="s">
        <v>573</v>
      </c>
    </row>
    <row r="1399" spans="1:10" x14ac:dyDescent="0.25">
      <c r="A1399" s="18">
        <v>24249239</v>
      </c>
      <c r="B1399" s="184" t="s">
        <v>8996</v>
      </c>
      <c r="C1399" s="18" t="s">
        <v>8997</v>
      </c>
      <c r="D1399" s="185" t="s">
        <v>79</v>
      </c>
      <c r="E1399" s="18" t="s">
        <v>4655</v>
      </c>
      <c r="F1399" s="18">
        <v>11</v>
      </c>
      <c r="G1399" s="18" t="s">
        <v>142</v>
      </c>
      <c r="H1399" s="184" t="s">
        <v>3397</v>
      </c>
      <c r="I1399" s="185" t="s">
        <v>142</v>
      </c>
    </row>
    <row r="1400" spans="1:10" x14ac:dyDescent="0.25">
      <c r="A1400" s="18">
        <v>24247858</v>
      </c>
      <c r="B1400" s="184" t="s">
        <v>3556</v>
      </c>
      <c r="C1400" s="18" t="s">
        <v>3557</v>
      </c>
      <c r="D1400" s="185" t="s">
        <v>79</v>
      </c>
      <c r="E1400" s="18" t="s">
        <v>3494</v>
      </c>
      <c r="F1400" s="18">
        <v>11</v>
      </c>
      <c r="G1400" s="18" t="s">
        <v>142</v>
      </c>
      <c r="H1400" s="184" t="s">
        <v>3397</v>
      </c>
      <c r="I1400" s="185" t="s">
        <v>142</v>
      </c>
      <c r="J1400" s="18" t="s">
        <v>3410</v>
      </c>
    </row>
    <row r="1401" spans="1:10" x14ac:dyDescent="0.25">
      <c r="A1401" s="18">
        <v>24237264</v>
      </c>
      <c r="B1401" s="184" t="s">
        <v>3556</v>
      </c>
      <c r="C1401" s="18" t="s">
        <v>3558</v>
      </c>
      <c r="D1401" s="185" t="s">
        <v>79</v>
      </c>
      <c r="E1401" s="18" t="s">
        <v>883</v>
      </c>
      <c r="F1401" s="18">
        <v>13</v>
      </c>
      <c r="G1401" s="18" t="s">
        <v>142</v>
      </c>
      <c r="H1401" s="184" t="s">
        <v>3397</v>
      </c>
      <c r="I1401" s="185" t="s">
        <v>142</v>
      </c>
      <c r="J1401" s="18" t="s">
        <v>573</v>
      </c>
    </row>
    <row r="1402" spans="1:10" x14ac:dyDescent="0.25">
      <c r="A1402" s="18">
        <v>24221298</v>
      </c>
      <c r="B1402" s="184" t="s">
        <v>3556</v>
      </c>
      <c r="C1402" s="18" t="s">
        <v>3559</v>
      </c>
      <c r="D1402" s="185" t="s">
        <v>78</v>
      </c>
      <c r="E1402" s="18" t="s">
        <v>2288</v>
      </c>
      <c r="F1402" s="18">
        <v>13</v>
      </c>
      <c r="G1402" s="18" t="s">
        <v>142</v>
      </c>
      <c r="H1402" s="184" t="s">
        <v>3397</v>
      </c>
      <c r="I1402" s="185" t="s">
        <v>142</v>
      </c>
      <c r="J1402" s="18" t="s">
        <v>3485</v>
      </c>
    </row>
    <row r="1403" spans="1:10" x14ac:dyDescent="0.25">
      <c r="A1403" s="18">
        <v>24248788</v>
      </c>
      <c r="B1403" s="184" t="s">
        <v>3556</v>
      </c>
      <c r="C1403" s="18" t="s">
        <v>3560</v>
      </c>
      <c r="D1403" s="185" t="s">
        <v>94</v>
      </c>
      <c r="E1403" s="18" t="s">
        <v>3561</v>
      </c>
      <c r="F1403" s="18">
        <v>13</v>
      </c>
      <c r="G1403" s="18" t="s">
        <v>142</v>
      </c>
      <c r="H1403" s="184" t="s">
        <v>3397</v>
      </c>
      <c r="I1403" s="185" t="s">
        <v>142</v>
      </c>
      <c r="J1403" s="18" t="s">
        <v>2313</v>
      </c>
    </row>
    <row r="1404" spans="1:10" x14ac:dyDescent="0.25">
      <c r="A1404" s="18">
        <v>24210703</v>
      </c>
      <c r="B1404" s="184" t="s">
        <v>3556</v>
      </c>
      <c r="C1404" s="18" t="s">
        <v>3562</v>
      </c>
      <c r="D1404" s="185" t="s">
        <v>94</v>
      </c>
      <c r="E1404" s="18" t="s">
        <v>2216</v>
      </c>
      <c r="F1404" s="18">
        <v>15</v>
      </c>
      <c r="G1404" s="18" t="s">
        <v>142</v>
      </c>
      <c r="H1404" s="184" t="s">
        <v>3397</v>
      </c>
      <c r="I1404" s="185" t="s">
        <v>142</v>
      </c>
      <c r="J1404" s="18" t="s">
        <v>1388</v>
      </c>
    </row>
    <row r="1405" spans="1:10" x14ac:dyDescent="0.25">
      <c r="A1405" s="18">
        <v>24238147</v>
      </c>
      <c r="B1405" s="184" t="s">
        <v>1084</v>
      </c>
      <c r="C1405" s="18" t="s">
        <v>3020</v>
      </c>
      <c r="D1405" s="185" t="s">
        <v>79</v>
      </c>
      <c r="E1405" s="18" t="s">
        <v>3314</v>
      </c>
      <c r="F1405" s="18">
        <v>12</v>
      </c>
      <c r="G1405" s="18" t="s">
        <v>142</v>
      </c>
      <c r="H1405" s="184" t="s">
        <v>3397</v>
      </c>
      <c r="I1405" s="185" t="s">
        <v>142</v>
      </c>
      <c r="J1405" s="18" t="s">
        <v>152</v>
      </c>
    </row>
    <row r="1406" spans="1:10" x14ac:dyDescent="0.25">
      <c r="A1406" s="18">
        <v>24237754</v>
      </c>
      <c r="B1406" s="184" t="s">
        <v>3563</v>
      </c>
      <c r="C1406" s="18" t="s">
        <v>3564</v>
      </c>
      <c r="D1406" s="185" t="s">
        <v>78</v>
      </c>
      <c r="E1406" s="18" t="s">
        <v>3565</v>
      </c>
      <c r="F1406" s="18">
        <v>12</v>
      </c>
      <c r="G1406" s="18" t="s">
        <v>142</v>
      </c>
      <c r="H1406" s="184" t="s">
        <v>3397</v>
      </c>
      <c r="I1406" s="185" t="s">
        <v>142</v>
      </c>
      <c r="J1406" s="18" t="s">
        <v>445</v>
      </c>
    </row>
    <row r="1407" spans="1:10" x14ac:dyDescent="0.25">
      <c r="A1407" s="18">
        <v>24247479</v>
      </c>
      <c r="B1407" s="184" t="s">
        <v>3566</v>
      </c>
      <c r="C1407" s="18" t="s">
        <v>3567</v>
      </c>
      <c r="D1407" s="185" t="s">
        <v>78</v>
      </c>
      <c r="E1407" s="18" t="s">
        <v>2187</v>
      </c>
      <c r="F1407" s="18">
        <v>11</v>
      </c>
      <c r="G1407" s="18" t="s">
        <v>142</v>
      </c>
      <c r="H1407" s="184" t="s">
        <v>3397</v>
      </c>
      <c r="I1407" s="185" t="s">
        <v>142</v>
      </c>
      <c r="J1407" s="18" t="s">
        <v>3398</v>
      </c>
    </row>
    <row r="1408" spans="1:10" x14ac:dyDescent="0.25">
      <c r="A1408" s="18">
        <v>24237245</v>
      </c>
      <c r="B1408" s="184" t="s">
        <v>3288</v>
      </c>
      <c r="C1408" s="18" t="s">
        <v>1792</v>
      </c>
      <c r="D1408" s="185" t="s">
        <v>78</v>
      </c>
      <c r="E1408" s="18" t="s">
        <v>2857</v>
      </c>
      <c r="F1408" s="18">
        <v>12</v>
      </c>
      <c r="G1408" s="18" t="s">
        <v>142</v>
      </c>
      <c r="H1408" s="184" t="s">
        <v>3397</v>
      </c>
      <c r="I1408" s="185" t="s">
        <v>142</v>
      </c>
      <c r="J1408" s="18" t="s">
        <v>1760</v>
      </c>
    </row>
    <row r="1409" spans="1:10" x14ac:dyDescent="0.25">
      <c r="A1409" s="18">
        <v>24247460</v>
      </c>
      <c r="B1409" s="184" t="s">
        <v>3568</v>
      </c>
      <c r="C1409" s="18" t="s">
        <v>685</v>
      </c>
      <c r="D1409" s="185" t="s">
        <v>78</v>
      </c>
      <c r="E1409" s="18" t="s">
        <v>3569</v>
      </c>
      <c r="F1409" s="18">
        <v>12</v>
      </c>
      <c r="G1409" s="18" t="s">
        <v>142</v>
      </c>
      <c r="H1409" s="184" t="s">
        <v>3397</v>
      </c>
      <c r="I1409" s="185" t="s">
        <v>142</v>
      </c>
      <c r="J1409" s="18" t="s">
        <v>3398</v>
      </c>
    </row>
    <row r="1410" spans="1:10" x14ac:dyDescent="0.25">
      <c r="A1410" s="18">
        <v>24222107</v>
      </c>
      <c r="B1410" s="184" t="s">
        <v>3387</v>
      </c>
      <c r="C1410" s="18" t="s">
        <v>3570</v>
      </c>
      <c r="D1410" s="185" t="s">
        <v>78</v>
      </c>
      <c r="E1410" s="18" t="s">
        <v>2368</v>
      </c>
      <c r="F1410" s="18">
        <v>13</v>
      </c>
      <c r="G1410" s="18" t="s">
        <v>142</v>
      </c>
      <c r="H1410" s="184" t="s">
        <v>3397</v>
      </c>
      <c r="I1410" s="185" t="s">
        <v>142</v>
      </c>
      <c r="J1410" s="18" t="s">
        <v>2022</v>
      </c>
    </row>
    <row r="1411" spans="1:10" x14ac:dyDescent="0.25">
      <c r="A1411" s="18">
        <v>24247487</v>
      </c>
      <c r="B1411" s="184" t="s">
        <v>3387</v>
      </c>
      <c r="C1411" s="18" t="s">
        <v>3571</v>
      </c>
      <c r="D1411" s="185" t="s">
        <v>79</v>
      </c>
      <c r="E1411" s="18" t="s">
        <v>2534</v>
      </c>
      <c r="F1411" s="18">
        <v>12</v>
      </c>
      <c r="G1411" s="18" t="s">
        <v>142</v>
      </c>
      <c r="H1411" s="184" t="s">
        <v>3397</v>
      </c>
      <c r="I1411" s="185" t="s">
        <v>142</v>
      </c>
      <c r="J1411" s="18" t="s">
        <v>3417</v>
      </c>
    </row>
    <row r="1412" spans="1:10" x14ac:dyDescent="0.25">
      <c r="A1412" s="18">
        <v>24247609</v>
      </c>
      <c r="B1412" s="184" t="s">
        <v>3572</v>
      </c>
      <c r="C1412" s="18" t="s">
        <v>3573</v>
      </c>
      <c r="D1412" s="185" t="s">
        <v>78</v>
      </c>
      <c r="E1412" s="18" t="s">
        <v>1051</v>
      </c>
      <c r="F1412" s="18">
        <v>11</v>
      </c>
      <c r="G1412" s="18" t="s">
        <v>142</v>
      </c>
      <c r="H1412" s="184" t="s">
        <v>3397</v>
      </c>
      <c r="I1412" s="185" t="s">
        <v>142</v>
      </c>
      <c r="J1412" s="18" t="s">
        <v>1083</v>
      </c>
    </row>
    <row r="1413" spans="1:10" x14ac:dyDescent="0.25">
      <c r="A1413" s="18">
        <v>24248789</v>
      </c>
      <c r="B1413" s="184" t="s">
        <v>3574</v>
      </c>
      <c r="C1413" s="18" t="s">
        <v>3575</v>
      </c>
      <c r="D1413" s="185" t="s">
        <v>79</v>
      </c>
      <c r="E1413" s="18" t="s">
        <v>1014</v>
      </c>
      <c r="F1413" s="18">
        <v>13</v>
      </c>
      <c r="G1413" s="18" t="s">
        <v>142</v>
      </c>
      <c r="H1413" s="184" t="s">
        <v>3576</v>
      </c>
      <c r="I1413" s="185" t="s">
        <v>142</v>
      </c>
    </row>
    <row r="1414" spans="1:10" x14ac:dyDescent="0.25">
      <c r="A1414" s="18">
        <v>24248790</v>
      </c>
      <c r="B1414" s="184" t="s">
        <v>3577</v>
      </c>
      <c r="C1414" s="18" t="s">
        <v>3578</v>
      </c>
      <c r="D1414" s="185" t="s">
        <v>78</v>
      </c>
      <c r="E1414" s="18" t="s">
        <v>786</v>
      </c>
      <c r="F1414" s="18">
        <v>12</v>
      </c>
      <c r="G1414" s="18" t="s">
        <v>142</v>
      </c>
      <c r="H1414" s="184" t="s">
        <v>3576</v>
      </c>
      <c r="I1414" s="185" t="s">
        <v>142</v>
      </c>
      <c r="J1414" s="18" t="s">
        <v>281</v>
      </c>
    </row>
    <row r="1415" spans="1:10" x14ac:dyDescent="0.25">
      <c r="A1415" s="18">
        <v>24221767</v>
      </c>
      <c r="B1415" s="184" t="s">
        <v>3579</v>
      </c>
      <c r="C1415" s="18" t="s">
        <v>1351</v>
      </c>
      <c r="D1415" s="185" t="s">
        <v>94</v>
      </c>
      <c r="E1415" s="18" t="s">
        <v>3580</v>
      </c>
      <c r="F1415" s="18">
        <v>14</v>
      </c>
      <c r="G1415" s="18" t="s">
        <v>142</v>
      </c>
      <c r="H1415" s="184" t="s">
        <v>3576</v>
      </c>
      <c r="I1415" s="185" t="s">
        <v>142</v>
      </c>
      <c r="J1415" s="18" t="s">
        <v>3581</v>
      </c>
    </row>
    <row r="1416" spans="1:10" x14ac:dyDescent="0.25">
      <c r="A1416" s="18">
        <v>24247830</v>
      </c>
      <c r="B1416" s="184" t="s">
        <v>3579</v>
      </c>
      <c r="C1416" s="18" t="s">
        <v>269</v>
      </c>
      <c r="D1416" s="185" t="s">
        <v>79</v>
      </c>
      <c r="E1416" s="18" t="s">
        <v>3582</v>
      </c>
      <c r="F1416" s="18">
        <v>12</v>
      </c>
      <c r="G1416" s="18" t="s">
        <v>142</v>
      </c>
      <c r="H1416" s="184" t="s">
        <v>3576</v>
      </c>
      <c r="I1416" s="185" t="s">
        <v>142</v>
      </c>
      <c r="J1416" s="18" t="s">
        <v>3583</v>
      </c>
    </row>
    <row r="1417" spans="1:10" x14ac:dyDescent="0.25">
      <c r="A1417" s="18">
        <v>24221204</v>
      </c>
      <c r="B1417" s="184" t="s">
        <v>3584</v>
      </c>
      <c r="C1417" s="18" t="s">
        <v>3585</v>
      </c>
      <c r="D1417" s="185" t="s">
        <v>95</v>
      </c>
      <c r="E1417" s="18" t="s">
        <v>3586</v>
      </c>
      <c r="F1417" s="18">
        <v>15</v>
      </c>
      <c r="G1417" s="18" t="s">
        <v>142</v>
      </c>
      <c r="H1417" s="184" t="s">
        <v>3576</v>
      </c>
      <c r="I1417" s="185" t="s">
        <v>142</v>
      </c>
      <c r="J1417" s="18" t="s">
        <v>3587</v>
      </c>
    </row>
    <row r="1418" spans="1:10" x14ac:dyDescent="0.25">
      <c r="A1418" s="18">
        <v>24239244</v>
      </c>
      <c r="B1418" s="184" t="s">
        <v>3584</v>
      </c>
      <c r="C1418" s="18" t="s">
        <v>3588</v>
      </c>
      <c r="D1418" s="185" t="s">
        <v>79</v>
      </c>
      <c r="E1418" s="18" t="s">
        <v>3589</v>
      </c>
      <c r="F1418" s="18">
        <v>13</v>
      </c>
      <c r="G1418" s="18" t="s">
        <v>142</v>
      </c>
      <c r="H1418" s="184" t="s">
        <v>3576</v>
      </c>
      <c r="I1418" s="185" t="s">
        <v>142</v>
      </c>
      <c r="J1418" s="18" t="s">
        <v>3590</v>
      </c>
    </row>
    <row r="1419" spans="1:10" x14ac:dyDescent="0.25">
      <c r="A1419" s="18">
        <v>24220019</v>
      </c>
      <c r="B1419" s="184" t="s">
        <v>3591</v>
      </c>
      <c r="C1419" s="18" t="s">
        <v>507</v>
      </c>
      <c r="D1419" s="185" t="s">
        <v>95</v>
      </c>
      <c r="E1419" s="18" t="s">
        <v>1433</v>
      </c>
      <c r="F1419" s="18">
        <v>15</v>
      </c>
      <c r="G1419" s="18" t="s">
        <v>142</v>
      </c>
      <c r="H1419" s="184" t="s">
        <v>3576</v>
      </c>
      <c r="I1419" s="185" t="s">
        <v>142</v>
      </c>
      <c r="J1419" s="18" t="s">
        <v>973</v>
      </c>
    </row>
    <row r="1420" spans="1:10" x14ac:dyDescent="0.25">
      <c r="A1420" s="18">
        <v>24239025</v>
      </c>
      <c r="B1420" s="184" t="s">
        <v>3592</v>
      </c>
      <c r="C1420" s="18" t="s">
        <v>3593</v>
      </c>
      <c r="D1420" s="185" t="s">
        <v>78</v>
      </c>
      <c r="E1420" s="18" t="s">
        <v>1763</v>
      </c>
      <c r="F1420" s="18">
        <v>13</v>
      </c>
      <c r="G1420" s="18" t="s">
        <v>142</v>
      </c>
      <c r="H1420" s="184" t="s">
        <v>3576</v>
      </c>
      <c r="I1420" s="185" t="s">
        <v>142</v>
      </c>
      <c r="J1420" s="18" t="s">
        <v>3594</v>
      </c>
    </row>
    <row r="1421" spans="1:10" x14ac:dyDescent="0.25">
      <c r="A1421" s="18">
        <v>24247800</v>
      </c>
      <c r="B1421" s="184" t="s">
        <v>3595</v>
      </c>
      <c r="C1421" s="18" t="s">
        <v>1560</v>
      </c>
      <c r="D1421" s="185" t="s">
        <v>79</v>
      </c>
      <c r="E1421" s="18" t="s">
        <v>2925</v>
      </c>
      <c r="F1421" s="18">
        <v>12</v>
      </c>
      <c r="G1421" s="18" t="s">
        <v>142</v>
      </c>
      <c r="H1421" s="184" t="s">
        <v>3576</v>
      </c>
      <c r="I1421" s="185" t="s">
        <v>142</v>
      </c>
      <c r="J1421" s="18" t="s">
        <v>445</v>
      </c>
    </row>
    <row r="1422" spans="1:10" x14ac:dyDescent="0.25">
      <c r="A1422" s="18">
        <v>24211179</v>
      </c>
      <c r="B1422" s="184" t="s">
        <v>3596</v>
      </c>
      <c r="C1422" s="18" t="s">
        <v>3597</v>
      </c>
      <c r="D1422" s="185" t="s">
        <v>94</v>
      </c>
      <c r="E1422" s="18" t="s">
        <v>3598</v>
      </c>
      <c r="F1422" s="18">
        <v>14</v>
      </c>
      <c r="G1422" s="18" t="s">
        <v>142</v>
      </c>
      <c r="H1422" s="184" t="s">
        <v>3576</v>
      </c>
      <c r="I1422" s="185" t="s">
        <v>142</v>
      </c>
      <c r="J1422" s="18" t="s">
        <v>3599</v>
      </c>
    </row>
    <row r="1423" spans="1:10" x14ac:dyDescent="0.25">
      <c r="A1423" s="18">
        <v>24248791</v>
      </c>
      <c r="B1423" s="184" t="s">
        <v>1343</v>
      </c>
      <c r="C1423" s="18" t="s">
        <v>3600</v>
      </c>
      <c r="D1423" s="185" t="s">
        <v>78</v>
      </c>
      <c r="E1423" s="18" t="s">
        <v>1123</v>
      </c>
      <c r="F1423" s="18">
        <v>11</v>
      </c>
      <c r="G1423" s="18" t="s">
        <v>142</v>
      </c>
      <c r="H1423" s="184" t="s">
        <v>3576</v>
      </c>
      <c r="I1423" s="185" t="s">
        <v>142</v>
      </c>
      <c r="J1423" s="18" t="s">
        <v>1388</v>
      </c>
    </row>
    <row r="1424" spans="1:10" x14ac:dyDescent="0.25">
      <c r="A1424" s="18">
        <v>24247802</v>
      </c>
      <c r="B1424" s="184" t="s">
        <v>3601</v>
      </c>
      <c r="C1424" s="18" t="s">
        <v>3602</v>
      </c>
      <c r="D1424" s="185" t="s">
        <v>79</v>
      </c>
      <c r="E1424" s="18" t="s">
        <v>3603</v>
      </c>
      <c r="F1424" s="18">
        <v>11</v>
      </c>
      <c r="G1424" s="18" t="s">
        <v>142</v>
      </c>
      <c r="H1424" s="184" t="s">
        <v>3576</v>
      </c>
      <c r="I1424" s="185" t="s">
        <v>142</v>
      </c>
      <c r="J1424" s="18" t="s">
        <v>445</v>
      </c>
    </row>
    <row r="1425" spans="1:10" x14ac:dyDescent="0.25">
      <c r="A1425" s="18">
        <v>24248792</v>
      </c>
      <c r="B1425" s="184" t="s">
        <v>3420</v>
      </c>
      <c r="C1425" s="18" t="s">
        <v>3604</v>
      </c>
      <c r="D1425" s="185" t="s">
        <v>79</v>
      </c>
      <c r="E1425" s="18" t="s">
        <v>3605</v>
      </c>
      <c r="F1425" s="18">
        <v>12</v>
      </c>
      <c r="G1425" s="18" t="s">
        <v>142</v>
      </c>
      <c r="H1425" s="184" t="s">
        <v>3576</v>
      </c>
      <c r="I1425" s="185" t="s">
        <v>142</v>
      </c>
    </row>
    <row r="1426" spans="1:10" x14ac:dyDescent="0.25">
      <c r="A1426" s="18">
        <v>24210679</v>
      </c>
      <c r="B1426" s="184" t="s">
        <v>3423</v>
      </c>
      <c r="C1426" s="18" t="s">
        <v>497</v>
      </c>
      <c r="D1426" s="185" t="s">
        <v>95</v>
      </c>
      <c r="E1426" s="18" t="s">
        <v>3606</v>
      </c>
      <c r="F1426" s="18">
        <v>14</v>
      </c>
      <c r="G1426" s="18" t="s">
        <v>142</v>
      </c>
      <c r="H1426" s="184" t="s">
        <v>3576</v>
      </c>
      <c r="I1426" s="185" t="s">
        <v>142</v>
      </c>
      <c r="J1426" s="18" t="s">
        <v>3607</v>
      </c>
    </row>
    <row r="1427" spans="1:10" x14ac:dyDescent="0.25">
      <c r="A1427" s="18">
        <v>24248793</v>
      </c>
      <c r="B1427" s="184" t="s">
        <v>3608</v>
      </c>
      <c r="C1427" s="18" t="s">
        <v>3609</v>
      </c>
      <c r="D1427" s="185" t="s">
        <v>78</v>
      </c>
      <c r="E1427" s="18" t="s">
        <v>1004</v>
      </c>
      <c r="F1427" s="18">
        <v>12</v>
      </c>
      <c r="G1427" s="18" t="s">
        <v>142</v>
      </c>
      <c r="H1427" s="184" t="s">
        <v>3576</v>
      </c>
      <c r="I1427" s="185" t="s">
        <v>142</v>
      </c>
      <c r="J1427" s="18" t="s">
        <v>3610</v>
      </c>
    </row>
    <row r="1428" spans="1:10" x14ac:dyDescent="0.25">
      <c r="A1428" s="18">
        <v>24247831</v>
      </c>
      <c r="B1428" s="184" t="s">
        <v>3611</v>
      </c>
      <c r="C1428" s="18" t="s">
        <v>3612</v>
      </c>
      <c r="D1428" s="185" t="s">
        <v>78</v>
      </c>
      <c r="E1428" s="18" t="s">
        <v>226</v>
      </c>
      <c r="F1428" s="18">
        <v>12</v>
      </c>
      <c r="G1428" s="18" t="s">
        <v>142</v>
      </c>
      <c r="H1428" s="184" t="s">
        <v>3576</v>
      </c>
      <c r="I1428" s="185" t="s">
        <v>142</v>
      </c>
      <c r="J1428" s="18" t="s">
        <v>3583</v>
      </c>
    </row>
    <row r="1429" spans="1:10" x14ac:dyDescent="0.25">
      <c r="A1429" s="18">
        <v>24220589</v>
      </c>
      <c r="B1429" s="184" t="s">
        <v>3611</v>
      </c>
      <c r="C1429" s="18" t="s">
        <v>3613</v>
      </c>
      <c r="D1429" s="185" t="s">
        <v>94</v>
      </c>
      <c r="E1429" s="18" t="s">
        <v>3614</v>
      </c>
      <c r="F1429" s="18">
        <v>14</v>
      </c>
      <c r="G1429" s="18" t="s">
        <v>142</v>
      </c>
      <c r="H1429" s="184" t="s">
        <v>3576</v>
      </c>
      <c r="I1429" s="185" t="s">
        <v>142</v>
      </c>
      <c r="J1429" s="18" t="s">
        <v>3615</v>
      </c>
    </row>
    <row r="1430" spans="1:10" x14ac:dyDescent="0.25">
      <c r="A1430" s="18">
        <v>24247804</v>
      </c>
      <c r="B1430" s="184" t="s">
        <v>3616</v>
      </c>
      <c r="C1430" s="18" t="s">
        <v>3617</v>
      </c>
      <c r="D1430" s="185" t="s">
        <v>95</v>
      </c>
      <c r="E1430" s="18" t="s">
        <v>3618</v>
      </c>
      <c r="F1430" s="18">
        <v>14</v>
      </c>
      <c r="G1430" s="18" t="s">
        <v>142</v>
      </c>
      <c r="H1430" s="184" t="s">
        <v>3576</v>
      </c>
      <c r="I1430" s="185" t="s">
        <v>142</v>
      </c>
      <c r="J1430" s="18" t="s">
        <v>445</v>
      </c>
    </row>
    <row r="1431" spans="1:10" x14ac:dyDescent="0.25">
      <c r="A1431" s="18">
        <v>24212259</v>
      </c>
      <c r="B1431" s="184" t="s">
        <v>2147</v>
      </c>
      <c r="C1431" s="18" t="s">
        <v>3619</v>
      </c>
      <c r="D1431" s="185" t="s">
        <v>94</v>
      </c>
      <c r="E1431" s="18" t="s">
        <v>3620</v>
      </c>
      <c r="F1431" s="18">
        <v>14</v>
      </c>
      <c r="G1431" s="18" t="s">
        <v>142</v>
      </c>
      <c r="H1431" s="184" t="s">
        <v>3576</v>
      </c>
      <c r="I1431" s="185" t="s">
        <v>142</v>
      </c>
      <c r="J1431" s="18" t="s">
        <v>363</v>
      </c>
    </row>
    <row r="1432" spans="1:10" x14ac:dyDescent="0.25">
      <c r="A1432" s="18">
        <v>24247833</v>
      </c>
      <c r="B1432" s="184" t="s">
        <v>3621</v>
      </c>
      <c r="C1432" s="18" t="s">
        <v>3622</v>
      </c>
      <c r="D1432" s="185" t="s">
        <v>78</v>
      </c>
      <c r="E1432" s="18" t="s">
        <v>147</v>
      </c>
      <c r="F1432" s="18">
        <v>11</v>
      </c>
      <c r="G1432" s="18" t="s">
        <v>142</v>
      </c>
      <c r="H1432" s="184" t="s">
        <v>3576</v>
      </c>
      <c r="I1432" s="185" t="s">
        <v>142</v>
      </c>
      <c r="J1432" s="18" t="s">
        <v>3583</v>
      </c>
    </row>
    <row r="1433" spans="1:10" x14ac:dyDescent="0.25">
      <c r="A1433" s="18">
        <v>24247805</v>
      </c>
      <c r="B1433" s="184" t="s">
        <v>3623</v>
      </c>
      <c r="C1433" s="18" t="s">
        <v>1133</v>
      </c>
      <c r="D1433" s="185" t="s">
        <v>79</v>
      </c>
      <c r="E1433" s="18" t="s">
        <v>1138</v>
      </c>
      <c r="F1433" s="18">
        <v>11</v>
      </c>
      <c r="G1433" s="18" t="s">
        <v>142</v>
      </c>
      <c r="H1433" s="184" t="s">
        <v>3576</v>
      </c>
      <c r="I1433" s="185" t="s">
        <v>142</v>
      </c>
      <c r="J1433" s="18" t="s">
        <v>445</v>
      </c>
    </row>
    <row r="1434" spans="1:10" x14ac:dyDescent="0.25">
      <c r="A1434" s="18">
        <v>24248794</v>
      </c>
      <c r="B1434" s="184" t="s">
        <v>3624</v>
      </c>
      <c r="C1434" s="18" t="s">
        <v>1878</v>
      </c>
      <c r="D1434" s="185" t="s">
        <v>79</v>
      </c>
      <c r="E1434" s="18" t="s">
        <v>3625</v>
      </c>
      <c r="F1434" s="18">
        <v>10</v>
      </c>
      <c r="G1434" s="18" t="s">
        <v>142</v>
      </c>
      <c r="H1434" s="184" t="s">
        <v>3576</v>
      </c>
      <c r="I1434" s="185" t="s">
        <v>142</v>
      </c>
      <c r="J1434" s="18" t="s">
        <v>281</v>
      </c>
    </row>
    <row r="1435" spans="1:10" x14ac:dyDescent="0.25">
      <c r="A1435" s="18">
        <v>24248795</v>
      </c>
      <c r="B1435" s="184" t="s">
        <v>3626</v>
      </c>
      <c r="C1435" s="18" t="s">
        <v>3627</v>
      </c>
      <c r="D1435" s="185" t="s">
        <v>94</v>
      </c>
      <c r="E1435" s="18" t="s">
        <v>1580</v>
      </c>
      <c r="F1435" s="18">
        <v>14</v>
      </c>
      <c r="G1435" s="18" t="s">
        <v>142</v>
      </c>
      <c r="H1435" s="184" t="s">
        <v>3576</v>
      </c>
      <c r="I1435" s="185" t="s">
        <v>142</v>
      </c>
    </row>
    <row r="1436" spans="1:10" x14ac:dyDescent="0.25">
      <c r="A1436" s="18">
        <v>24247836</v>
      </c>
      <c r="B1436" s="184" t="s">
        <v>3628</v>
      </c>
      <c r="C1436" s="18" t="s">
        <v>3629</v>
      </c>
      <c r="D1436" s="185" t="s">
        <v>79</v>
      </c>
      <c r="E1436" s="18" t="s">
        <v>165</v>
      </c>
      <c r="F1436" s="18">
        <v>12</v>
      </c>
      <c r="G1436" s="18" t="s">
        <v>142</v>
      </c>
      <c r="H1436" s="184" t="s">
        <v>3576</v>
      </c>
      <c r="I1436" s="185" t="s">
        <v>142</v>
      </c>
      <c r="J1436" s="18" t="s">
        <v>3630</v>
      </c>
    </row>
    <row r="1437" spans="1:10" x14ac:dyDescent="0.25">
      <c r="A1437" s="18">
        <v>24239210</v>
      </c>
      <c r="B1437" s="184" t="s">
        <v>3631</v>
      </c>
      <c r="C1437" s="18" t="s">
        <v>3632</v>
      </c>
      <c r="D1437" s="185" t="s">
        <v>95</v>
      </c>
      <c r="E1437" s="18" t="s">
        <v>3633</v>
      </c>
      <c r="F1437" s="18">
        <v>14</v>
      </c>
      <c r="G1437" s="18" t="s">
        <v>142</v>
      </c>
      <c r="H1437" s="184" t="s">
        <v>3576</v>
      </c>
      <c r="I1437" s="185" t="s">
        <v>142</v>
      </c>
      <c r="J1437" s="18" t="s">
        <v>3634</v>
      </c>
    </row>
    <row r="1438" spans="1:10" x14ac:dyDescent="0.25">
      <c r="A1438" s="18">
        <v>24211181</v>
      </c>
      <c r="B1438" s="184" t="s">
        <v>3635</v>
      </c>
      <c r="C1438" s="18" t="s">
        <v>3636</v>
      </c>
      <c r="D1438" s="185" t="s">
        <v>94</v>
      </c>
      <c r="E1438" s="18" t="s">
        <v>3637</v>
      </c>
      <c r="F1438" s="18">
        <v>14</v>
      </c>
      <c r="G1438" s="18" t="s">
        <v>142</v>
      </c>
      <c r="H1438" s="184" t="s">
        <v>3576</v>
      </c>
      <c r="I1438" s="185" t="s">
        <v>142</v>
      </c>
      <c r="J1438" s="18" t="s">
        <v>3638</v>
      </c>
    </row>
    <row r="1439" spans="1:10" x14ac:dyDescent="0.25">
      <c r="A1439" s="18">
        <v>24220571</v>
      </c>
      <c r="B1439" s="184" t="s">
        <v>3639</v>
      </c>
      <c r="C1439" s="18" t="s">
        <v>3640</v>
      </c>
      <c r="D1439" s="185" t="s">
        <v>94</v>
      </c>
      <c r="E1439" s="18" t="s">
        <v>1657</v>
      </c>
      <c r="F1439" s="18">
        <v>14</v>
      </c>
      <c r="G1439" s="18" t="s">
        <v>142</v>
      </c>
      <c r="H1439" s="184" t="s">
        <v>3576</v>
      </c>
      <c r="I1439" s="185" t="s">
        <v>142</v>
      </c>
      <c r="J1439" s="18" t="s">
        <v>3641</v>
      </c>
    </row>
    <row r="1440" spans="1:10" x14ac:dyDescent="0.25">
      <c r="A1440" s="18">
        <v>24247803</v>
      </c>
      <c r="B1440" s="184" t="s">
        <v>3642</v>
      </c>
      <c r="C1440" s="18" t="s">
        <v>585</v>
      </c>
      <c r="D1440" s="185" t="s">
        <v>79</v>
      </c>
      <c r="E1440" s="18" t="s">
        <v>3643</v>
      </c>
      <c r="F1440" s="18">
        <v>13</v>
      </c>
      <c r="G1440" s="18" t="s">
        <v>142</v>
      </c>
      <c r="H1440" s="184" t="s">
        <v>3576</v>
      </c>
      <c r="I1440" s="185" t="s">
        <v>142</v>
      </c>
      <c r="J1440" s="18" t="s">
        <v>608</v>
      </c>
    </row>
    <row r="1441" spans="1:10" x14ac:dyDescent="0.25">
      <c r="A1441" s="18">
        <v>24248796</v>
      </c>
      <c r="B1441" s="184" t="s">
        <v>239</v>
      </c>
      <c r="C1441" s="18" t="s">
        <v>3289</v>
      </c>
      <c r="D1441" s="185" t="s">
        <v>94</v>
      </c>
      <c r="E1441" s="18" t="s">
        <v>3614</v>
      </c>
      <c r="F1441" s="18">
        <v>14</v>
      </c>
      <c r="G1441" s="18" t="s">
        <v>142</v>
      </c>
      <c r="H1441" s="184" t="s">
        <v>3576</v>
      </c>
      <c r="I1441" s="185" t="s">
        <v>142</v>
      </c>
      <c r="J1441" s="18" t="s">
        <v>281</v>
      </c>
    </row>
    <row r="1442" spans="1:10" x14ac:dyDescent="0.25">
      <c r="A1442" s="18">
        <v>24220587</v>
      </c>
      <c r="B1442" s="184" t="s">
        <v>3644</v>
      </c>
      <c r="C1442" s="18" t="s">
        <v>3645</v>
      </c>
      <c r="D1442" s="185" t="s">
        <v>95</v>
      </c>
      <c r="E1442" s="18" t="s">
        <v>845</v>
      </c>
      <c r="F1442" s="18">
        <v>14</v>
      </c>
      <c r="G1442" s="18" t="s">
        <v>142</v>
      </c>
      <c r="H1442" s="184" t="s">
        <v>3576</v>
      </c>
      <c r="I1442" s="185" t="s">
        <v>142</v>
      </c>
      <c r="J1442" s="18" t="s">
        <v>3646</v>
      </c>
    </row>
    <row r="1443" spans="1:10" x14ac:dyDescent="0.25">
      <c r="A1443" s="18">
        <v>24247829</v>
      </c>
      <c r="B1443" s="184" t="s">
        <v>3647</v>
      </c>
      <c r="C1443" s="18" t="s">
        <v>3648</v>
      </c>
      <c r="D1443" s="185" t="s">
        <v>78</v>
      </c>
      <c r="E1443" s="18" t="s">
        <v>3649</v>
      </c>
      <c r="F1443" s="18">
        <v>11</v>
      </c>
      <c r="G1443" s="18" t="s">
        <v>142</v>
      </c>
      <c r="H1443" s="184" t="s">
        <v>3576</v>
      </c>
      <c r="I1443" s="185" t="s">
        <v>142</v>
      </c>
      <c r="J1443" s="18" t="s">
        <v>3650</v>
      </c>
    </row>
    <row r="1444" spans="1:10" x14ac:dyDescent="0.25">
      <c r="A1444" s="18">
        <v>24248797</v>
      </c>
      <c r="B1444" s="184" t="s">
        <v>245</v>
      </c>
      <c r="C1444" s="18" t="s">
        <v>3651</v>
      </c>
      <c r="D1444" s="185" t="s">
        <v>78</v>
      </c>
      <c r="E1444" s="18" t="s">
        <v>1901</v>
      </c>
      <c r="F1444" s="18">
        <v>11</v>
      </c>
      <c r="G1444" s="18" t="s">
        <v>142</v>
      </c>
      <c r="H1444" s="184" t="s">
        <v>3576</v>
      </c>
      <c r="I1444" s="185" t="s">
        <v>142</v>
      </c>
    </row>
    <row r="1445" spans="1:10" x14ac:dyDescent="0.25">
      <c r="A1445" s="18">
        <v>24221231</v>
      </c>
      <c r="B1445" s="184" t="s">
        <v>3652</v>
      </c>
      <c r="C1445" s="18" t="s">
        <v>616</v>
      </c>
      <c r="D1445" s="185" t="s">
        <v>79</v>
      </c>
      <c r="E1445" s="18" t="s">
        <v>3653</v>
      </c>
      <c r="F1445" s="18">
        <v>13</v>
      </c>
      <c r="G1445" s="18" t="s">
        <v>142</v>
      </c>
      <c r="H1445" s="184" t="s">
        <v>3576</v>
      </c>
      <c r="I1445" s="185" t="s">
        <v>142</v>
      </c>
      <c r="J1445" s="18" t="s">
        <v>3654</v>
      </c>
    </row>
    <row r="1446" spans="1:10" x14ac:dyDescent="0.25">
      <c r="A1446" s="18">
        <v>24221771</v>
      </c>
      <c r="B1446" s="184" t="s">
        <v>3655</v>
      </c>
      <c r="C1446" s="18" t="s">
        <v>3656</v>
      </c>
      <c r="D1446" s="185" t="s">
        <v>94</v>
      </c>
      <c r="E1446" s="18" t="s">
        <v>1077</v>
      </c>
      <c r="F1446" s="18">
        <v>14</v>
      </c>
      <c r="G1446" s="18" t="s">
        <v>142</v>
      </c>
      <c r="H1446" s="184" t="s">
        <v>3576</v>
      </c>
      <c r="I1446" s="185" t="s">
        <v>142</v>
      </c>
      <c r="J1446" s="18" t="s">
        <v>3641</v>
      </c>
    </row>
    <row r="1447" spans="1:10" x14ac:dyDescent="0.25">
      <c r="A1447" s="18">
        <v>24247807</v>
      </c>
      <c r="B1447" s="184" t="s">
        <v>3657</v>
      </c>
      <c r="C1447" s="18" t="s">
        <v>3658</v>
      </c>
      <c r="D1447" s="185" t="s">
        <v>79</v>
      </c>
      <c r="E1447" s="18" t="s">
        <v>2343</v>
      </c>
      <c r="F1447" s="18">
        <v>13</v>
      </c>
      <c r="G1447" s="18" t="s">
        <v>142</v>
      </c>
      <c r="H1447" s="184" t="s">
        <v>3576</v>
      </c>
      <c r="I1447" s="185" t="s">
        <v>142</v>
      </c>
      <c r="J1447" s="18" t="s">
        <v>445</v>
      </c>
    </row>
    <row r="1448" spans="1:10" x14ac:dyDescent="0.25">
      <c r="A1448" s="18">
        <v>24248798</v>
      </c>
      <c r="B1448" s="184" t="s">
        <v>3659</v>
      </c>
      <c r="C1448" s="18" t="s">
        <v>3660</v>
      </c>
      <c r="D1448" s="185" t="s">
        <v>79</v>
      </c>
      <c r="E1448" s="18" t="s">
        <v>1301</v>
      </c>
      <c r="F1448" s="18">
        <v>12</v>
      </c>
      <c r="G1448" s="18" t="s">
        <v>142</v>
      </c>
      <c r="H1448" s="184" t="s">
        <v>3576</v>
      </c>
      <c r="I1448" s="185" t="s">
        <v>142</v>
      </c>
      <c r="J1448" s="18" t="s">
        <v>3661</v>
      </c>
    </row>
    <row r="1449" spans="1:10" x14ac:dyDescent="0.25">
      <c r="A1449" s="18">
        <v>24248799</v>
      </c>
      <c r="B1449" s="184" t="s">
        <v>3662</v>
      </c>
      <c r="C1449" s="18" t="s">
        <v>3663</v>
      </c>
      <c r="D1449" s="185" t="s">
        <v>79</v>
      </c>
      <c r="E1449" s="18" t="s">
        <v>1801</v>
      </c>
      <c r="F1449" s="18">
        <v>11</v>
      </c>
      <c r="G1449" s="18" t="s">
        <v>142</v>
      </c>
      <c r="H1449" s="184" t="s">
        <v>3576</v>
      </c>
      <c r="I1449" s="185" t="s">
        <v>142</v>
      </c>
      <c r="J1449" s="18" t="s">
        <v>445</v>
      </c>
    </row>
    <row r="1450" spans="1:10" x14ac:dyDescent="0.25">
      <c r="A1450" s="18">
        <v>24247922</v>
      </c>
      <c r="B1450" s="184" t="s">
        <v>3664</v>
      </c>
      <c r="C1450" s="18" t="s">
        <v>3665</v>
      </c>
      <c r="D1450" s="185" t="s">
        <v>79</v>
      </c>
      <c r="E1450" s="18" t="s">
        <v>3666</v>
      </c>
      <c r="F1450" s="18">
        <v>11</v>
      </c>
      <c r="G1450" s="18" t="s">
        <v>142</v>
      </c>
      <c r="H1450" s="184" t="s">
        <v>3576</v>
      </c>
      <c r="I1450" s="185" t="s">
        <v>142</v>
      </c>
      <c r="J1450" s="18" t="s">
        <v>457</v>
      </c>
    </row>
    <row r="1451" spans="1:10" x14ac:dyDescent="0.25">
      <c r="A1451" s="18">
        <v>24248800</v>
      </c>
      <c r="B1451" s="184" t="s">
        <v>3667</v>
      </c>
      <c r="C1451" s="18" t="s">
        <v>3668</v>
      </c>
      <c r="D1451" s="185" t="s">
        <v>79</v>
      </c>
      <c r="E1451" s="18" t="s">
        <v>824</v>
      </c>
      <c r="F1451" s="18">
        <v>12</v>
      </c>
      <c r="G1451" s="18" t="s">
        <v>142</v>
      </c>
      <c r="H1451" s="184" t="s">
        <v>3576</v>
      </c>
      <c r="I1451" s="185" t="s">
        <v>142</v>
      </c>
      <c r="J1451" s="18" t="s">
        <v>281</v>
      </c>
    </row>
    <row r="1452" spans="1:10" x14ac:dyDescent="0.25">
      <c r="A1452" s="18">
        <v>24247828</v>
      </c>
      <c r="B1452" s="184" t="s">
        <v>677</v>
      </c>
      <c r="C1452" s="18" t="s">
        <v>3669</v>
      </c>
      <c r="D1452" s="185" t="s">
        <v>78</v>
      </c>
      <c r="E1452" s="18" t="s">
        <v>2541</v>
      </c>
      <c r="F1452" s="18">
        <v>13</v>
      </c>
      <c r="G1452" s="18" t="s">
        <v>142</v>
      </c>
      <c r="H1452" s="184" t="s">
        <v>3576</v>
      </c>
      <c r="I1452" s="185" t="s">
        <v>142</v>
      </c>
      <c r="J1452" s="18" t="s">
        <v>3650</v>
      </c>
    </row>
    <row r="1453" spans="1:10" x14ac:dyDescent="0.25">
      <c r="A1453" s="18">
        <v>24221203</v>
      </c>
      <c r="B1453" s="184" t="s">
        <v>3670</v>
      </c>
      <c r="C1453" s="18" t="s">
        <v>3671</v>
      </c>
      <c r="D1453" s="185" t="s">
        <v>95</v>
      </c>
      <c r="E1453" s="18" t="s">
        <v>3672</v>
      </c>
      <c r="F1453" s="18">
        <v>14</v>
      </c>
      <c r="G1453" s="18" t="s">
        <v>142</v>
      </c>
      <c r="H1453" s="184" t="s">
        <v>3576</v>
      </c>
      <c r="I1453" s="185" t="s">
        <v>142</v>
      </c>
      <c r="J1453" s="18" t="s">
        <v>3673</v>
      </c>
    </row>
    <row r="1454" spans="1:10" x14ac:dyDescent="0.25">
      <c r="A1454" s="18">
        <v>24233839</v>
      </c>
      <c r="B1454" s="184" t="s">
        <v>1658</v>
      </c>
      <c r="C1454" s="18" t="s">
        <v>2198</v>
      </c>
      <c r="D1454" s="185" t="s">
        <v>78</v>
      </c>
      <c r="E1454" s="18" t="s">
        <v>1020</v>
      </c>
      <c r="F1454" s="18">
        <v>13</v>
      </c>
      <c r="G1454" s="18" t="s">
        <v>142</v>
      </c>
      <c r="H1454" s="184" t="s">
        <v>3576</v>
      </c>
      <c r="I1454" s="185" t="s">
        <v>142</v>
      </c>
      <c r="J1454" s="18" t="s">
        <v>3674</v>
      </c>
    </row>
    <row r="1455" spans="1:10" x14ac:dyDescent="0.25">
      <c r="A1455" s="18">
        <v>24221772</v>
      </c>
      <c r="B1455" s="184" t="s">
        <v>3675</v>
      </c>
      <c r="C1455" s="18" t="s">
        <v>3676</v>
      </c>
      <c r="D1455" s="185" t="s">
        <v>94</v>
      </c>
      <c r="E1455" s="18" t="s">
        <v>3677</v>
      </c>
      <c r="F1455" s="18">
        <v>14</v>
      </c>
      <c r="G1455" s="18" t="s">
        <v>142</v>
      </c>
      <c r="H1455" s="184" t="s">
        <v>3576</v>
      </c>
      <c r="I1455" s="185" t="s">
        <v>142</v>
      </c>
      <c r="J1455" s="18" t="s">
        <v>3641</v>
      </c>
    </row>
    <row r="1456" spans="1:10" x14ac:dyDescent="0.25">
      <c r="A1456" s="18">
        <v>24248801</v>
      </c>
      <c r="B1456" s="184" t="s">
        <v>3678</v>
      </c>
      <c r="C1456" s="18" t="s">
        <v>3564</v>
      </c>
      <c r="D1456" s="185" t="s">
        <v>78</v>
      </c>
      <c r="E1456" s="18" t="s">
        <v>3679</v>
      </c>
      <c r="F1456" s="18">
        <v>12</v>
      </c>
      <c r="G1456" s="18" t="s">
        <v>142</v>
      </c>
      <c r="H1456" s="184" t="s">
        <v>3576</v>
      </c>
      <c r="I1456" s="185" t="s">
        <v>142</v>
      </c>
    </row>
    <row r="1457" spans="1:10" x14ac:dyDescent="0.25">
      <c r="A1457" s="18">
        <v>24247834</v>
      </c>
      <c r="B1457" s="184" t="s">
        <v>3680</v>
      </c>
      <c r="C1457" s="18" t="s">
        <v>3681</v>
      </c>
      <c r="D1457" s="185" t="s">
        <v>78</v>
      </c>
      <c r="E1457" s="18" t="s">
        <v>403</v>
      </c>
      <c r="F1457" s="18">
        <v>11</v>
      </c>
      <c r="G1457" s="18" t="s">
        <v>142</v>
      </c>
      <c r="H1457" s="184" t="s">
        <v>3576</v>
      </c>
      <c r="I1457" s="185" t="s">
        <v>142</v>
      </c>
      <c r="J1457" s="18" t="s">
        <v>3583</v>
      </c>
    </row>
    <row r="1458" spans="1:10" x14ac:dyDescent="0.25">
      <c r="A1458" s="18">
        <v>24247801</v>
      </c>
      <c r="B1458" s="184" t="s">
        <v>3682</v>
      </c>
      <c r="C1458" s="18" t="s">
        <v>3683</v>
      </c>
      <c r="D1458" s="185" t="s">
        <v>79</v>
      </c>
      <c r="E1458" s="18" t="s">
        <v>3684</v>
      </c>
      <c r="F1458" s="18">
        <v>11</v>
      </c>
      <c r="G1458" s="18" t="s">
        <v>142</v>
      </c>
      <c r="H1458" s="184" t="s">
        <v>3576</v>
      </c>
      <c r="I1458" s="185" t="s">
        <v>142</v>
      </c>
      <c r="J1458" s="18" t="s">
        <v>445</v>
      </c>
    </row>
    <row r="1459" spans="1:10" x14ac:dyDescent="0.25">
      <c r="A1459" s="18">
        <v>24221234</v>
      </c>
      <c r="B1459" s="184" t="s">
        <v>3685</v>
      </c>
      <c r="C1459" s="18" t="s">
        <v>3686</v>
      </c>
      <c r="D1459" s="185" t="s">
        <v>79</v>
      </c>
      <c r="E1459" s="18" t="s">
        <v>2954</v>
      </c>
      <c r="F1459" s="18">
        <v>13</v>
      </c>
      <c r="G1459" s="18" t="s">
        <v>142</v>
      </c>
      <c r="H1459" s="184" t="s">
        <v>3576</v>
      </c>
      <c r="I1459" s="185" t="s">
        <v>142</v>
      </c>
      <c r="J1459" s="18" t="s">
        <v>3687</v>
      </c>
    </row>
    <row r="1460" spans="1:10" x14ac:dyDescent="0.25">
      <c r="A1460" s="18">
        <v>24212876</v>
      </c>
      <c r="B1460" s="184" t="s">
        <v>3688</v>
      </c>
      <c r="C1460" s="18" t="s">
        <v>3306</v>
      </c>
      <c r="D1460" s="185" t="s">
        <v>95</v>
      </c>
      <c r="E1460" s="18" t="s">
        <v>3689</v>
      </c>
      <c r="F1460" s="18">
        <v>14</v>
      </c>
      <c r="G1460" s="18" t="s">
        <v>142</v>
      </c>
      <c r="H1460" s="184" t="s">
        <v>3576</v>
      </c>
      <c r="I1460" s="185" t="s">
        <v>142</v>
      </c>
      <c r="J1460" s="18" t="s">
        <v>3690</v>
      </c>
    </row>
    <row r="1461" spans="1:10" x14ac:dyDescent="0.25">
      <c r="A1461" s="18">
        <v>24221768</v>
      </c>
      <c r="B1461" s="184" t="s">
        <v>3691</v>
      </c>
      <c r="C1461" s="18" t="s">
        <v>2382</v>
      </c>
      <c r="D1461" s="185" t="s">
        <v>94</v>
      </c>
      <c r="E1461" s="18" t="s">
        <v>3692</v>
      </c>
      <c r="F1461" s="18">
        <v>14</v>
      </c>
      <c r="G1461" s="18" t="s">
        <v>142</v>
      </c>
      <c r="H1461" s="184" t="s">
        <v>3576</v>
      </c>
      <c r="I1461" s="185" t="s">
        <v>142</v>
      </c>
      <c r="J1461" s="18" t="s">
        <v>3641</v>
      </c>
    </row>
    <row r="1462" spans="1:10" x14ac:dyDescent="0.25">
      <c r="A1462" s="18">
        <v>24220579</v>
      </c>
      <c r="B1462" s="184" t="s">
        <v>3693</v>
      </c>
      <c r="C1462" s="18" t="s">
        <v>3694</v>
      </c>
      <c r="D1462" s="185" t="s">
        <v>94</v>
      </c>
      <c r="E1462" s="18" t="s">
        <v>1214</v>
      </c>
      <c r="F1462" s="18">
        <v>15</v>
      </c>
      <c r="G1462" s="18" t="s">
        <v>142</v>
      </c>
      <c r="H1462" s="184" t="s">
        <v>3576</v>
      </c>
      <c r="I1462" s="185" t="s">
        <v>142</v>
      </c>
      <c r="J1462" s="18" t="s">
        <v>2446</v>
      </c>
    </row>
    <row r="1463" spans="1:10" x14ac:dyDescent="0.25">
      <c r="A1463" s="18">
        <v>24233808</v>
      </c>
      <c r="B1463" s="184" t="s">
        <v>3695</v>
      </c>
      <c r="C1463" s="18" t="s">
        <v>3696</v>
      </c>
      <c r="D1463" s="185" t="s">
        <v>633</v>
      </c>
      <c r="E1463" s="18" t="s">
        <v>3697</v>
      </c>
      <c r="F1463" s="18">
        <v>15</v>
      </c>
      <c r="G1463" s="18" t="s">
        <v>142</v>
      </c>
      <c r="H1463" s="184" t="s">
        <v>3576</v>
      </c>
      <c r="I1463" s="185" t="s">
        <v>142</v>
      </c>
      <c r="J1463" s="18" t="s">
        <v>3545</v>
      </c>
    </row>
    <row r="1464" spans="1:10" x14ac:dyDescent="0.25">
      <c r="A1464" s="18">
        <v>24247832</v>
      </c>
      <c r="B1464" s="184" t="s">
        <v>412</v>
      </c>
      <c r="C1464" s="18" t="s">
        <v>3698</v>
      </c>
      <c r="D1464" s="185" t="s">
        <v>79</v>
      </c>
      <c r="E1464" s="18" t="s">
        <v>2370</v>
      </c>
      <c r="F1464" s="18">
        <v>12</v>
      </c>
      <c r="G1464" s="18" t="s">
        <v>142</v>
      </c>
      <c r="H1464" s="184" t="s">
        <v>3576</v>
      </c>
      <c r="I1464" s="185" t="s">
        <v>142</v>
      </c>
      <c r="J1464" s="18" t="s">
        <v>3583</v>
      </c>
    </row>
    <row r="1465" spans="1:10" x14ac:dyDescent="0.25">
      <c r="A1465" s="18">
        <v>24211066</v>
      </c>
      <c r="B1465" s="184" t="s">
        <v>3699</v>
      </c>
      <c r="C1465" s="18" t="s">
        <v>3700</v>
      </c>
      <c r="D1465" s="185" t="s">
        <v>95</v>
      </c>
      <c r="E1465" s="18" t="s">
        <v>3701</v>
      </c>
      <c r="F1465" s="18">
        <v>15</v>
      </c>
      <c r="G1465" s="18" t="s">
        <v>142</v>
      </c>
      <c r="H1465" s="184" t="s">
        <v>3576</v>
      </c>
      <c r="I1465" s="185" t="s">
        <v>142</v>
      </c>
      <c r="J1465" s="18" t="s">
        <v>3702</v>
      </c>
    </row>
    <row r="1466" spans="1:10" x14ac:dyDescent="0.25">
      <c r="A1466" s="18">
        <v>24233674</v>
      </c>
      <c r="B1466" s="184" t="s">
        <v>3703</v>
      </c>
      <c r="C1466" s="18" t="s">
        <v>3704</v>
      </c>
      <c r="D1466" s="185" t="s">
        <v>78</v>
      </c>
      <c r="E1466" s="18" t="s">
        <v>488</v>
      </c>
      <c r="F1466" s="18">
        <v>12</v>
      </c>
      <c r="G1466" s="18" t="s">
        <v>142</v>
      </c>
      <c r="H1466" s="184" t="s">
        <v>3576</v>
      </c>
      <c r="I1466" s="185" t="s">
        <v>142</v>
      </c>
      <c r="J1466" s="18" t="s">
        <v>3705</v>
      </c>
    </row>
    <row r="1467" spans="1:10" x14ac:dyDescent="0.25">
      <c r="A1467" s="18">
        <v>24210508</v>
      </c>
      <c r="B1467" s="184" t="s">
        <v>3706</v>
      </c>
      <c r="C1467" s="18" t="s">
        <v>1589</v>
      </c>
      <c r="D1467" s="185" t="s">
        <v>95</v>
      </c>
      <c r="E1467" s="18" t="s">
        <v>2605</v>
      </c>
      <c r="F1467" s="18">
        <v>15</v>
      </c>
      <c r="G1467" s="18" t="s">
        <v>142</v>
      </c>
      <c r="H1467" s="184" t="s">
        <v>3576</v>
      </c>
      <c r="I1467" s="185" t="s">
        <v>142</v>
      </c>
      <c r="J1467" s="18" t="s">
        <v>359</v>
      </c>
    </row>
    <row r="1468" spans="1:10" x14ac:dyDescent="0.25">
      <c r="A1468" s="18">
        <v>24221693</v>
      </c>
      <c r="B1468" s="184" t="s">
        <v>3707</v>
      </c>
      <c r="C1468" s="18" t="s">
        <v>3708</v>
      </c>
      <c r="D1468" s="185" t="s">
        <v>95</v>
      </c>
      <c r="E1468" s="18" t="s">
        <v>736</v>
      </c>
      <c r="F1468" s="18">
        <v>14</v>
      </c>
      <c r="G1468" s="18" t="s">
        <v>142</v>
      </c>
      <c r="H1468" s="184" t="s">
        <v>3576</v>
      </c>
      <c r="I1468" s="185" t="s">
        <v>142</v>
      </c>
      <c r="J1468" s="18" t="s">
        <v>3709</v>
      </c>
    </row>
    <row r="1469" spans="1:10" x14ac:dyDescent="0.25">
      <c r="A1469" s="18">
        <v>24239168</v>
      </c>
      <c r="B1469" s="184" t="s">
        <v>430</v>
      </c>
      <c r="C1469" s="18" t="s">
        <v>3710</v>
      </c>
      <c r="D1469" s="185" t="s">
        <v>78</v>
      </c>
      <c r="E1469" s="18" t="s">
        <v>365</v>
      </c>
      <c r="F1469" s="18">
        <v>13</v>
      </c>
      <c r="G1469" s="18" t="s">
        <v>142</v>
      </c>
      <c r="H1469" s="184" t="s">
        <v>3576</v>
      </c>
      <c r="I1469" s="185" t="s">
        <v>142</v>
      </c>
      <c r="J1469" s="18" t="s">
        <v>3711</v>
      </c>
    </row>
    <row r="1470" spans="1:10" x14ac:dyDescent="0.25">
      <c r="A1470" s="18">
        <v>24221399</v>
      </c>
      <c r="B1470" s="184" t="s">
        <v>3712</v>
      </c>
      <c r="C1470" s="18" t="s">
        <v>3713</v>
      </c>
      <c r="D1470" s="185" t="s">
        <v>79</v>
      </c>
      <c r="E1470" s="18" t="s">
        <v>1203</v>
      </c>
      <c r="F1470" s="18">
        <v>13</v>
      </c>
      <c r="G1470" s="18" t="s">
        <v>142</v>
      </c>
      <c r="H1470" s="184" t="s">
        <v>3714</v>
      </c>
      <c r="I1470" s="185" t="s">
        <v>142</v>
      </c>
      <c r="J1470" s="18" t="s">
        <v>3715</v>
      </c>
    </row>
    <row r="1471" spans="1:10" x14ac:dyDescent="0.25">
      <c r="A1471" s="18">
        <v>24245793</v>
      </c>
      <c r="B1471" s="184" t="s">
        <v>3716</v>
      </c>
      <c r="C1471" s="18" t="s">
        <v>3717</v>
      </c>
      <c r="D1471" s="185" t="s">
        <v>79</v>
      </c>
      <c r="E1471" s="18" t="s">
        <v>1034</v>
      </c>
      <c r="F1471" s="18">
        <v>12</v>
      </c>
      <c r="G1471" s="18" t="s">
        <v>142</v>
      </c>
      <c r="H1471" s="184" t="s">
        <v>3714</v>
      </c>
      <c r="I1471" s="185" t="s">
        <v>142</v>
      </c>
      <c r="J1471" s="18" t="s">
        <v>1273</v>
      </c>
    </row>
    <row r="1472" spans="1:10" x14ac:dyDescent="0.25">
      <c r="A1472" s="18">
        <v>24221405</v>
      </c>
      <c r="B1472" s="184" t="s">
        <v>3718</v>
      </c>
      <c r="C1472" s="18" t="s">
        <v>3719</v>
      </c>
      <c r="D1472" s="185" t="s">
        <v>94</v>
      </c>
      <c r="E1472" s="18" t="s">
        <v>1508</v>
      </c>
      <c r="F1472" s="18">
        <v>14</v>
      </c>
      <c r="G1472" s="18" t="s">
        <v>142</v>
      </c>
      <c r="H1472" s="184" t="s">
        <v>3714</v>
      </c>
      <c r="I1472" s="185" t="s">
        <v>142</v>
      </c>
      <c r="J1472" s="18" t="s">
        <v>3720</v>
      </c>
    </row>
    <row r="1473" spans="1:10" x14ac:dyDescent="0.25">
      <c r="A1473" s="18">
        <v>24245785</v>
      </c>
      <c r="B1473" s="184" t="s">
        <v>3721</v>
      </c>
      <c r="C1473" s="18" t="s">
        <v>3722</v>
      </c>
      <c r="D1473" s="185" t="s">
        <v>78</v>
      </c>
      <c r="E1473" s="18" t="s">
        <v>2119</v>
      </c>
      <c r="F1473" s="18">
        <v>13</v>
      </c>
      <c r="G1473" s="18" t="s">
        <v>142</v>
      </c>
      <c r="H1473" s="184" t="s">
        <v>3714</v>
      </c>
      <c r="I1473" s="185" t="s">
        <v>142</v>
      </c>
      <c r="J1473" s="18" t="s">
        <v>1273</v>
      </c>
    </row>
    <row r="1474" spans="1:10" x14ac:dyDescent="0.25">
      <c r="A1474" s="18">
        <v>24247601</v>
      </c>
      <c r="B1474" s="184" t="s">
        <v>3721</v>
      </c>
      <c r="C1474" s="18" t="s">
        <v>3723</v>
      </c>
      <c r="D1474" s="185" t="s">
        <v>94</v>
      </c>
      <c r="E1474" s="18" t="s">
        <v>3724</v>
      </c>
      <c r="F1474" s="18">
        <v>14</v>
      </c>
      <c r="G1474" s="18" t="s">
        <v>142</v>
      </c>
      <c r="H1474" s="184" t="s">
        <v>3714</v>
      </c>
      <c r="I1474" s="185" t="s">
        <v>142</v>
      </c>
      <c r="J1474" s="18" t="s">
        <v>1273</v>
      </c>
    </row>
    <row r="1475" spans="1:10" x14ac:dyDescent="0.25">
      <c r="A1475" s="18">
        <v>24245779</v>
      </c>
      <c r="B1475" s="184" t="s">
        <v>3725</v>
      </c>
      <c r="C1475" s="18" t="s">
        <v>2612</v>
      </c>
      <c r="D1475" s="185" t="s">
        <v>78</v>
      </c>
      <c r="E1475" s="18" t="s">
        <v>1149</v>
      </c>
      <c r="F1475" s="18">
        <v>12</v>
      </c>
      <c r="G1475" s="18" t="s">
        <v>142</v>
      </c>
      <c r="H1475" s="184" t="s">
        <v>3714</v>
      </c>
      <c r="I1475" s="185" t="s">
        <v>142</v>
      </c>
      <c r="J1475" s="18" t="s">
        <v>1273</v>
      </c>
    </row>
    <row r="1476" spans="1:10" x14ac:dyDescent="0.25">
      <c r="A1476" s="18">
        <v>24248802</v>
      </c>
      <c r="B1476" s="184" t="s">
        <v>3726</v>
      </c>
      <c r="C1476" s="18" t="s">
        <v>1929</v>
      </c>
      <c r="D1476" s="185" t="s">
        <v>95</v>
      </c>
      <c r="E1476" s="18" t="s">
        <v>1657</v>
      </c>
      <c r="F1476" s="18">
        <v>14</v>
      </c>
      <c r="G1476" s="18" t="s">
        <v>142</v>
      </c>
      <c r="H1476" s="184" t="s">
        <v>3714</v>
      </c>
      <c r="I1476" s="185" t="s">
        <v>142</v>
      </c>
      <c r="J1476" s="18" t="s">
        <v>3727</v>
      </c>
    </row>
    <row r="1477" spans="1:10" x14ac:dyDescent="0.25">
      <c r="A1477" s="18">
        <v>24248803</v>
      </c>
      <c r="B1477" s="184" t="s">
        <v>3728</v>
      </c>
      <c r="C1477" s="18" t="s">
        <v>3729</v>
      </c>
      <c r="D1477" s="185" t="s">
        <v>94</v>
      </c>
      <c r="E1477" s="18" t="s">
        <v>3253</v>
      </c>
      <c r="F1477" s="18">
        <v>14</v>
      </c>
      <c r="G1477" s="18" t="s">
        <v>142</v>
      </c>
      <c r="H1477" s="184" t="s">
        <v>3714</v>
      </c>
      <c r="I1477" s="185" t="s">
        <v>142</v>
      </c>
      <c r="J1477" s="18" t="s">
        <v>2283</v>
      </c>
    </row>
    <row r="1478" spans="1:10" x14ac:dyDescent="0.25">
      <c r="A1478" s="18">
        <v>24221398</v>
      </c>
      <c r="B1478" s="184" t="s">
        <v>1205</v>
      </c>
      <c r="C1478" s="18" t="s">
        <v>3730</v>
      </c>
      <c r="D1478" s="185" t="s">
        <v>95</v>
      </c>
      <c r="E1478" s="18" t="s">
        <v>3731</v>
      </c>
      <c r="F1478" s="18">
        <v>14</v>
      </c>
      <c r="G1478" s="18" t="s">
        <v>142</v>
      </c>
      <c r="H1478" s="184" t="s">
        <v>3714</v>
      </c>
      <c r="I1478" s="185" t="s">
        <v>142</v>
      </c>
      <c r="J1478" s="18" t="s">
        <v>3715</v>
      </c>
    </row>
    <row r="1479" spans="1:10" x14ac:dyDescent="0.25">
      <c r="A1479" s="18">
        <v>24245795</v>
      </c>
      <c r="B1479" s="184" t="s">
        <v>3732</v>
      </c>
      <c r="C1479" s="18" t="s">
        <v>3733</v>
      </c>
      <c r="D1479" s="185" t="s">
        <v>79</v>
      </c>
      <c r="E1479" s="18" t="s">
        <v>3239</v>
      </c>
      <c r="F1479" s="18">
        <v>13</v>
      </c>
      <c r="G1479" s="18" t="s">
        <v>142</v>
      </c>
      <c r="H1479" s="184" t="s">
        <v>3714</v>
      </c>
      <c r="I1479" s="185" t="s">
        <v>142</v>
      </c>
      <c r="J1479" s="18" t="s">
        <v>3734</v>
      </c>
    </row>
    <row r="1480" spans="1:10" x14ac:dyDescent="0.25">
      <c r="A1480" s="18">
        <v>24245796</v>
      </c>
      <c r="B1480" s="184" t="s">
        <v>3735</v>
      </c>
      <c r="C1480" s="18" t="s">
        <v>1878</v>
      </c>
      <c r="D1480" s="185" t="s">
        <v>79</v>
      </c>
      <c r="E1480" s="18" t="s">
        <v>3736</v>
      </c>
      <c r="F1480" s="18">
        <v>13</v>
      </c>
      <c r="G1480" s="18" t="s">
        <v>142</v>
      </c>
      <c r="H1480" s="184" t="s">
        <v>3714</v>
      </c>
      <c r="I1480" s="185" t="s">
        <v>142</v>
      </c>
      <c r="J1480" s="18" t="s">
        <v>3737</v>
      </c>
    </row>
    <row r="1481" spans="1:10" x14ac:dyDescent="0.25">
      <c r="A1481" s="18">
        <v>24245786</v>
      </c>
      <c r="B1481" s="184" t="s">
        <v>3738</v>
      </c>
      <c r="C1481" s="18" t="s">
        <v>3739</v>
      </c>
      <c r="D1481" s="185" t="s">
        <v>94</v>
      </c>
      <c r="E1481" s="18" t="s">
        <v>1796</v>
      </c>
      <c r="F1481" s="18">
        <v>14</v>
      </c>
      <c r="G1481" s="18" t="s">
        <v>142</v>
      </c>
      <c r="H1481" s="184" t="s">
        <v>3714</v>
      </c>
      <c r="I1481" s="185" t="s">
        <v>142</v>
      </c>
      <c r="J1481" s="18" t="s">
        <v>1273</v>
      </c>
    </row>
    <row r="1482" spans="1:10" x14ac:dyDescent="0.25">
      <c r="A1482" s="18">
        <v>24221397</v>
      </c>
      <c r="B1482" s="184" t="s">
        <v>3740</v>
      </c>
      <c r="C1482" s="18" t="s">
        <v>3741</v>
      </c>
      <c r="D1482" s="185" t="s">
        <v>95</v>
      </c>
      <c r="E1482" s="18" t="s">
        <v>3742</v>
      </c>
      <c r="F1482" s="18">
        <v>14</v>
      </c>
      <c r="G1482" s="18" t="s">
        <v>142</v>
      </c>
      <c r="H1482" s="184" t="s">
        <v>3714</v>
      </c>
      <c r="I1482" s="185" t="s">
        <v>142</v>
      </c>
      <c r="J1482" s="18" t="s">
        <v>3715</v>
      </c>
    </row>
    <row r="1483" spans="1:10" x14ac:dyDescent="0.25">
      <c r="A1483" s="18">
        <v>24245794</v>
      </c>
      <c r="B1483" s="184" t="s">
        <v>3743</v>
      </c>
      <c r="C1483" s="18" t="s">
        <v>3744</v>
      </c>
      <c r="D1483" s="185" t="s">
        <v>79</v>
      </c>
      <c r="E1483" s="18" t="s">
        <v>759</v>
      </c>
      <c r="F1483" s="18">
        <v>12</v>
      </c>
      <c r="G1483" s="18" t="s">
        <v>142</v>
      </c>
      <c r="H1483" s="184" t="s">
        <v>3714</v>
      </c>
      <c r="I1483" s="185" t="s">
        <v>142</v>
      </c>
      <c r="J1483" s="18" t="s">
        <v>3734</v>
      </c>
    </row>
    <row r="1484" spans="1:10" x14ac:dyDescent="0.25">
      <c r="A1484" s="18">
        <v>24222140</v>
      </c>
      <c r="B1484" s="184" t="s">
        <v>3745</v>
      </c>
      <c r="C1484" s="18" t="s">
        <v>3746</v>
      </c>
      <c r="D1484" s="185" t="s">
        <v>78</v>
      </c>
      <c r="E1484" s="18" t="s">
        <v>831</v>
      </c>
      <c r="F1484" s="18">
        <v>13</v>
      </c>
      <c r="G1484" s="18" t="s">
        <v>142</v>
      </c>
      <c r="H1484" s="184" t="s">
        <v>3714</v>
      </c>
      <c r="I1484" s="185" t="s">
        <v>142</v>
      </c>
      <c r="J1484" s="18" t="s">
        <v>3747</v>
      </c>
    </row>
    <row r="1485" spans="1:10" x14ac:dyDescent="0.25">
      <c r="A1485" s="18">
        <v>24245787</v>
      </c>
      <c r="B1485" s="184" t="s">
        <v>507</v>
      </c>
      <c r="C1485" s="18" t="s">
        <v>3748</v>
      </c>
      <c r="D1485" s="185" t="s">
        <v>79</v>
      </c>
      <c r="E1485" s="18" t="s">
        <v>2231</v>
      </c>
      <c r="F1485" s="18">
        <v>11</v>
      </c>
      <c r="G1485" s="18" t="s">
        <v>142</v>
      </c>
      <c r="H1485" s="184" t="s">
        <v>3714</v>
      </c>
      <c r="I1485" s="185" t="s">
        <v>142</v>
      </c>
      <c r="J1485" s="18" t="s">
        <v>1273</v>
      </c>
    </row>
    <row r="1486" spans="1:10" x14ac:dyDescent="0.25">
      <c r="A1486" s="18">
        <v>24245784</v>
      </c>
      <c r="B1486" s="184" t="s">
        <v>507</v>
      </c>
      <c r="C1486" s="18" t="s">
        <v>3749</v>
      </c>
      <c r="D1486" s="185" t="s">
        <v>78</v>
      </c>
      <c r="E1486" s="18" t="s">
        <v>1546</v>
      </c>
      <c r="F1486" s="18">
        <v>12</v>
      </c>
      <c r="G1486" s="18" t="s">
        <v>142</v>
      </c>
      <c r="H1486" s="184" t="s">
        <v>3714</v>
      </c>
      <c r="I1486" s="185" t="s">
        <v>142</v>
      </c>
      <c r="J1486" s="18" t="s">
        <v>3750</v>
      </c>
    </row>
    <row r="1487" spans="1:10" x14ac:dyDescent="0.25">
      <c r="A1487" s="18">
        <v>24221119</v>
      </c>
      <c r="B1487" s="184" t="s">
        <v>3751</v>
      </c>
      <c r="C1487" s="18" t="s">
        <v>2733</v>
      </c>
      <c r="D1487" s="185" t="s">
        <v>79</v>
      </c>
      <c r="E1487" s="18" t="s">
        <v>1161</v>
      </c>
      <c r="F1487" s="18">
        <v>13</v>
      </c>
      <c r="G1487" s="18" t="s">
        <v>142</v>
      </c>
      <c r="H1487" s="184" t="s">
        <v>3714</v>
      </c>
      <c r="I1487" s="185" t="s">
        <v>142</v>
      </c>
      <c r="J1487" s="18" t="s">
        <v>3752</v>
      </c>
    </row>
    <row r="1488" spans="1:10" x14ac:dyDescent="0.25">
      <c r="A1488" s="18">
        <v>24237736</v>
      </c>
      <c r="B1488" s="184" t="s">
        <v>3753</v>
      </c>
      <c r="C1488" s="18" t="s">
        <v>3754</v>
      </c>
      <c r="D1488" s="185" t="s">
        <v>94</v>
      </c>
      <c r="E1488" s="18" t="s">
        <v>1252</v>
      </c>
      <c r="F1488" s="18">
        <v>14</v>
      </c>
      <c r="G1488" s="18" t="s">
        <v>142</v>
      </c>
      <c r="H1488" s="184" t="s">
        <v>3714</v>
      </c>
      <c r="I1488" s="185" t="s">
        <v>142</v>
      </c>
      <c r="J1488" s="18" t="s">
        <v>3755</v>
      </c>
    </row>
    <row r="1489" spans="1:10" x14ac:dyDescent="0.25">
      <c r="A1489" s="18">
        <v>24248631</v>
      </c>
      <c r="B1489" s="184" t="s">
        <v>3756</v>
      </c>
      <c r="C1489" s="18" t="s">
        <v>3757</v>
      </c>
      <c r="D1489" s="185" t="s">
        <v>78</v>
      </c>
      <c r="E1489" s="18" t="s">
        <v>759</v>
      </c>
      <c r="F1489" s="18">
        <v>12</v>
      </c>
      <c r="G1489" s="18" t="s">
        <v>142</v>
      </c>
      <c r="H1489" s="184" t="s">
        <v>3714</v>
      </c>
      <c r="I1489" s="185" t="s">
        <v>142</v>
      </c>
      <c r="J1489" s="18" t="s">
        <v>3727</v>
      </c>
    </row>
    <row r="1490" spans="1:10" x14ac:dyDescent="0.25">
      <c r="A1490" s="18">
        <v>24245790</v>
      </c>
      <c r="B1490" s="184" t="s">
        <v>3758</v>
      </c>
      <c r="C1490" s="18" t="s">
        <v>3759</v>
      </c>
      <c r="D1490" s="185" t="s">
        <v>79</v>
      </c>
      <c r="E1490" s="18" t="s">
        <v>3760</v>
      </c>
      <c r="F1490" s="18">
        <v>12</v>
      </c>
      <c r="G1490" s="18" t="s">
        <v>142</v>
      </c>
      <c r="H1490" s="184" t="s">
        <v>3714</v>
      </c>
      <c r="I1490" s="185" t="s">
        <v>142</v>
      </c>
      <c r="J1490" s="18" t="s">
        <v>1273</v>
      </c>
    </row>
    <row r="1491" spans="1:10" x14ac:dyDescent="0.25">
      <c r="A1491" s="18">
        <v>24245791</v>
      </c>
      <c r="B1491" s="184" t="s">
        <v>3758</v>
      </c>
      <c r="C1491" s="18" t="s">
        <v>2783</v>
      </c>
      <c r="D1491" s="185" t="s">
        <v>79</v>
      </c>
      <c r="E1491" s="18" t="s">
        <v>3761</v>
      </c>
      <c r="F1491" s="18">
        <v>12</v>
      </c>
      <c r="G1491" s="18" t="s">
        <v>142</v>
      </c>
      <c r="H1491" s="184" t="s">
        <v>3714</v>
      </c>
      <c r="I1491" s="185" t="s">
        <v>142</v>
      </c>
      <c r="J1491" s="18" t="s">
        <v>1273</v>
      </c>
    </row>
    <row r="1492" spans="1:10" x14ac:dyDescent="0.25">
      <c r="A1492" s="18">
        <v>24248425</v>
      </c>
      <c r="B1492" s="184" t="s">
        <v>3762</v>
      </c>
      <c r="C1492" s="18" t="s">
        <v>3763</v>
      </c>
      <c r="D1492" s="185" t="s">
        <v>78</v>
      </c>
      <c r="E1492" s="18" t="s">
        <v>3764</v>
      </c>
      <c r="F1492" s="18">
        <v>13</v>
      </c>
      <c r="G1492" s="18" t="s">
        <v>142</v>
      </c>
      <c r="H1492" s="184" t="s">
        <v>3714</v>
      </c>
      <c r="I1492" s="185" t="s">
        <v>142</v>
      </c>
      <c r="J1492" s="18" t="s">
        <v>3727</v>
      </c>
    </row>
    <row r="1493" spans="1:10" x14ac:dyDescent="0.25">
      <c r="A1493" s="18">
        <v>24247958</v>
      </c>
      <c r="B1493" s="184" t="s">
        <v>3765</v>
      </c>
      <c r="C1493" s="18" t="s">
        <v>3766</v>
      </c>
      <c r="D1493" s="185" t="s">
        <v>78</v>
      </c>
      <c r="E1493" s="18" t="s">
        <v>290</v>
      </c>
      <c r="F1493" s="18">
        <v>11</v>
      </c>
      <c r="G1493" s="18" t="s">
        <v>142</v>
      </c>
      <c r="H1493" s="184" t="s">
        <v>3714</v>
      </c>
      <c r="I1493" s="185" t="s">
        <v>142</v>
      </c>
      <c r="J1493" s="18" t="s">
        <v>3767</v>
      </c>
    </row>
    <row r="1494" spans="1:10" x14ac:dyDescent="0.25">
      <c r="A1494" s="18">
        <v>24245798</v>
      </c>
      <c r="B1494" s="184" t="s">
        <v>3768</v>
      </c>
      <c r="C1494" s="18" t="s">
        <v>3769</v>
      </c>
      <c r="D1494" s="185" t="s">
        <v>79</v>
      </c>
      <c r="E1494" s="18" t="s">
        <v>752</v>
      </c>
      <c r="F1494" s="18">
        <v>13</v>
      </c>
      <c r="G1494" s="18" t="s">
        <v>142</v>
      </c>
      <c r="H1494" s="184" t="s">
        <v>3714</v>
      </c>
      <c r="I1494" s="185" t="s">
        <v>142</v>
      </c>
      <c r="J1494" s="18" t="s">
        <v>1273</v>
      </c>
    </row>
    <row r="1495" spans="1:10" x14ac:dyDescent="0.25">
      <c r="A1495" s="18">
        <v>24211055</v>
      </c>
      <c r="B1495" s="184" t="s">
        <v>3770</v>
      </c>
      <c r="C1495" s="18" t="s">
        <v>3771</v>
      </c>
      <c r="D1495" s="185" t="s">
        <v>95</v>
      </c>
      <c r="E1495" s="18" t="s">
        <v>2262</v>
      </c>
      <c r="F1495" s="18">
        <v>15</v>
      </c>
      <c r="G1495" s="18" t="s">
        <v>142</v>
      </c>
      <c r="H1495" s="184" t="s">
        <v>3714</v>
      </c>
      <c r="I1495" s="185" t="s">
        <v>142</v>
      </c>
      <c r="J1495" s="18" t="s">
        <v>3690</v>
      </c>
    </row>
    <row r="1496" spans="1:10" x14ac:dyDescent="0.25">
      <c r="A1496" s="18">
        <v>24245778</v>
      </c>
      <c r="B1496" s="184" t="s">
        <v>3768</v>
      </c>
      <c r="C1496" s="18" t="s">
        <v>3772</v>
      </c>
      <c r="D1496" s="185" t="s">
        <v>78</v>
      </c>
      <c r="E1496" s="18" t="s">
        <v>961</v>
      </c>
      <c r="F1496" s="18">
        <v>11</v>
      </c>
      <c r="G1496" s="18" t="s">
        <v>142</v>
      </c>
      <c r="H1496" s="184" t="s">
        <v>3714</v>
      </c>
      <c r="I1496" s="185" t="s">
        <v>142</v>
      </c>
      <c r="J1496" s="18" t="s">
        <v>3734</v>
      </c>
    </row>
    <row r="1497" spans="1:10" x14ac:dyDescent="0.25">
      <c r="A1497" s="18">
        <v>24245789</v>
      </c>
      <c r="B1497" s="184" t="s">
        <v>3334</v>
      </c>
      <c r="C1497" s="18" t="s">
        <v>3773</v>
      </c>
      <c r="D1497" s="185" t="s">
        <v>79</v>
      </c>
      <c r="E1497" s="18" t="s">
        <v>3774</v>
      </c>
      <c r="F1497" s="18">
        <v>12</v>
      </c>
      <c r="G1497" s="18" t="s">
        <v>142</v>
      </c>
      <c r="H1497" s="184" t="s">
        <v>3714</v>
      </c>
      <c r="I1497" s="185" t="s">
        <v>142</v>
      </c>
      <c r="J1497" s="18" t="s">
        <v>1273</v>
      </c>
    </row>
    <row r="1498" spans="1:10" x14ac:dyDescent="0.25">
      <c r="A1498" s="18">
        <v>24245780</v>
      </c>
      <c r="B1498" s="184" t="s">
        <v>3775</v>
      </c>
      <c r="C1498" s="18" t="s">
        <v>3776</v>
      </c>
      <c r="D1498" s="185" t="s">
        <v>78</v>
      </c>
      <c r="E1498" s="18" t="s">
        <v>448</v>
      </c>
      <c r="F1498" s="18">
        <v>11</v>
      </c>
      <c r="G1498" s="18" t="s">
        <v>142</v>
      </c>
      <c r="H1498" s="184" t="s">
        <v>3714</v>
      </c>
      <c r="I1498" s="185" t="s">
        <v>142</v>
      </c>
      <c r="J1498" s="18" t="s">
        <v>1273</v>
      </c>
    </row>
    <row r="1499" spans="1:10" x14ac:dyDescent="0.25">
      <c r="A1499" s="18">
        <v>24247960</v>
      </c>
      <c r="B1499" s="184" t="s">
        <v>3777</v>
      </c>
      <c r="C1499" s="18" t="s">
        <v>2495</v>
      </c>
      <c r="D1499" s="185" t="s">
        <v>79</v>
      </c>
      <c r="E1499" s="18" t="s">
        <v>3778</v>
      </c>
      <c r="F1499" s="18">
        <v>13</v>
      </c>
      <c r="G1499" s="18" t="s">
        <v>142</v>
      </c>
      <c r="H1499" s="184" t="s">
        <v>3714</v>
      </c>
      <c r="I1499" s="185" t="s">
        <v>142</v>
      </c>
      <c r="J1499" s="18" t="s">
        <v>3779</v>
      </c>
    </row>
    <row r="1500" spans="1:10" x14ac:dyDescent="0.25">
      <c r="A1500" s="18">
        <v>24245781</v>
      </c>
      <c r="B1500" s="184" t="s">
        <v>3780</v>
      </c>
      <c r="C1500" s="18" t="s">
        <v>3781</v>
      </c>
      <c r="D1500" s="185" t="s">
        <v>78</v>
      </c>
      <c r="E1500" s="18" t="s">
        <v>1100</v>
      </c>
      <c r="F1500" s="18">
        <v>12</v>
      </c>
      <c r="G1500" s="18" t="s">
        <v>142</v>
      </c>
      <c r="H1500" s="184" t="s">
        <v>3714</v>
      </c>
      <c r="I1500" s="185" t="s">
        <v>142</v>
      </c>
      <c r="J1500" s="18" t="s">
        <v>1273</v>
      </c>
    </row>
    <row r="1501" spans="1:10" x14ac:dyDescent="0.25">
      <c r="A1501" s="18">
        <v>24221411</v>
      </c>
      <c r="B1501" s="184" t="s">
        <v>3782</v>
      </c>
      <c r="C1501" s="18" t="s">
        <v>3783</v>
      </c>
      <c r="D1501" s="185" t="s">
        <v>95</v>
      </c>
      <c r="E1501" s="18" t="s">
        <v>1809</v>
      </c>
      <c r="F1501" s="18">
        <v>14</v>
      </c>
      <c r="G1501" s="18" t="s">
        <v>142</v>
      </c>
      <c r="H1501" s="184" t="s">
        <v>3714</v>
      </c>
      <c r="I1501" s="185" t="s">
        <v>142</v>
      </c>
      <c r="J1501" s="18" t="s">
        <v>3784</v>
      </c>
    </row>
    <row r="1502" spans="1:10" x14ac:dyDescent="0.25">
      <c r="A1502" s="18">
        <v>24221412</v>
      </c>
      <c r="B1502" s="184" t="s">
        <v>652</v>
      </c>
      <c r="C1502" s="18" t="s">
        <v>3785</v>
      </c>
      <c r="D1502" s="185" t="s">
        <v>79</v>
      </c>
      <c r="E1502" s="18" t="s">
        <v>3786</v>
      </c>
      <c r="F1502" s="18">
        <v>13</v>
      </c>
      <c r="G1502" s="18" t="s">
        <v>142</v>
      </c>
      <c r="H1502" s="184" t="s">
        <v>3714</v>
      </c>
      <c r="I1502" s="185" t="s">
        <v>142</v>
      </c>
      <c r="J1502" s="18" t="s">
        <v>3715</v>
      </c>
    </row>
    <row r="1503" spans="1:10" x14ac:dyDescent="0.25">
      <c r="A1503" s="18">
        <v>24245799</v>
      </c>
      <c r="B1503" s="184" t="s">
        <v>3787</v>
      </c>
      <c r="C1503" s="18" t="s">
        <v>3788</v>
      </c>
      <c r="D1503" s="185" t="s">
        <v>79</v>
      </c>
      <c r="E1503" s="18" t="s">
        <v>3786</v>
      </c>
      <c r="F1503" s="18">
        <v>13</v>
      </c>
      <c r="G1503" s="18" t="s">
        <v>142</v>
      </c>
      <c r="H1503" s="184" t="s">
        <v>3714</v>
      </c>
      <c r="I1503" s="185" t="s">
        <v>142</v>
      </c>
      <c r="J1503" s="18" t="s">
        <v>3750</v>
      </c>
    </row>
    <row r="1504" spans="1:10" x14ac:dyDescent="0.25">
      <c r="A1504" s="18">
        <v>24237984</v>
      </c>
      <c r="B1504" s="184" t="s">
        <v>662</v>
      </c>
      <c r="C1504" s="18" t="s">
        <v>3789</v>
      </c>
      <c r="D1504" s="185" t="s">
        <v>94</v>
      </c>
      <c r="E1504" s="18" t="s">
        <v>3790</v>
      </c>
      <c r="F1504" s="18">
        <v>14</v>
      </c>
      <c r="G1504" s="18" t="s">
        <v>142</v>
      </c>
      <c r="H1504" s="184" t="s">
        <v>3714</v>
      </c>
      <c r="I1504" s="185" t="s">
        <v>142</v>
      </c>
      <c r="J1504" s="18" t="s">
        <v>3791</v>
      </c>
    </row>
    <row r="1505" spans="1:10" x14ac:dyDescent="0.25">
      <c r="A1505" s="18">
        <v>24245777</v>
      </c>
      <c r="B1505" s="184" t="s">
        <v>3792</v>
      </c>
      <c r="C1505" s="18" t="s">
        <v>3793</v>
      </c>
      <c r="D1505" s="185" t="s">
        <v>95</v>
      </c>
      <c r="E1505" s="18" t="s">
        <v>3794</v>
      </c>
      <c r="F1505" s="18">
        <v>15</v>
      </c>
      <c r="G1505" s="18" t="s">
        <v>142</v>
      </c>
      <c r="H1505" s="184" t="s">
        <v>3714</v>
      </c>
      <c r="I1505" s="185" t="s">
        <v>142</v>
      </c>
      <c r="J1505" s="18" t="s">
        <v>1273</v>
      </c>
    </row>
    <row r="1506" spans="1:10" x14ac:dyDescent="0.25">
      <c r="A1506" s="18">
        <v>24248635</v>
      </c>
      <c r="B1506" s="184" t="s">
        <v>3795</v>
      </c>
      <c r="C1506" s="18" t="s">
        <v>3796</v>
      </c>
      <c r="D1506" s="185" t="s">
        <v>94</v>
      </c>
      <c r="E1506" s="18" t="s">
        <v>1321</v>
      </c>
      <c r="F1506" s="18">
        <v>15</v>
      </c>
      <c r="G1506" s="18" t="s">
        <v>142</v>
      </c>
      <c r="H1506" s="184" t="s">
        <v>3714</v>
      </c>
      <c r="I1506" s="185" t="s">
        <v>142</v>
      </c>
      <c r="J1506" s="18" t="s">
        <v>3727</v>
      </c>
    </row>
    <row r="1507" spans="1:10" x14ac:dyDescent="0.25">
      <c r="A1507" s="18">
        <v>24248634</v>
      </c>
      <c r="B1507" s="184" t="s">
        <v>3797</v>
      </c>
      <c r="C1507" s="18" t="s">
        <v>3798</v>
      </c>
      <c r="D1507" s="185" t="s">
        <v>94</v>
      </c>
      <c r="E1507" s="18" t="s">
        <v>3799</v>
      </c>
      <c r="F1507" s="18">
        <v>15</v>
      </c>
      <c r="G1507" s="18" t="s">
        <v>142</v>
      </c>
      <c r="H1507" s="184" t="s">
        <v>3714</v>
      </c>
      <c r="I1507" s="185" t="s">
        <v>142</v>
      </c>
      <c r="J1507" s="18" t="s">
        <v>3727</v>
      </c>
    </row>
    <row r="1508" spans="1:10" x14ac:dyDescent="0.25">
      <c r="A1508" s="18">
        <v>24221400</v>
      </c>
      <c r="B1508" s="184" t="s">
        <v>3800</v>
      </c>
      <c r="C1508" s="18" t="s">
        <v>3801</v>
      </c>
      <c r="D1508" s="185" t="s">
        <v>95</v>
      </c>
      <c r="E1508" s="18" t="s">
        <v>2405</v>
      </c>
      <c r="F1508" s="18">
        <v>14</v>
      </c>
      <c r="G1508" s="18" t="s">
        <v>142</v>
      </c>
      <c r="H1508" s="184" t="s">
        <v>3714</v>
      </c>
      <c r="I1508" s="185" t="s">
        <v>142</v>
      </c>
      <c r="J1508" s="18" t="s">
        <v>3715</v>
      </c>
    </row>
    <row r="1509" spans="1:10" x14ac:dyDescent="0.25">
      <c r="A1509" s="18">
        <v>24247959</v>
      </c>
      <c r="B1509" s="184" t="s">
        <v>3802</v>
      </c>
      <c r="C1509" s="18" t="s">
        <v>3803</v>
      </c>
      <c r="D1509" s="185" t="s">
        <v>78</v>
      </c>
      <c r="E1509" s="18" t="s">
        <v>3760</v>
      </c>
      <c r="F1509" s="18">
        <v>12</v>
      </c>
      <c r="G1509" s="18" t="s">
        <v>142</v>
      </c>
      <c r="H1509" s="184" t="s">
        <v>3714</v>
      </c>
      <c r="I1509" s="185" t="s">
        <v>142</v>
      </c>
      <c r="J1509" s="18" t="s">
        <v>3804</v>
      </c>
    </row>
    <row r="1510" spans="1:10" x14ac:dyDescent="0.25">
      <c r="A1510" s="18">
        <v>24245806</v>
      </c>
      <c r="B1510" s="184" t="s">
        <v>3797</v>
      </c>
      <c r="C1510" s="18" t="s">
        <v>2619</v>
      </c>
      <c r="D1510" s="185" t="s">
        <v>79</v>
      </c>
      <c r="E1510" s="18" t="s">
        <v>1707</v>
      </c>
      <c r="F1510" s="18">
        <v>11</v>
      </c>
      <c r="G1510" s="18" t="s">
        <v>142</v>
      </c>
      <c r="H1510" s="184" t="s">
        <v>3714</v>
      </c>
      <c r="I1510" s="185" t="s">
        <v>142</v>
      </c>
      <c r="J1510" s="18" t="s">
        <v>3750</v>
      </c>
    </row>
    <row r="1511" spans="1:10" x14ac:dyDescent="0.25">
      <c r="A1511" s="18">
        <v>24248632</v>
      </c>
      <c r="B1511" s="184" t="s">
        <v>3805</v>
      </c>
      <c r="C1511" s="18" t="s">
        <v>3806</v>
      </c>
      <c r="D1511" s="185" t="s">
        <v>78</v>
      </c>
      <c r="E1511" s="18" t="s">
        <v>241</v>
      </c>
      <c r="F1511" s="18">
        <v>11</v>
      </c>
      <c r="G1511" s="18" t="s">
        <v>142</v>
      </c>
      <c r="H1511" s="184" t="s">
        <v>3714</v>
      </c>
      <c r="I1511" s="185" t="s">
        <v>142</v>
      </c>
      <c r="J1511" s="18" t="s">
        <v>3727</v>
      </c>
    </row>
    <row r="1512" spans="1:10" x14ac:dyDescent="0.25">
      <c r="A1512" s="18">
        <v>24245783</v>
      </c>
      <c r="B1512" s="184" t="s">
        <v>3807</v>
      </c>
      <c r="C1512" s="18" t="s">
        <v>3808</v>
      </c>
      <c r="D1512" s="185" t="s">
        <v>78</v>
      </c>
      <c r="E1512" s="18" t="s">
        <v>3496</v>
      </c>
      <c r="F1512" s="18">
        <v>11</v>
      </c>
      <c r="G1512" s="18" t="s">
        <v>142</v>
      </c>
      <c r="H1512" s="184" t="s">
        <v>3714</v>
      </c>
      <c r="I1512" s="185" t="s">
        <v>142</v>
      </c>
      <c r="J1512" s="18" t="s">
        <v>1273</v>
      </c>
    </row>
    <row r="1513" spans="1:10" x14ac:dyDescent="0.25">
      <c r="A1513" s="18">
        <v>24245792</v>
      </c>
      <c r="B1513" s="184" t="s">
        <v>3809</v>
      </c>
      <c r="C1513" s="18" t="s">
        <v>313</v>
      </c>
      <c r="D1513" s="185" t="s">
        <v>79</v>
      </c>
      <c r="E1513" s="18" t="s">
        <v>3070</v>
      </c>
      <c r="F1513" s="18">
        <v>12</v>
      </c>
      <c r="G1513" s="18" t="s">
        <v>142</v>
      </c>
      <c r="H1513" s="184" t="s">
        <v>3714</v>
      </c>
      <c r="I1513" s="185" t="s">
        <v>142</v>
      </c>
      <c r="J1513" s="18" t="s">
        <v>1273</v>
      </c>
    </row>
    <row r="1514" spans="1:10" x14ac:dyDescent="0.25">
      <c r="A1514" s="18">
        <v>24248633</v>
      </c>
      <c r="B1514" s="184" t="s">
        <v>1128</v>
      </c>
      <c r="C1514" s="18" t="s">
        <v>3810</v>
      </c>
      <c r="D1514" s="185" t="s">
        <v>78</v>
      </c>
      <c r="E1514" s="18" t="s">
        <v>521</v>
      </c>
      <c r="F1514" s="18">
        <v>12</v>
      </c>
      <c r="G1514" s="18" t="s">
        <v>142</v>
      </c>
      <c r="H1514" s="184" t="s">
        <v>3714</v>
      </c>
      <c r="I1514" s="185" t="s">
        <v>142</v>
      </c>
      <c r="J1514" s="18" t="s">
        <v>3811</v>
      </c>
    </row>
    <row r="1515" spans="1:10" x14ac:dyDescent="0.25">
      <c r="A1515" s="18">
        <v>24237735</v>
      </c>
      <c r="B1515" s="184" t="s">
        <v>3812</v>
      </c>
      <c r="C1515" s="18" t="s">
        <v>3813</v>
      </c>
      <c r="D1515" s="185" t="s">
        <v>94</v>
      </c>
      <c r="E1515" s="18" t="s">
        <v>3814</v>
      </c>
      <c r="F1515" s="18">
        <v>15</v>
      </c>
      <c r="G1515" s="18" t="s">
        <v>142</v>
      </c>
      <c r="H1515" s="184" t="s">
        <v>3714</v>
      </c>
      <c r="I1515" s="185" t="s">
        <v>142</v>
      </c>
      <c r="J1515" s="18" t="s">
        <v>3815</v>
      </c>
    </row>
    <row r="1516" spans="1:10" x14ac:dyDescent="0.25">
      <c r="A1516" s="18">
        <v>24221414</v>
      </c>
      <c r="B1516" s="184" t="s">
        <v>3816</v>
      </c>
      <c r="C1516" s="18" t="s">
        <v>2919</v>
      </c>
      <c r="D1516" s="185" t="s">
        <v>95</v>
      </c>
      <c r="E1516" s="18" t="s">
        <v>3817</v>
      </c>
      <c r="F1516" s="18">
        <v>14</v>
      </c>
      <c r="G1516" s="18" t="s">
        <v>142</v>
      </c>
      <c r="H1516" s="184" t="s">
        <v>3714</v>
      </c>
      <c r="I1516" s="185" t="s">
        <v>142</v>
      </c>
      <c r="J1516" s="18" t="s">
        <v>3784</v>
      </c>
    </row>
    <row r="1517" spans="1:10" x14ac:dyDescent="0.25">
      <c r="A1517" s="18">
        <v>24238418</v>
      </c>
      <c r="B1517" s="184" t="s">
        <v>3818</v>
      </c>
      <c r="C1517" s="18" t="s">
        <v>3819</v>
      </c>
      <c r="D1517" s="185" t="s">
        <v>78</v>
      </c>
      <c r="E1517" s="18" t="s">
        <v>921</v>
      </c>
      <c r="F1517" s="18">
        <v>12</v>
      </c>
      <c r="G1517" s="18" t="s">
        <v>142</v>
      </c>
      <c r="H1517" s="184" t="s">
        <v>3714</v>
      </c>
      <c r="I1517" s="185" t="s">
        <v>142</v>
      </c>
      <c r="J1517" s="18" t="s">
        <v>3815</v>
      </c>
    </row>
    <row r="1518" spans="1:10" x14ac:dyDescent="0.25">
      <c r="A1518" s="18">
        <v>24245788</v>
      </c>
      <c r="B1518" s="184" t="s">
        <v>3820</v>
      </c>
      <c r="C1518" s="18" t="s">
        <v>3821</v>
      </c>
      <c r="D1518" s="185" t="s">
        <v>79</v>
      </c>
      <c r="E1518" s="18" t="s">
        <v>237</v>
      </c>
      <c r="F1518" s="18">
        <v>11</v>
      </c>
      <c r="G1518" s="18" t="s">
        <v>142</v>
      </c>
      <c r="H1518" s="184" t="s">
        <v>3714</v>
      </c>
      <c r="I1518" s="185" t="s">
        <v>142</v>
      </c>
      <c r="J1518" s="18" t="s">
        <v>3734</v>
      </c>
    </row>
    <row r="1519" spans="1:10" x14ac:dyDescent="0.25">
      <c r="A1519" s="18">
        <v>24245797</v>
      </c>
      <c r="B1519" s="184" t="s">
        <v>3820</v>
      </c>
      <c r="C1519" s="18" t="s">
        <v>3822</v>
      </c>
      <c r="D1519" s="185" t="s">
        <v>79</v>
      </c>
      <c r="E1519" s="18" t="s">
        <v>3018</v>
      </c>
      <c r="F1519" s="18">
        <v>13</v>
      </c>
      <c r="G1519" s="18" t="s">
        <v>142</v>
      </c>
      <c r="H1519" s="184" t="s">
        <v>3714</v>
      </c>
      <c r="I1519" s="185" t="s">
        <v>142</v>
      </c>
      <c r="J1519" s="18" t="s">
        <v>1273</v>
      </c>
    </row>
    <row r="1520" spans="1:10" x14ac:dyDescent="0.25">
      <c r="A1520" s="18">
        <v>24221403</v>
      </c>
      <c r="B1520" s="184" t="s">
        <v>3823</v>
      </c>
      <c r="C1520" s="18" t="s">
        <v>3824</v>
      </c>
      <c r="D1520" s="185" t="s">
        <v>94</v>
      </c>
      <c r="E1520" s="18" t="s">
        <v>3825</v>
      </c>
      <c r="F1520" s="18">
        <v>14</v>
      </c>
      <c r="G1520" s="18" t="s">
        <v>142</v>
      </c>
      <c r="H1520" s="184" t="s">
        <v>3714</v>
      </c>
      <c r="I1520" s="185" t="s">
        <v>142</v>
      </c>
      <c r="J1520" s="18" t="s">
        <v>3720</v>
      </c>
    </row>
    <row r="1521" spans="1:10" x14ac:dyDescent="0.25">
      <c r="A1521" s="18">
        <v>24248424</v>
      </c>
      <c r="B1521" s="184" t="s">
        <v>3826</v>
      </c>
      <c r="C1521" s="18" t="s">
        <v>3827</v>
      </c>
      <c r="D1521" s="185" t="s">
        <v>95</v>
      </c>
      <c r="E1521" s="18" t="s">
        <v>3828</v>
      </c>
      <c r="F1521" s="18">
        <v>14</v>
      </c>
      <c r="G1521" s="18" t="s">
        <v>142</v>
      </c>
      <c r="H1521" s="184" t="s">
        <v>3714</v>
      </c>
      <c r="I1521" s="185" t="s">
        <v>142</v>
      </c>
      <c r="J1521" s="18" t="s">
        <v>3661</v>
      </c>
    </row>
    <row r="1522" spans="1:10" x14ac:dyDescent="0.25">
      <c r="A1522" s="18">
        <v>24222685</v>
      </c>
      <c r="B1522" s="184" t="s">
        <v>3829</v>
      </c>
      <c r="C1522" s="18" t="s">
        <v>3830</v>
      </c>
      <c r="D1522" s="185" t="s">
        <v>95</v>
      </c>
      <c r="E1522" s="18" t="s">
        <v>3432</v>
      </c>
      <c r="F1522" s="18">
        <v>13</v>
      </c>
      <c r="G1522" s="18" t="s">
        <v>142</v>
      </c>
      <c r="H1522" s="184" t="s">
        <v>3831</v>
      </c>
      <c r="I1522" s="185" t="s">
        <v>142</v>
      </c>
      <c r="J1522" s="18" t="s">
        <v>3403</v>
      </c>
    </row>
    <row r="1523" spans="1:10" x14ac:dyDescent="0.25">
      <c r="A1523" s="18">
        <v>24237879</v>
      </c>
      <c r="B1523" s="184" t="s">
        <v>1296</v>
      </c>
      <c r="C1523" s="18" t="s">
        <v>3832</v>
      </c>
      <c r="D1523" s="185" t="s">
        <v>95</v>
      </c>
      <c r="E1523" s="18" t="s">
        <v>3833</v>
      </c>
      <c r="F1523" s="18">
        <v>14</v>
      </c>
      <c r="G1523" s="18" t="s">
        <v>142</v>
      </c>
      <c r="H1523" s="184" t="s">
        <v>3831</v>
      </c>
      <c r="I1523" s="185" t="s">
        <v>142</v>
      </c>
      <c r="J1523" s="18" t="s">
        <v>3403</v>
      </c>
    </row>
    <row r="1524" spans="1:10" x14ac:dyDescent="0.25">
      <c r="A1524" s="18">
        <v>24248381</v>
      </c>
      <c r="B1524" s="184" t="s">
        <v>1296</v>
      </c>
      <c r="C1524" s="18" t="s">
        <v>2155</v>
      </c>
      <c r="D1524" s="185" t="s">
        <v>78</v>
      </c>
      <c r="E1524" s="18" t="s">
        <v>3834</v>
      </c>
      <c r="F1524" s="18">
        <v>11</v>
      </c>
      <c r="G1524" s="18" t="s">
        <v>142</v>
      </c>
      <c r="H1524" s="184" t="s">
        <v>3831</v>
      </c>
      <c r="I1524" s="185" t="s">
        <v>142</v>
      </c>
      <c r="J1524" s="18" t="s">
        <v>445</v>
      </c>
    </row>
    <row r="1525" spans="1:10" x14ac:dyDescent="0.25">
      <c r="A1525" s="18">
        <v>24248163</v>
      </c>
      <c r="B1525" s="184" t="s">
        <v>3835</v>
      </c>
      <c r="C1525" s="18" t="s">
        <v>3836</v>
      </c>
      <c r="D1525" s="185" t="s">
        <v>79</v>
      </c>
      <c r="E1525" s="18" t="s">
        <v>3460</v>
      </c>
      <c r="F1525" s="18">
        <v>12</v>
      </c>
      <c r="G1525" s="18" t="s">
        <v>142</v>
      </c>
      <c r="H1525" s="184" t="s">
        <v>3831</v>
      </c>
      <c r="I1525" s="185" t="s">
        <v>142</v>
      </c>
      <c r="J1525" s="18" t="s">
        <v>3837</v>
      </c>
    </row>
    <row r="1526" spans="1:10" x14ac:dyDescent="0.25">
      <c r="A1526" s="18">
        <v>24248382</v>
      </c>
      <c r="B1526" s="184" t="s">
        <v>3838</v>
      </c>
      <c r="C1526" s="18" t="s">
        <v>269</v>
      </c>
      <c r="D1526" s="185" t="s">
        <v>79</v>
      </c>
      <c r="E1526" s="18" t="s">
        <v>770</v>
      </c>
      <c r="F1526" s="18">
        <v>12</v>
      </c>
      <c r="G1526" s="18" t="s">
        <v>142</v>
      </c>
      <c r="H1526" s="184" t="s">
        <v>3831</v>
      </c>
      <c r="I1526" s="185" t="s">
        <v>142</v>
      </c>
      <c r="J1526" s="18" t="s">
        <v>445</v>
      </c>
    </row>
    <row r="1527" spans="1:10" x14ac:dyDescent="0.25">
      <c r="A1527" s="18">
        <v>24210195</v>
      </c>
      <c r="B1527" s="184" t="s">
        <v>3839</v>
      </c>
      <c r="C1527" s="18" t="s">
        <v>3840</v>
      </c>
      <c r="D1527" s="185" t="s">
        <v>94</v>
      </c>
      <c r="E1527" s="18" t="s">
        <v>3841</v>
      </c>
      <c r="F1527" s="18">
        <v>15</v>
      </c>
      <c r="G1527" s="18" t="s">
        <v>142</v>
      </c>
      <c r="H1527" s="184" t="s">
        <v>3831</v>
      </c>
      <c r="I1527" s="185" t="s">
        <v>142</v>
      </c>
      <c r="J1527" s="18" t="s">
        <v>445</v>
      </c>
    </row>
    <row r="1528" spans="1:10" x14ac:dyDescent="0.25">
      <c r="A1528" s="18">
        <v>24221035</v>
      </c>
      <c r="B1528" s="184" t="s">
        <v>3185</v>
      </c>
      <c r="C1528" s="18" t="s">
        <v>3842</v>
      </c>
      <c r="D1528" s="185" t="s">
        <v>79</v>
      </c>
      <c r="E1528" s="18" t="s">
        <v>3843</v>
      </c>
      <c r="F1528" s="18">
        <v>13</v>
      </c>
      <c r="G1528" s="18" t="s">
        <v>142</v>
      </c>
      <c r="H1528" s="184" t="s">
        <v>3831</v>
      </c>
      <c r="I1528" s="185" t="s">
        <v>142</v>
      </c>
      <c r="J1528" s="18" t="s">
        <v>3837</v>
      </c>
    </row>
    <row r="1529" spans="1:10" x14ac:dyDescent="0.25">
      <c r="A1529" s="18">
        <v>24248160</v>
      </c>
      <c r="B1529" s="184" t="s">
        <v>3844</v>
      </c>
      <c r="C1529" s="18" t="s">
        <v>3845</v>
      </c>
      <c r="D1529" s="185" t="s">
        <v>79</v>
      </c>
      <c r="E1529" s="18" t="s">
        <v>3846</v>
      </c>
      <c r="F1529" s="18">
        <v>12</v>
      </c>
      <c r="G1529" s="18" t="s">
        <v>142</v>
      </c>
      <c r="H1529" s="184" t="s">
        <v>3831</v>
      </c>
      <c r="I1529" s="185" t="s">
        <v>142</v>
      </c>
      <c r="J1529" s="18" t="s">
        <v>3847</v>
      </c>
    </row>
    <row r="1530" spans="1:10" x14ac:dyDescent="0.25">
      <c r="A1530" s="18">
        <v>24248161</v>
      </c>
      <c r="B1530" s="184" t="s">
        <v>3848</v>
      </c>
      <c r="C1530" s="18" t="s">
        <v>3849</v>
      </c>
      <c r="D1530" s="185" t="s">
        <v>79</v>
      </c>
      <c r="E1530" s="18" t="s">
        <v>2038</v>
      </c>
      <c r="F1530" s="18">
        <v>12</v>
      </c>
      <c r="G1530" s="18" t="s">
        <v>142</v>
      </c>
      <c r="H1530" s="184" t="s">
        <v>3831</v>
      </c>
      <c r="I1530" s="185" t="s">
        <v>142</v>
      </c>
      <c r="J1530" s="18" t="s">
        <v>3837</v>
      </c>
    </row>
    <row r="1531" spans="1:10" x14ac:dyDescent="0.25">
      <c r="A1531" s="18">
        <v>24222301</v>
      </c>
      <c r="B1531" s="184" t="s">
        <v>3850</v>
      </c>
      <c r="C1531" s="18" t="s">
        <v>3851</v>
      </c>
      <c r="D1531" s="185" t="s">
        <v>95</v>
      </c>
      <c r="E1531" s="18" t="s">
        <v>1632</v>
      </c>
      <c r="F1531" s="18">
        <v>15</v>
      </c>
      <c r="G1531" s="18" t="s">
        <v>142</v>
      </c>
      <c r="H1531" s="184" t="s">
        <v>3831</v>
      </c>
      <c r="I1531" s="185" t="s">
        <v>142</v>
      </c>
      <c r="J1531" s="18" t="s">
        <v>445</v>
      </c>
    </row>
    <row r="1532" spans="1:10" x14ac:dyDescent="0.25">
      <c r="A1532" s="18">
        <v>24248383</v>
      </c>
      <c r="B1532" s="184" t="s">
        <v>3850</v>
      </c>
      <c r="C1532" s="18" t="s">
        <v>3852</v>
      </c>
      <c r="D1532" s="185" t="s">
        <v>79</v>
      </c>
      <c r="E1532" s="18" t="s">
        <v>1136</v>
      </c>
      <c r="F1532" s="18">
        <v>11</v>
      </c>
      <c r="G1532" s="18" t="s">
        <v>142</v>
      </c>
      <c r="H1532" s="184" t="s">
        <v>3831</v>
      </c>
      <c r="I1532" s="185" t="s">
        <v>142</v>
      </c>
      <c r="J1532" s="18" t="s">
        <v>445</v>
      </c>
    </row>
    <row r="1533" spans="1:10" x14ac:dyDescent="0.25">
      <c r="A1533" s="18">
        <v>24222672</v>
      </c>
      <c r="B1533" s="184" t="s">
        <v>3853</v>
      </c>
      <c r="C1533" s="18" t="s">
        <v>3456</v>
      </c>
      <c r="D1533" s="185" t="s">
        <v>79</v>
      </c>
      <c r="E1533" s="18" t="s">
        <v>3854</v>
      </c>
      <c r="F1533" s="18">
        <v>13</v>
      </c>
      <c r="G1533" s="18" t="s">
        <v>142</v>
      </c>
      <c r="H1533" s="184" t="s">
        <v>3831</v>
      </c>
      <c r="I1533" s="185" t="s">
        <v>142</v>
      </c>
      <c r="J1533" s="18" t="s">
        <v>3847</v>
      </c>
    </row>
    <row r="1534" spans="1:10" x14ac:dyDescent="0.25">
      <c r="A1534" s="18">
        <v>24239235</v>
      </c>
      <c r="B1534" s="184" t="s">
        <v>1819</v>
      </c>
      <c r="C1534" s="18" t="s">
        <v>3855</v>
      </c>
      <c r="D1534" s="185" t="s">
        <v>79</v>
      </c>
      <c r="E1534" s="18" t="s">
        <v>1992</v>
      </c>
      <c r="F1534" s="18">
        <v>13</v>
      </c>
      <c r="G1534" s="18" t="s">
        <v>142</v>
      </c>
      <c r="H1534" s="184" t="s">
        <v>3831</v>
      </c>
      <c r="I1534" s="185" t="s">
        <v>142</v>
      </c>
      <c r="J1534" s="18" t="s">
        <v>780</v>
      </c>
    </row>
    <row r="1535" spans="1:10" x14ac:dyDescent="0.25">
      <c r="A1535" s="18">
        <v>24221502</v>
      </c>
      <c r="B1535" s="184" t="s">
        <v>3856</v>
      </c>
      <c r="C1535" s="18" t="s">
        <v>2230</v>
      </c>
      <c r="D1535" s="185" t="s">
        <v>79</v>
      </c>
      <c r="E1535" s="18" t="s">
        <v>2541</v>
      </c>
      <c r="F1535" s="18">
        <v>13</v>
      </c>
      <c r="G1535" s="18" t="s">
        <v>142</v>
      </c>
      <c r="H1535" s="184" t="s">
        <v>3831</v>
      </c>
      <c r="I1535" s="185" t="s">
        <v>142</v>
      </c>
      <c r="J1535" s="18" t="s">
        <v>3857</v>
      </c>
    </row>
    <row r="1536" spans="1:10" x14ac:dyDescent="0.25">
      <c r="A1536" s="18">
        <v>24248384</v>
      </c>
      <c r="B1536" s="184" t="s">
        <v>3858</v>
      </c>
      <c r="C1536" s="18" t="s">
        <v>3859</v>
      </c>
      <c r="D1536" s="185" t="s">
        <v>79</v>
      </c>
      <c r="E1536" s="18" t="s">
        <v>2206</v>
      </c>
      <c r="F1536" s="18">
        <v>12</v>
      </c>
      <c r="G1536" s="18" t="s">
        <v>142</v>
      </c>
      <c r="H1536" s="184" t="s">
        <v>3831</v>
      </c>
      <c r="I1536" s="185" t="s">
        <v>142</v>
      </c>
      <c r="J1536" s="18" t="s">
        <v>445</v>
      </c>
    </row>
    <row r="1537" spans="1:10" x14ac:dyDescent="0.25">
      <c r="A1537" s="18">
        <v>24248385</v>
      </c>
      <c r="B1537" s="184" t="s">
        <v>3860</v>
      </c>
      <c r="C1537" s="18" t="s">
        <v>2919</v>
      </c>
      <c r="D1537" s="185" t="s">
        <v>79</v>
      </c>
      <c r="E1537" s="18" t="s">
        <v>622</v>
      </c>
      <c r="F1537" s="18">
        <v>12</v>
      </c>
      <c r="G1537" s="18" t="s">
        <v>142</v>
      </c>
      <c r="H1537" s="184" t="s">
        <v>3831</v>
      </c>
      <c r="I1537" s="185" t="s">
        <v>142</v>
      </c>
      <c r="J1537" s="18" t="s">
        <v>445</v>
      </c>
    </row>
    <row r="1538" spans="1:10" x14ac:dyDescent="0.25">
      <c r="A1538" s="18">
        <v>24212875</v>
      </c>
      <c r="B1538" s="184" t="s">
        <v>3861</v>
      </c>
      <c r="C1538" s="18" t="s">
        <v>3862</v>
      </c>
      <c r="D1538" s="185" t="s">
        <v>95</v>
      </c>
      <c r="E1538" s="18" t="s">
        <v>3863</v>
      </c>
      <c r="F1538" s="18">
        <v>14</v>
      </c>
      <c r="G1538" s="18" t="s">
        <v>142</v>
      </c>
      <c r="H1538" s="184" t="s">
        <v>3831</v>
      </c>
      <c r="I1538" s="185" t="s">
        <v>142</v>
      </c>
      <c r="J1538" s="18" t="s">
        <v>780</v>
      </c>
    </row>
    <row r="1539" spans="1:10" x14ac:dyDescent="0.25">
      <c r="A1539" s="18">
        <v>24220030</v>
      </c>
      <c r="B1539" s="184" t="s">
        <v>3864</v>
      </c>
      <c r="C1539" s="18" t="s">
        <v>3865</v>
      </c>
      <c r="D1539" s="185" t="s">
        <v>95</v>
      </c>
      <c r="E1539" s="18" t="s">
        <v>3866</v>
      </c>
      <c r="F1539" s="18">
        <v>14</v>
      </c>
      <c r="G1539" s="18" t="s">
        <v>142</v>
      </c>
      <c r="H1539" s="184" t="s">
        <v>3831</v>
      </c>
      <c r="I1539" s="185" t="s">
        <v>142</v>
      </c>
      <c r="J1539" s="18" t="s">
        <v>3403</v>
      </c>
    </row>
    <row r="1540" spans="1:10" x14ac:dyDescent="0.25">
      <c r="A1540" s="18">
        <v>24248369</v>
      </c>
      <c r="B1540" s="184" t="s">
        <v>3867</v>
      </c>
      <c r="C1540" s="18" t="s">
        <v>3868</v>
      </c>
      <c r="D1540" s="185" t="s">
        <v>78</v>
      </c>
      <c r="E1540" s="18" t="s">
        <v>3869</v>
      </c>
      <c r="F1540" s="18">
        <v>12</v>
      </c>
      <c r="G1540" s="18" t="s">
        <v>142</v>
      </c>
      <c r="H1540" s="184" t="s">
        <v>3831</v>
      </c>
      <c r="I1540" s="185" t="s">
        <v>142</v>
      </c>
      <c r="J1540" s="18" t="s">
        <v>3870</v>
      </c>
    </row>
    <row r="1541" spans="1:10" x14ac:dyDescent="0.25">
      <c r="A1541" s="18">
        <v>24249201</v>
      </c>
      <c r="B1541" s="184" t="s">
        <v>3871</v>
      </c>
      <c r="C1541" s="18" t="s">
        <v>3872</v>
      </c>
      <c r="D1541" s="185" t="s">
        <v>79</v>
      </c>
      <c r="E1541" s="18" t="s">
        <v>3873</v>
      </c>
      <c r="F1541" s="18">
        <v>11</v>
      </c>
      <c r="G1541" s="18" t="s">
        <v>142</v>
      </c>
      <c r="H1541" s="184" t="s">
        <v>3831</v>
      </c>
      <c r="I1541" s="185" t="s">
        <v>142</v>
      </c>
      <c r="J1541" s="18" t="s">
        <v>756</v>
      </c>
    </row>
    <row r="1542" spans="1:10" x14ac:dyDescent="0.25">
      <c r="A1542" s="18">
        <v>24249200</v>
      </c>
      <c r="B1542" s="184" t="s">
        <v>2320</v>
      </c>
      <c r="C1542" s="18" t="s">
        <v>2945</v>
      </c>
      <c r="D1542" s="185" t="s">
        <v>79</v>
      </c>
      <c r="E1542" s="18" t="s">
        <v>852</v>
      </c>
      <c r="F1542" s="18">
        <v>12</v>
      </c>
      <c r="G1542" s="18" t="s">
        <v>142</v>
      </c>
      <c r="H1542" s="184" t="s">
        <v>3831</v>
      </c>
      <c r="I1542" s="185" t="s">
        <v>142</v>
      </c>
      <c r="J1542" s="18" t="s">
        <v>3874</v>
      </c>
    </row>
    <row r="1543" spans="1:10" x14ac:dyDescent="0.25">
      <c r="A1543" s="18">
        <v>24248159</v>
      </c>
      <c r="B1543" s="184" t="s">
        <v>3875</v>
      </c>
      <c r="C1543" s="18" t="s">
        <v>3876</v>
      </c>
      <c r="D1543" s="185" t="s">
        <v>79</v>
      </c>
      <c r="E1543" s="18" t="s">
        <v>1717</v>
      </c>
      <c r="F1543" s="18">
        <v>12</v>
      </c>
      <c r="G1543" s="18" t="s">
        <v>142</v>
      </c>
      <c r="H1543" s="184" t="s">
        <v>3831</v>
      </c>
      <c r="I1543" s="185" t="s">
        <v>142</v>
      </c>
      <c r="J1543" s="18" t="s">
        <v>3847</v>
      </c>
    </row>
    <row r="1544" spans="1:10" x14ac:dyDescent="0.25">
      <c r="A1544" s="18">
        <v>24233723</v>
      </c>
      <c r="B1544" s="184" t="s">
        <v>8998</v>
      </c>
      <c r="C1544" s="18" t="s">
        <v>8999</v>
      </c>
      <c r="D1544" s="185" t="s">
        <v>79</v>
      </c>
      <c r="E1544" s="18" t="s">
        <v>538</v>
      </c>
      <c r="F1544" s="18">
        <v>12</v>
      </c>
      <c r="G1544" s="18" t="s">
        <v>142</v>
      </c>
      <c r="H1544" s="184" t="s">
        <v>3831</v>
      </c>
      <c r="I1544" s="185" t="s">
        <v>142</v>
      </c>
      <c r="J1544" s="18" t="s">
        <v>3485</v>
      </c>
    </row>
    <row r="1545" spans="1:10" x14ac:dyDescent="0.25">
      <c r="A1545" s="18">
        <v>24237743</v>
      </c>
      <c r="B1545" s="184" t="s">
        <v>3877</v>
      </c>
      <c r="C1545" s="18" t="s">
        <v>3559</v>
      </c>
      <c r="D1545" s="185" t="s">
        <v>94</v>
      </c>
      <c r="E1545" s="18" t="s">
        <v>3878</v>
      </c>
      <c r="F1545" s="18">
        <v>14</v>
      </c>
      <c r="G1545" s="18" t="s">
        <v>142</v>
      </c>
      <c r="H1545" s="184" t="s">
        <v>3831</v>
      </c>
      <c r="I1545" s="185" t="s">
        <v>142</v>
      </c>
      <c r="J1545" s="18" t="s">
        <v>3847</v>
      </c>
    </row>
    <row r="1546" spans="1:10" x14ac:dyDescent="0.25">
      <c r="A1546" s="18">
        <v>24222157</v>
      </c>
      <c r="B1546" s="184" t="s">
        <v>3879</v>
      </c>
      <c r="C1546" s="18" t="s">
        <v>3880</v>
      </c>
      <c r="D1546" s="185" t="s">
        <v>95</v>
      </c>
      <c r="E1546" s="18" t="s">
        <v>514</v>
      </c>
      <c r="F1546" s="18">
        <v>14</v>
      </c>
      <c r="G1546" s="18" t="s">
        <v>142</v>
      </c>
      <c r="H1546" s="184" t="s">
        <v>3831</v>
      </c>
      <c r="I1546" s="185" t="s">
        <v>142</v>
      </c>
      <c r="J1546" s="18" t="s">
        <v>156</v>
      </c>
    </row>
    <row r="1547" spans="1:10" x14ac:dyDescent="0.25">
      <c r="A1547" s="18">
        <v>24248164</v>
      </c>
      <c r="B1547" s="184" t="s">
        <v>3881</v>
      </c>
      <c r="C1547" s="18" t="s">
        <v>2261</v>
      </c>
      <c r="D1547" s="185" t="s">
        <v>95</v>
      </c>
      <c r="E1547" s="18" t="s">
        <v>2755</v>
      </c>
      <c r="F1547" s="18">
        <v>15</v>
      </c>
      <c r="G1547" s="18" t="s">
        <v>142</v>
      </c>
      <c r="H1547" s="184" t="s">
        <v>3831</v>
      </c>
      <c r="I1547" s="185" t="s">
        <v>142</v>
      </c>
      <c r="J1547" s="18" t="s">
        <v>3847</v>
      </c>
    </row>
    <row r="1548" spans="1:10" x14ac:dyDescent="0.25">
      <c r="A1548" s="18">
        <v>24212874</v>
      </c>
      <c r="B1548" s="184" t="s">
        <v>3882</v>
      </c>
      <c r="C1548" s="18" t="s">
        <v>3883</v>
      </c>
      <c r="D1548" s="185" t="s">
        <v>95</v>
      </c>
      <c r="E1548" s="18" t="s">
        <v>1495</v>
      </c>
      <c r="F1548" s="18">
        <v>14</v>
      </c>
      <c r="G1548" s="18" t="s">
        <v>142</v>
      </c>
      <c r="H1548" s="184" t="s">
        <v>3831</v>
      </c>
      <c r="I1548" s="185" t="s">
        <v>142</v>
      </c>
      <c r="J1548" s="18" t="s">
        <v>148</v>
      </c>
    </row>
    <row r="1549" spans="1:10" x14ac:dyDescent="0.25">
      <c r="A1549" s="18">
        <v>24249204</v>
      </c>
      <c r="B1549" s="184" t="s">
        <v>3884</v>
      </c>
      <c r="C1549" s="18" t="s">
        <v>3885</v>
      </c>
      <c r="D1549" s="185" t="s">
        <v>79</v>
      </c>
      <c r="E1549" s="18" t="s">
        <v>3886</v>
      </c>
      <c r="F1549" s="18">
        <v>12</v>
      </c>
      <c r="G1549" s="18" t="s">
        <v>142</v>
      </c>
      <c r="H1549" s="184" t="s">
        <v>3831</v>
      </c>
      <c r="I1549" s="185" t="s">
        <v>142</v>
      </c>
      <c r="J1549" s="18" t="s">
        <v>780</v>
      </c>
    </row>
    <row r="1550" spans="1:10" x14ac:dyDescent="0.25">
      <c r="A1550" s="18">
        <v>24222131</v>
      </c>
      <c r="B1550" s="184" t="s">
        <v>3887</v>
      </c>
      <c r="C1550" s="18" t="s">
        <v>3088</v>
      </c>
      <c r="D1550" s="185" t="s">
        <v>79</v>
      </c>
      <c r="E1550" s="18" t="s">
        <v>258</v>
      </c>
      <c r="F1550" s="18">
        <v>12</v>
      </c>
      <c r="G1550" s="18" t="s">
        <v>142</v>
      </c>
      <c r="H1550" s="184" t="s">
        <v>3831</v>
      </c>
      <c r="I1550" s="185" t="s">
        <v>142</v>
      </c>
      <c r="J1550" s="18" t="s">
        <v>3888</v>
      </c>
    </row>
    <row r="1551" spans="1:10" x14ac:dyDescent="0.25">
      <c r="A1551" s="18">
        <v>24249202</v>
      </c>
      <c r="B1551" s="184" t="s">
        <v>3889</v>
      </c>
      <c r="C1551" s="18" t="s">
        <v>3890</v>
      </c>
      <c r="D1551" s="185" t="s">
        <v>79</v>
      </c>
      <c r="E1551" s="18" t="s">
        <v>3891</v>
      </c>
      <c r="F1551" s="18">
        <v>12</v>
      </c>
      <c r="G1551" s="18" t="s">
        <v>142</v>
      </c>
      <c r="H1551" s="184" t="s">
        <v>3831</v>
      </c>
      <c r="I1551" s="185" t="s">
        <v>142</v>
      </c>
      <c r="J1551" s="18" t="s">
        <v>780</v>
      </c>
    </row>
    <row r="1552" spans="1:10" x14ac:dyDescent="0.25">
      <c r="A1552" s="18">
        <v>24248367</v>
      </c>
      <c r="B1552" s="184" t="s">
        <v>3892</v>
      </c>
      <c r="C1552" s="18" t="s">
        <v>3893</v>
      </c>
      <c r="D1552" s="185" t="s">
        <v>79</v>
      </c>
      <c r="E1552" s="18" t="s">
        <v>3603</v>
      </c>
      <c r="F1552" s="18">
        <v>11</v>
      </c>
      <c r="G1552" s="18" t="s">
        <v>142</v>
      </c>
      <c r="H1552" s="184" t="s">
        <v>3831</v>
      </c>
      <c r="I1552" s="185" t="s">
        <v>142</v>
      </c>
      <c r="J1552" s="18" t="s">
        <v>3894</v>
      </c>
    </row>
    <row r="1553" spans="1:10" x14ac:dyDescent="0.25">
      <c r="A1553" s="18">
        <v>24248165</v>
      </c>
      <c r="B1553" s="184" t="s">
        <v>3895</v>
      </c>
      <c r="C1553" s="18" t="s">
        <v>3896</v>
      </c>
      <c r="D1553" s="185" t="s">
        <v>78</v>
      </c>
      <c r="E1553" s="18" t="s">
        <v>3869</v>
      </c>
      <c r="F1553" s="18">
        <v>12</v>
      </c>
      <c r="G1553" s="18" t="s">
        <v>142</v>
      </c>
      <c r="H1553" s="184" t="s">
        <v>3831</v>
      </c>
      <c r="I1553" s="185" t="s">
        <v>142</v>
      </c>
      <c r="J1553" s="18" t="s">
        <v>3847</v>
      </c>
    </row>
    <row r="1554" spans="1:10" x14ac:dyDescent="0.25">
      <c r="A1554" s="18">
        <v>24248364</v>
      </c>
      <c r="B1554" s="184" t="s">
        <v>3897</v>
      </c>
      <c r="C1554" s="18" t="s">
        <v>2561</v>
      </c>
      <c r="D1554" s="185" t="s">
        <v>78</v>
      </c>
      <c r="E1554" s="18" t="s">
        <v>147</v>
      </c>
      <c r="F1554" s="18">
        <v>11</v>
      </c>
      <c r="G1554" s="18" t="s">
        <v>142</v>
      </c>
      <c r="H1554" s="184" t="s">
        <v>3831</v>
      </c>
      <c r="I1554" s="185" t="s">
        <v>142</v>
      </c>
      <c r="J1554" s="18" t="s">
        <v>3894</v>
      </c>
    </row>
    <row r="1555" spans="1:10" x14ac:dyDescent="0.25">
      <c r="A1555" s="18">
        <v>24249203</v>
      </c>
      <c r="B1555" s="184" t="s">
        <v>3898</v>
      </c>
      <c r="C1555" s="18" t="s">
        <v>3899</v>
      </c>
      <c r="D1555" s="185" t="s">
        <v>79</v>
      </c>
      <c r="E1555" s="18" t="s">
        <v>3900</v>
      </c>
      <c r="F1555" s="18">
        <v>11</v>
      </c>
      <c r="G1555" s="18" t="s">
        <v>142</v>
      </c>
      <c r="H1555" s="184" t="s">
        <v>3831</v>
      </c>
      <c r="I1555" s="185" t="s">
        <v>142</v>
      </c>
      <c r="J1555" s="18" t="s">
        <v>780</v>
      </c>
    </row>
    <row r="1556" spans="1:10" x14ac:dyDescent="0.25">
      <c r="A1556" s="18">
        <v>24248166</v>
      </c>
      <c r="B1556" s="184" t="s">
        <v>3901</v>
      </c>
      <c r="C1556" s="18" t="s">
        <v>3902</v>
      </c>
      <c r="D1556" s="185" t="s">
        <v>78</v>
      </c>
      <c r="E1556" s="18" t="s">
        <v>2285</v>
      </c>
      <c r="F1556" s="18">
        <v>12</v>
      </c>
      <c r="G1556" s="18" t="s">
        <v>142</v>
      </c>
      <c r="H1556" s="184" t="s">
        <v>3831</v>
      </c>
      <c r="I1556" s="185" t="s">
        <v>142</v>
      </c>
    </row>
    <row r="1557" spans="1:10" x14ac:dyDescent="0.25">
      <c r="A1557" s="18">
        <v>24248370</v>
      </c>
      <c r="B1557" s="184" t="s">
        <v>3901</v>
      </c>
      <c r="C1557" s="18" t="s">
        <v>3903</v>
      </c>
      <c r="D1557" s="185" t="s">
        <v>78</v>
      </c>
      <c r="E1557" s="18" t="s">
        <v>858</v>
      </c>
      <c r="F1557" s="18">
        <v>12</v>
      </c>
      <c r="G1557" s="18" t="s">
        <v>142</v>
      </c>
      <c r="H1557" s="184" t="s">
        <v>3831</v>
      </c>
      <c r="I1557" s="185" t="s">
        <v>142</v>
      </c>
      <c r="J1557" s="18" t="s">
        <v>3894</v>
      </c>
    </row>
    <row r="1558" spans="1:10" x14ac:dyDescent="0.25">
      <c r="A1558" s="18">
        <v>24211061</v>
      </c>
      <c r="B1558" s="184" t="s">
        <v>1236</v>
      </c>
      <c r="C1558" s="18" t="s">
        <v>3904</v>
      </c>
      <c r="D1558" s="185" t="s">
        <v>94</v>
      </c>
      <c r="E1558" s="18" t="s">
        <v>3905</v>
      </c>
      <c r="F1558" s="18">
        <v>15</v>
      </c>
      <c r="G1558" s="18" t="s">
        <v>142</v>
      </c>
      <c r="H1558" s="184" t="s">
        <v>3831</v>
      </c>
      <c r="I1558" s="185" t="s">
        <v>142</v>
      </c>
      <c r="J1558" s="18" t="s">
        <v>780</v>
      </c>
    </row>
    <row r="1559" spans="1:10" x14ac:dyDescent="0.25">
      <c r="A1559" s="18">
        <v>24248366</v>
      </c>
      <c r="B1559" s="184" t="s">
        <v>3906</v>
      </c>
      <c r="C1559" s="18" t="s">
        <v>3907</v>
      </c>
      <c r="D1559" s="185" t="s">
        <v>78</v>
      </c>
      <c r="E1559" s="18" t="s">
        <v>602</v>
      </c>
      <c r="F1559" s="18">
        <v>11</v>
      </c>
      <c r="G1559" s="18" t="s">
        <v>142</v>
      </c>
      <c r="H1559" s="184" t="s">
        <v>3831</v>
      </c>
      <c r="I1559" s="185" t="s">
        <v>142</v>
      </c>
      <c r="J1559" s="18" t="s">
        <v>3894</v>
      </c>
    </row>
    <row r="1560" spans="1:10" x14ac:dyDescent="0.25">
      <c r="A1560" s="18">
        <v>24248362</v>
      </c>
      <c r="B1560" s="184" t="s">
        <v>3908</v>
      </c>
      <c r="C1560" s="18" t="s">
        <v>3909</v>
      </c>
      <c r="D1560" s="185" t="s">
        <v>78</v>
      </c>
      <c r="E1560" s="18" t="s">
        <v>3553</v>
      </c>
      <c r="F1560" s="18">
        <v>11</v>
      </c>
      <c r="G1560" s="18" t="s">
        <v>142</v>
      </c>
      <c r="H1560" s="184" t="s">
        <v>3831</v>
      </c>
      <c r="I1560" s="185" t="s">
        <v>142</v>
      </c>
      <c r="J1560" s="18" t="s">
        <v>3894</v>
      </c>
    </row>
    <row r="1561" spans="1:10" x14ac:dyDescent="0.25">
      <c r="A1561" s="18">
        <v>24233788</v>
      </c>
      <c r="B1561" s="184" t="s">
        <v>386</v>
      </c>
      <c r="C1561" s="18" t="s">
        <v>3166</v>
      </c>
      <c r="D1561" s="185" t="s">
        <v>79</v>
      </c>
      <c r="E1561" s="18" t="s">
        <v>1538</v>
      </c>
      <c r="F1561" s="18">
        <v>13</v>
      </c>
      <c r="G1561" s="18" t="s">
        <v>142</v>
      </c>
      <c r="H1561" s="184" t="s">
        <v>3831</v>
      </c>
      <c r="I1561" s="185" t="s">
        <v>142</v>
      </c>
      <c r="J1561" s="18" t="s">
        <v>3485</v>
      </c>
    </row>
    <row r="1562" spans="1:10" x14ac:dyDescent="0.25">
      <c r="A1562" s="18">
        <v>24233854</v>
      </c>
      <c r="B1562" s="184" t="s">
        <v>9000</v>
      </c>
      <c r="C1562" s="18" t="s">
        <v>5032</v>
      </c>
      <c r="D1562" s="185" t="s">
        <v>78</v>
      </c>
      <c r="E1562" s="18" t="s">
        <v>1108</v>
      </c>
      <c r="F1562" s="18">
        <v>13</v>
      </c>
      <c r="G1562" s="18" t="s">
        <v>142</v>
      </c>
      <c r="H1562" s="184" t="s">
        <v>3831</v>
      </c>
      <c r="I1562" s="185" t="s">
        <v>142</v>
      </c>
      <c r="J1562" s="18" t="s">
        <v>3533</v>
      </c>
    </row>
    <row r="1563" spans="1:10" x14ac:dyDescent="0.25">
      <c r="A1563" s="18">
        <v>24248162</v>
      </c>
      <c r="B1563" s="184" t="s">
        <v>3910</v>
      </c>
      <c r="C1563" s="18" t="s">
        <v>3911</v>
      </c>
      <c r="D1563" s="185" t="s">
        <v>78</v>
      </c>
      <c r="E1563" s="18" t="s">
        <v>3912</v>
      </c>
      <c r="F1563" s="18">
        <v>11</v>
      </c>
      <c r="G1563" s="18" t="s">
        <v>142</v>
      </c>
      <c r="H1563" s="184" t="s">
        <v>3831</v>
      </c>
      <c r="I1563" s="185" t="s">
        <v>142</v>
      </c>
      <c r="J1563" s="18" t="s">
        <v>3847</v>
      </c>
    </row>
    <row r="1564" spans="1:10" x14ac:dyDescent="0.25">
      <c r="A1564" s="18">
        <v>24210903</v>
      </c>
      <c r="B1564" s="184" t="s">
        <v>3913</v>
      </c>
      <c r="C1564" s="18" t="s">
        <v>3914</v>
      </c>
      <c r="D1564" s="185" t="s">
        <v>95</v>
      </c>
      <c r="E1564" s="18" t="s">
        <v>3915</v>
      </c>
      <c r="F1564" s="18">
        <v>15</v>
      </c>
      <c r="G1564" s="18" t="s">
        <v>142</v>
      </c>
      <c r="H1564" s="184" t="s">
        <v>3831</v>
      </c>
      <c r="I1564" s="185" t="s">
        <v>142</v>
      </c>
      <c r="J1564" s="18" t="s">
        <v>3837</v>
      </c>
    </row>
    <row r="1565" spans="1:10" x14ac:dyDescent="0.25">
      <c r="A1565" s="18">
        <v>24248368</v>
      </c>
      <c r="B1565" s="184" t="s">
        <v>3916</v>
      </c>
      <c r="C1565" s="18" t="s">
        <v>3917</v>
      </c>
      <c r="D1565" s="185" t="s">
        <v>79</v>
      </c>
      <c r="E1565" s="18" t="s">
        <v>251</v>
      </c>
      <c r="F1565" s="18">
        <v>12</v>
      </c>
      <c r="G1565" s="18" t="s">
        <v>142</v>
      </c>
      <c r="H1565" s="184" t="s">
        <v>3831</v>
      </c>
      <c r="I1565" s="185" t="s">
        <v>142</v>
      </c>
      <c r="J1565" s="18" t="s">
        <v>3918</v>
      </c>
    </row>
    <row r="1566" spans="1:10" x14ac:dyDescent="0.25">
      <c r="A1566" s="18">
        <v>24249206</v>
      </c>
      <c r="B1566" s="184" t="s">
        <v>3919</v>
      </c>
      <c r="C1566" s="18" t="s">
        <v>3920</v>
      </c>
      <c r="D1566" s="185" t="s">
        <v>79</v>
      </c>
      <c r="E1566" s="18" t="s">
        <v>3921</v>
      </c>
      <c r="F1566" s="18">
        <v>12</v>
      </c>
      <c r="G1566" s="18" t="s">
        <v>142</v>
      </c>
      <c r="H1566" s="184" t="s">
        <v>3831</v>
      </c>
      <c r="I1566" s="185" t="s">
        <v>142</v>
      </c>
      <c r="J1566" s="18" t="s">
        <v>780</v>
      </c>
    </row>
    <row r="1567" spans="1:10" x14ac:dyDescent="0.25">
      <c r="A1567" s="18">
        <v>24222290</v>
      </c>
      <c r="B1567" s="184" t="s">
        <v>3922</v>
      </c>
      <c r="C1567" s="18" t="s">
        <v>2075</v>
      </c>
      <c r="D1567" s="185" t="s">
        <v>79</v>
      </c>
      <c r="E1567" s="18" t="s">
        <v>2758</v>
      </c>
      <c r="F1567" s="18">
        <v>13</v>
      </c>
      <c r="G1567" s="18" t="s">
        <v>142</v>
      </c>
      <c r="H1567" s="184" t="s">
        <v>3831</v>
      </c>
      <c r="I1567" s="185" t="s">
        <v>142</v>
      </c>
      <c r="J1567" s="18" t="s">
        <v>3888</v>
      </c>
    </row>
    <row r="1568" spans="1:10" x14ac:dyDescent="0.25">
      <c r="A1568" s="18">
        <v>24248158</v>
      </c>
      <c r="B1568" s="184" t="s">
        <v>3876</v>
      </c>
      <c r="C1568" s="18" t="s">
        <v>3923</v>
      </c>
      <c r="D1568" s="185" t="s">
        <v>79</v>
      </c>
      <c r="E1568" s="18" t="s">
        <v>3924</v>
      </c>
      <c r="F1568" s="18">
        <v>10</v>
      </c>
      <c r="G1568" s="18" t="s">
        <v>142</v>
      </c>
      <c r="H1568" s="184" t="s">
        <v>3831</v>
      </c>
      <c r="I1568" s="185" t="s">
        <v>142</v>
      </c>
      <c r="J1568" s="18" t="s">
        <v>3847</v>
      </c>
    </row>
    <row r="1569" spans="1:10" x14ac:dyDescent="0.25">
      <c r="A1569" s="18">
        <v>24221309</v>
      </c>
      <c r="B1569" s="184" t="s">
        <v>3925</v>
      </c>
      <c r="C1569" s="18" t="s">
        <v>3926</v>
      </c>
      <c r="D1569" s="185" t="s">
        <v>95</v>
      </c>
      <c r="E1569" s="18" t="s">
        <v>3672</v>
      </c>
      <c r="F1569" s="18">
        <v>14</v>
      </c>
      <c r="G1569" s="18" t="s">
        <v>142</v>
      </c>
      <c r="H1569" s="184" t="s">
        <v>3831</v>
      </c>
      <c r="I1569" s="185" t="s">
        <v>142</v>
      </c>
      <c r="J1569" s="18" t="s">
        <v>3847</v>
      </c>
    </row>
    <row r="1570" spans="1:10" x14ac:dyDescent="0.25">
      <c r="A1570" s="18">
        <v>24239236</v>
      </c>
      <c r="B1570" s="184" t="s">
        <v>3927</v>
      </c>
      <c r="C1570" s="18" t="s">
        <v>3928</v>
      </c>
      <c r="D1570" s="185" t="s">
        <v>79</v>
      </c>
      <c r="E1570" s="18" t="s">
        <v>975</v>
      </c>
      <c r="F1570" s="18">
        <v>12</v>
      </c>
      <c r="G1570" s="18" t="s">
        <v>142</v>
      </c>
      <c r="H1570" s="184" t="s">
        <v>3831</v>
      </c>
      <c r="I1570" s="185" t="s">
        <v>142</v>
      </c>
      <c r="J1570" s="18" t="s">
        <v>780</v>
      </c>
    </row>
    <row r="1571" spans="1:10" x14ac:dyDescent="0.25">
      <c r="A1571" s="18">
        <v>24233859</v>
      </c>
      <c r="B1571" s="184" t="s">
        <v>3929</v>
      </c>
      <c r="C1571" s="18" t="s">
        <v>3930</v>
      </c>
      <c r="D1571" s="185" t="s">
        <v>95</v>
      </c>
      <c r="E1571" s="18" t="s">
        <v>2454</v>
      </c>
      <c r="F1571" s="18">
        <v>14</v>
      </c>
      <c r="G1571" s="18" t="s">
        <v>142</v>
      </c>
      <c r="H1571" s="184" t="s">
        <v>3831</v>
      </c>
      <c r="I1571" s="185" t="s">
        <v>142</v>
      </c>
      <c r="J1571" s="18" t="s">
        <v>3931</v>
      </c>
    </row>
    <row r="1572" spans="1:10" x14ac:dyDescent="0.25">
      <c r="A1572" s="18">
        <v>24239234</v>
      </c>
      <c r="B1572" s="184" t="s">
        <v>3682</v>
      </c>
      <c r="C1572" s="18" t="s">
        <v>3932</v>
      </c>
      <c r="D1572" s="185" t="s">
        <v>78</v>
      </c>
      <c r="E1572" s="18" t="s">
        <v>1020</v>
      </c>
      <c r="F1572" s="18">
        <v>13</v>
      </c>
      <c r="G1572" s="18" t="s">
        <v>142</v>
      </c>
      <c r="H1572" s="184" t="s">
        <v>3831</v>
      </c>
      <c r="I1572" s="185" t="s">
        <v>142</v>
      </c>
      <c r="J1572" s="18" t="s">
        <v>780</v>
      </c>
    </row>
    <row r="1573" spans="1:10" x14ac:dyDescent="0.25">
      <c r="A1573" s="18">
        <v>24239230</v>
      </c>
      <c r="B1573" s="184" t="s">
        <v>3933</v>
      </c>
      <c r="C1573" s="18" t="s">
        <v>3934</v>
      </c>
      <c r="D1573" s="185" t="s">
        <v>78</v>
      </c>
      <c r="E1573" s="18" t="s">
        <v>3367</v>
      </c>
      <c r="F1573" s="18">
        <v>13</v>
      </c>
      <c r="G1573" s="18" t="s">
        <v>142</v>
      </c>
      <c r="H1573" s="184" t="s">
        <v>3831</v>
      </c>
      <c r="I1573" s="185" t="s">
        <v>142</v>
      </c>
      <c r="J1573" s="18" t="s">
        <v>2593</v>
      </c>
    </row>
    <row r="1574" spans="1:10" x14ac:dyDescent="0.25">
      <c r="A1574" s="18">
        <v>24248157</v>
      </c>
      <c r="B1574" s="184" t="s">
        <v>3935</v>
      </c>
      <c r="C1574" s="18" t="s">
        <v>3936</v>
      </c>
      <c r="D1574" s="185" t="s">
        <v>94</v>
      </c>
      <c r="E1574" s="18" t="s">
        <v>3586</v>
      </c>
      <c r="F1574" s="18">
        <v>15</v>
      </c>
      <c r="G1574" s="18" t="s">
        <v>142</v>
      </c>
      <c r="H1574" s="184" t="s">
        <v>3831</v>
      </c>
      <c r="I1574" s="185" t="s">
        <v>142</v>
      </c>
      <c r="J1574" s="18" t="s">
        <v>3847</v>
      </c>
    </row>
    <row r="1575" spans="1:10" x14ac:dyDescent="0.25">
      <c r="A1575" s="18">
        <v>24247678</v>
      </c>
      <c r="B1575" s="184" t="s">
        <v>3937</v>
      </c>
      <c r="C1575" s="18" t="s">
        <v>3938</v>
      </c>
      <c r="D1575" s="185" t="s">
        <v>79</v>
      </c>
      <c r="E1575" s="18" t="s">
        <v>2004</v>
      </c>
      <c r="F1575" s="18">
        <v>11</v>
      </c>
      <c r="G1575" s="18" t="s">
        <v>142</v>
      </c>
      <c r="H1575" s="184" t="s">
        <v>3939</v>
      </c>
      <c r="I1575" s="185" t="s">
        <v>142</v>
      </c>
      <c r="J1575" s="18" t="s">
        <v>2174</v>
      </c>
    </row>
    <row r="1576" spans="1:10" x14ac:dyDescent="0.25">
      <c r="A1576" s="18">
        <v>24245768</v>
      </c>
      <c r="B1576" s="184" t="s">
        <v>3940</v>
      </c>
      <c r="C1576" s="18" t="s">
        <v>3941</v>
      </c>
      <c r="D1576" s="185" t="s">
        <v>78</v>
      </c>
      <c r="E1576" s="18" t="s">
        <v>1780</v>
      </c>
      <c r="F1576" s="18">
        <v>11</v>
      </c>
      <c r="G1576" s="18" t="s">
        <v>142</v>
      </c>
      <c r="H1576" s="184" t="s">
        <v>3939</v>
      </c>
      <c r="I1576" s="185" t="s">
        <v>142</v>
      </c>
      <c r="J1576" s="18" t="s">
        <v>2223</v>
      </c>
    </row>
    <row r="1577" spans="1:10" x14ac:dyDescent="0.25">
      <c r="A1577" s="18">
        <v>24210919</v>
      </c>
      <c r="B1577" s="184" t="s">
        <v>1299</v>
      </c>
      <c r="C1577" s="18" t="s">
        <v>1087</v>
      </c>
      <c r="D1577" s="185" t="s">
        <v>95</v>
      </c>
      <c r="E1577" s="18" t="s">
        <v>2637</v>
      </c>
      <c r="F1577" s="18">
        <v>15</v>
      </c>
      <c r="G1577" s="18" t="s">
        <v>142</v>
      </c>
      <c r="H1577" s="184" t="s">
        <v>3939</v>
      </c>
      <c r="I1577" s="185" t="s">
        <v>142</v>
      </c>
      <c r="J1577" s="18" t="s">
        <v>3942</v>
      </c>
    </row>
    <row r="1578" spans="1:10" x14ac:dyDescent="0.25">
      <c r="A1578" s="18">
        <v>24222706</v>
      </c>
      <c r="B1578" s="184" t="s">
        <v>1299</v>
      </c>
      <c r="C1578" s="18" t="s">
        <v>3943</v>
      </c>
      <c r="D1578" s="185" t="s">
        <v>78</v>
      </c>
      <c r="E1578" s="18" t="s">
        <v>3944</v>
      </c>
      <c r="F1578" s="18">
        <v>13</v>
      </c>
      <c r="G1578" s="18" t="s">
        <v>142</v>
      </c>
      <c r="H1578" s="184" t="s">
        <v>3939</v>
      </c>
      <c r="I1578" s="185" t="s">
        <v>142</v>
      </c>
      <c r="J1578" s="18" t="s">
        <v>3945</v>
      </c>
    </row>
    <row r="1579" spans="1:10" x14ac:dyDescent="0.25">
      <c r="A1579" s="18">
        <v>24237126</v>
      </c>
      <c r="B1579" s="184" t="s">
        <v>3946</v>
      </c>
      <c r="C1579" s="18" t="s">
        <v>3947</v>
      </c>
      <c r="D1579" s="185" t="s">
        <v>94</v>
      </c>
      <c r="E1579" s="18" t="s">
        <v>2786</v>
      </c>
      <c r="F1579" s="18">
        <v>14</v>
      </c>
      <c r="G1579" s="18" t="s">
        <v>142</v>
      </c>
      <c r="H1579" s="184" t="s">
        <v>3939</v>
      </c>
      <c r="I1579" s="185" t="s">
        <v>142</v>
      </c>
      <c r="J1579" s="18" t="s">
        <v>3948</v>
      </c>
    </row>
    <row r="1580" spans="1:10" x14ac:dyDescent="0.25">
      <c r="A1580" s="18">
        <v>24212862</v>
      </c>
      <c r="B1580" s="184" t="s">
        <v>5552</v>
      </c>
      <c r="C1580" s="18" t="s">
        <v>5553</v>
      </c>
      <c r="D1580" s="185" t="s">
        <v>94</v>
      </c>
      <c r="E1580" s="18" t="s">
        <v>848</v>
      </c>
      <c r="F1580" s="18">
        <v>15</v>
      </c>
      <c r="G1580" s="18" t="s">
        <v>142</v>
      </c>
      <c r="H1580" s="184" t="s">
        <v>3939</v>
      </c>
      <c r="I1580" s="185" t="s">
        <v>142</v>
      </c>
      <c r="J1580" s="18" t="s">
        <v>148</v>
      </c>
    </row>
    <row r="1581" spans="1:10" x14ac:dyDescent="0.25">
      <c r="A1581" s="18">
        <v>24210915</v>
      </c>
      <c r="B1581" s="184" t="s">
        <v>3309</v>
      </c>
      <c r="C1581" s="18" t="s">
        <v>3949</v>
      </c>
      <c r="D1581" s="185" t="s">
        <v>94</v>
      </c>
      <c r="E1581" s="18" t="s">
        <v>3950</v>
      </c>
      <c r="F1581" s="18">
        <v>15</v>
      </c>
      <c r="G1581" s="18" t="s">
        <v>142</v>
      </c>
      <c r="H1581" s="184" t="s">
        <v>3939</v>
      </c>
      <c r="I1581" s="185" t="s">
        <v>142</v>
      </c>
      <c r="J1581" s="18" t="s">
        <v>3945</v>
      </c>
    </row>
    <row r="1582" spans="1:10" x14ac:dyDescent="0.25">
      <c r="A1582" s="18">
        <v>24245766</v>
      </c>
      <c r="B1582" s="184" t="s">
        <v>3309</v>
      </c>
      <c r="C1582" s="18" t="s">
        <v>3951</v>
      </c>
      <c r="D1582" s="185" t="s">
        <v>79</v>
      </c>
      <c r="E1582" s="18" t="s">
        <v>2489</v>
      </c>
      <c r="F1582" s="18">
        <v>12</v>
      </c>
      <c r="G1582" s="18" t="s">
        <v>142</v>
      </c>
      <c r="H1582" s="184" t="s">
        <v>3939</v>
      </c>
      <c r="I1582" s="185" t="s">
        <v>142</v>
      </c>
      <c r="J1582" s="18" t="s">
        <v>2223</v>
      </c>
    </row>
    <row r="1583" spans="1:10" x14ac:dyDescent="0.25">
      <c r="A1583" s="18">
        <v>24210816</v>
      </c>
      <c r="B1583" s="184" t="s">
        <v>3309</v>
      </c>
      <c r="C1583" s="18" t="s">
        <v>2474</v>
      </c>
      <c r="D1583" s="185" t="s">
        <v>94</v>
      </c>
      <c r="E1583" s="18" t="s">
        <v>3950</v>
      </c>
      <c r="F1583" s="18">
        <v>15</v>
      </c>
      <c r="G1583" s="18" t="s">
        <v>142</v>
      </c>
      <c r="H1583" s="184" t="s">
        <v>3939</v>
      </c>
      <c r="I1583" s="185" t="s">
        <v>142</v>
      </c>
      <c r="J1583" s="18" t="s">
        <v>3952</v>
      </c>
    </row>
    <row r="1584" spans="1:10" x14ac:dyDescent="0.25">
      <c r="A1584" s="18">
        <v>24247505</v>
      </c>
      <c r="B1584" s="184" t="s">
        <v>3309</v>
      </c>
      <c r="C1584" s="18" t="s">
        <v>3953</v>
      </c>
      <c r="D1584" s="185" t="s">
        <v>79</v>
      </c>
      <c r="E1584" s="18" t="s">
        <v>2489</v>
      </c>
      <c r="F1584" s="18">
        <v>12</v>
      </c>
      <c r="G1584" s="18" t="s">
        <v>142</v>
      </c>
      <c r="H1584" s="184" t="s">
        <v>3939</v>
      </c>
      <c r="I1584" s="185" t="s">
        <v>142</v>
      </c>
      <c r="J1584" s="18" t="s">
        <v>2174</v>
      </c>
    </row>
    <row r="1585" spans="1:10" x14ac:dyDescent="0.25">
      <c r="A1585" s="18">
        <v>24245772</v>
      </c>
      <c r="B1585" s="184" t="s">
        <v>1337</v>
      </c>
      <c r="C1585" s="18" t="s">
        <v>2612</v>
      </c>
      <c r="D1585" s="185" t="s">
        <v>78</v>
      </c>
      <c r="E1585" s="18" t="s">
        <v>3954</v>
      </c>
      <c r="F1585" s="18">
        <v>12</v>
      </c>
      <c r="G1585" s="18" t="s">
        <v>142</v>
      </c>
      <c r="H1585" s="184" t="s">
        <v>3939</v>
      </c>
      <c r="I1585" s="185" t="s">
        <v>142</v>
      </c>
      <c r="J1585" s="18" t="s">
        <v>3955</v>
      </c>
    </row>
    <row r="1586" spans="1:10" x14ac:dyDescent="0.25">
      <c r="A1586" s="18">
        <v>24210157</v>
      </c>
      <c r="B1586" s="184" t="s">
        <v>1337</v>
      </c>
      <c r="C1586" s="18" t="s">
        <v>2791</v>
      </c>
      <c r="D1586" s="185" t="s">
        <v>95</v>
      </c>
      <c r="E1586" s="18" t="s">
        <v>3724</v>
      </c>
      <c r="F1586" s="18">
        <v>14</v>
      </c>
      <c r="G1586" s="18" t="s">
        <v>142</v>
      </c>
      <c r="H1586" s="184" t="s">
        <v>3939</v>
      </c>
      <c r="I1586" s="185" t="s">
        <v>142</v>
      </c>
      <c r="J1586" s="18" t="s">
        <v>2154</v>
      </c>
    </row>
    <row r="1587" spans="1:10" x14ac:dyDescent="0.25">
      <c r="A1587" s="18">
        <v>24210159</v>
      </c>
      <c r="B1587" s="184" t="s">
        <v>2149</v>
      </c>
      <c r="C1587" s="18" t="s">
        <v>3956</v>
      </c>
      <c r="D1587" s="185" t="s">
        <v>95</v>
      </c>
      <c r="E1587" s="18" t="s">
        <v>3957</v>
      </c>
      <c r="F1587" s="18">
        <v>14</v>
      </c>
      <c r="G1587" s="18" t="s">
        <v>142</v>
      </c>
      <c r="H1587" s="184" t="s">
        <v>3939</v>
      </c>
      <c r="I1587" s="185" t="s">
        <v>142</v>
      </c>
      <c r="J1587" s="18" t="s">
        <v>3945</v>
      </c>
    </row>
    <row r="1588" spans="1:10" x14ac:dyDescent="0.25">
      <c r="A1588" s="18">
        <v>24222213</v>
      </c>
      <c r="B1588" s="184" t="s">
        <v>1866</v>
      </c>
      <c r="C1588" s="18" t="s">
        <v>440</v>
      </c>
      <c r="D1588" s="185" t="s">
        <v>79</v>
      </c>
      <c r="E1588" s="18" t="s">
        <v>1195</v>
      </c>
      <c r="F1588" s="18">
        <v>13</v>
      </c>
      <c r="G1588" s="18" t="s">
        <v>142</v>
      </c>
      <c r="H1588" s="184" t="s">
        <v>3939</v>
      </c>
      <c r="I1588" s="185" t="s">
        <v>142</v>
      </c>
      <c r="J1588" s="18" t="s">
        <v>3958</v>
      </c>
    </row>
    <row r="1589" spans="1:10" x14ac:dyDescent="0.25">
      <c r="A1589" s="18">
        <v>24237123</v>
      </c>
      <c r="B1589" s="184" t="s">
        <v>3959</v>
      </c>
      <c r="C1589" s="18" t="s">
        <v>3960</v>
      </c>
      <c r="D1589" s="185" t="s">
        <v>78</v>
      </c>
      <c r="E1589" s="18" t="s">
        <v>2583</v>
      </c>
      <c r="F1589" s="18">
        <v>13</v>
      </c>
      <c r="G1589" s="18" t="s">
        <v>142</v>
      </c>
      <c r="H1589" s="184" t="s">
        <v>3939</v>
      </c>
      <c r="I1589" s="185" t="s">
        <v>142</v>
      </c>
      <c r="J1589" s="18" t="s">
        <v>3948</v>
      </c>
    </row>
    <row r="1590" spans="1:10" x14ac:dyDescent="0.25">
      <c r="A1590" s="18">
        <v>24237112</v>
      </c>
      <c r="B1590" s="184" t="s">
        <v>3961</v>
      </c>
      <c r="C1590" s="18" t="s">
        <v>3962</v>
      </c>
      <c r="D1590" s="185" t="s">
        <v>94</v>
      </c>
      <c r="E1590" s="18" t="s">
        <v>3963</v>
      </c>
      <c r="F1590" s="18">
        <v>14</v>
      </c>
      <c r="G1590" s="18" t="s">
        <v>142</v>
      </c>
      <c r="H1590" s="184" t="s">
        <v>3939</v>
      </c>
      <c r="I1590" s="185" t="s">
        <v>142</v>
      </c>
      <c r="J1590" s="18" t="s">
        <v>3964</v>
      </c>
    </row>
    <row r="1591" spans="1:10" x14ac:dyDescent="0.25">
      <c r="A1591" s="18">
        <v>24222224</v>
      </c>
      <c r="B1591" s="184" t="s">
        <v>3965</v>
      </c>
      <c r="C1591" s="18" t="s">
        <v>3966</v>
      </c>
      <c r="D1591" s="185" t="s">
        <v>94</v>
      </c>
      <c r="E1591" s="18" t="s">
        <v>3967</v>
      </c>
      <c r="F1591" s="18">
        <v>15</v>
      </c>
      <c r="G1591" s="18" t="s">
        <v>142</v>
      </c>
      <c r="H1591" s="184" t="s">
        <v>3939</v>
      </c>
      <c r="I1591" s="185" t="s">
        <v>142</v>
      </c>
      <c r="J1591" s="18" t="s">
        <v>3968</v>
      </c>
    </row>
    <row r="1592" spans="1:10" x14ac:dyDescent="0.25">
      <c r="A1592" s="18">
        <v>24247845</v>
      </c>
      <c r="B1592" s="184" t="s">
        <v>3965</v>
      </c>
      <c r="C1592" s="18" t="s">
        <v>3969</v>
      </c>
      <c r="D1592" s="185" t="s">
        <v>79</v>
      </c>
      <c r="E1592" s="18" t="s">
        <v>2689</v>
      </c>
      <c r="F1592" s="18">
        <v>12</v>
      </c>
      <c r="G1592" s="18" t="s">
        <v>142</v>
      </c>
      <c r="H1592" s="184" t="s">
        <v>3939</v>
      </c>
      <c r="I1592" s="185" t="s">
        <v>142</v>
      </c>
      <c r="J1592" s="18" t="s">
        <v>2174</v>
      </c>
    </row>
    <row r="1593" spans="1:10" x14ac:dyDescent="0.25">
      <c r="A1593" s="18">
        <v>24247843</v>
      </c>
      <c r="B1593" s="184" t="s">
        <v>3970</v>
      </c>
      <c r="C1593" s="18" t="s">
        <v>3971</v>
      </c>
      <c r="D1593" s="185" t="s">
        <v>78</v>
      </c>
      <c r="E1593" s="18" t="s">
        <v>169</v>
      </c>
      <c r="F1593" s="18">
        <v>11</v>
      </c>
      <c r="G1593" s="18" t="s">
        <v>142</v>
      </c>
      <c r="H1593" s="184" t="s">
        <v>3939</v>
      </c>
      <c r="I1593" s="185" t="s">
        <v>142</v>
      </c>
      <c r="J1593" s="18" t="s">
        <v>2174</v>
      </c>
    </row>
    <row r="1594" spans="1:10" x14ac:dyDescent="0.25">
      <c r="A1594" s="18">
        <v>24245763</v>
      </c>
      <c r="B1594" s="184" t="s">
        <v>3970</v>
      </c>
      <c r="C1594" s="18" t="s">
        <v>3972</v>
      </c>
      <c r="D1594" s="185" t="s">
        <v>79</v>
      </c>
      <c r="E1594" s="18" t="s">
        <v>181</v>
      </c>
      <c r="F1594" s="18">
        <v>12</v>
      </c>
      <c r="G1594" s="18" t="s">
        <v>142</v>
      </c>
      <c r="H1594" s="184" t="s">
        <v>3939</v>
      </c>
      <c r="I1594" s="185" t="s">
        <v>142</v>
      </c>
      <c r="J1594" s="18" t="s">
        <v>3964</v>
      </c>
    </row>
    <row r="1595" spans="1:10" x14ac:dyDescent="0.25">
      <c r="A1595" s="18">
        <v>24237121</v>
      </c>
      <c r="B1595" s="184" t="s">
        <v>3973</v>
      </c>
      <c r="C1595" s="18" t="s">
        <v>3974</v>
      </c>
      <c r="D1595" s="185" t="s">
        <v>94</v>
      </c>
      <c r="E1595" s="18" t="s">
        <v>3975</v>
      </c>
      <c r="F1595" s="18">
        <v>13</v>
      </c>
      <c r="G1595" s="18" t="s">
        <v>142</v>
      </c>
      <c r="H1595" s="184" t="s">
        <v>3939</v>
      </c>
      <c r="I1595" s="185" t="s">
        <v>142</v>
      </c>
      <c r="J1595" s="18" t="s">
        <v>3948</v>
      </c>
    </row>
    <row r="1596" spans="1:10" x14ac:dyDescent="0.25">
      <c r="A1596" s="18">
        <v>24222221</v>
      </c>
      <c r="B1596" s="184" t="s">
        <v>3970</v>
      </c>
      <c r="C1596" s="18" t="s">
        <v>3976</v>
      </c>
      <c r="D1596" s="185" t="s">
        <v>380</v>
      </c>
      <c r="E1596" s="18" t="s">
        <v>3977</v>
      </c>
      <c r="F1596" s="18">
        <v>16</v>
      </c>
      <c r="G1596" s="18" t="s">
        <v>142</v>
      </c>
      <c r="H1596" s="184" t="s">
        <v>3939</v>
      </c>
      <c r="I1596" s="185" t="s">
        <v>142</v>
      </c>
      <c r="J1596" s="18" t="s">
        <v>2154</v>
      </c>
    </row>
    <row r="1597" spans="1:10" x14ac:dyDescent="0.25">
      <c r="A1597" s="18">
        <v>24247654</v>
      </c>
      <c r="B1597" s="184" t="s">
        <v>3341</v>
      </c>
      <c r="C1597" s="18" t="s">
        <v>3978</v>
      </c>
      <c r="D1597" s="185" t="s">
        <v>78</v>
      </c>
      <c r="E1597" s="18" t="s">
        <v>958</v>
      </c>
      <c r="F1597" s="18">
        <v>12</v>
      </c>
      <c r="G1597" s="18" t="s">
        <v>142</v>
      </c>
      <c r="H1597" s="184" t="s">
        <v>3939</v>
      </c>
      <c r="I1597" s="185" t="s">
        <v>142</v>
      </c>
      <c r="J1597" s="18" t="s">
        <v>3955</v>
      </c>
    </row>
    <row r="1598" spans="1:10" x14ac:dyDescent="0.25">
      <c r="A1598" s="18">
        <v>24247503</v>
      </c>
      <c r="B1598" s="184" t="s">
        <v>3979</v>
      </c>
      <c r="C1598" s="18" t="s">
        <v>3980</v>
      </c>
      <c r="D1598" s="185" t="s">
        <v>79</v>
      </c>
      <c r="E1598" s="18" t="s">
        <v>3981</v>
      </c>
      <c r="F1598" s="18">
        <v>11</v>
      </c>
      <c r="G1598" s="18" t="s">
        <v>142</v>
      </c>
      <c r="H1598" s="184" t="s">
        <v>3939</v>
      </c>
      <c r="I1598" s="185" t="s">
        <v>142</v>
      </c>
      <c r="J1598" s="18" t="s">
        <v>2174</v>
      </c>
    </row>
    <row r="1599" spans="1:10" x14ac:dyDescent="0.25">
      <c r="A1599" s="18">
        <v>24237128</v>
      </c>
      <c r="B1599" s="184" t="s">
        <v>3982</v>
      </c>
      <c r="C1599" s="18" t="s">
        <v>2474</v>
      </c>
      <c r="D1599" s="185" t="s">
        <v>78</v>
      </c>
      <c r="E1599" s="18" t="s">
        <v>564</v>
      </c>
      <c r="F1599" s="18">
        <v>12</v>
      </c>
      <c r="G1599" s="18" t="s">
        <v>142</v>
      </c>
      <c r="H1599" s="184" t="s">
        <v>3939</v>
      </c>
      <c r="I1599" s="185" t="s">
        <v>142</v>
      </c>
      <c r="J1599" s="18" t="s">
        <v>3983</v>
      </c>
    </row>
    <row r="1600" spans="1:10" x14ac:dyDescent="0.25">
      <c r="A1600" s="18">
        <v>24220282</v>
      </c>
      <c r="B1600" s="184" t="s">
        <v>3984</v>
      </c>
      <c r="C1600" s="18" t="s">
        <v>1795</v>
      </c>
      <c r="D1600" s="185" t="s">
        <v>95</v>
      </c>
      <c r="E1600" s="18" t="s">
        <v>3985</v>
      </c>
      <c r="F1600" s="18">
        <v>14</v>
      </c>
      <c r="G1600" s="18" t="s">
        <v>142</v>
      </c>
      <c r="H1600" s="184" t="s">
        <v>3939</v>
      </c>
      <c r="I1600" s="185" t="s">
        <v>142</v>
      </c>
      <c r="J1600" s="18" t="s">
        <v>2174</v>
      </c>
    </row>
    <row r="1601" spans="1:10" x14ac:dyDescent="0.25">
      <c r="A1601" s="18">
        <v>24222219</v>
      </c>
      <c r="B1601" s="184" t="s">
        <v>2048</v>
      </c>
      <c r="C1601" s="18" t="s">
        <v>3027</v>
      </c>
      <c r="D1601" s="185" t="s">
        <v>95</v>
      </c>
      <c r="E1601" s="18" t="s">
        <v>3986</v>
      </c>
      <c r="F1601" s="18">
        <v>14</v>
      </c>
      <c r="G1601" s="18" t="s">
        <v>142</v>
      </c>
      <c r="H1601" s="184" t="s">
        <v>3939</v>
      </c>
      <c r="I1601" s="185" t="s">
        <v>142</v>
      </c>
      <c r="J1601" s="18" t="s">
        <v>3987</v>
      </c>
    </row>
    <row r="1602" spans="1:10" x14ac:dyDescent="0.25">
      <c r="A1602" s="18">
        <v>24237772</v>
      </c>
      <c r="B1602" s="184" t="s">
        <v>3988</v>
      </c>
      <c r="C1602" s="18" t="s">
        <v>893</v>
      </c>
      <c r="D1602" s="185" t="s">
        <v>95</v>
      </c>
      <c r="E1602" s="18" t="s">
        <v>1888</v>
      </c>
      <c r="F1602" s="18">
        <v>14</v>
      </c>
      <c r="G1602" s="18" t="s">
        <v>142</v>
      </c>
      <c r="H1602" s="184" t="s">
        <v>3939</v>
      </c>
      <c r="I1602" s="185" t="s">
        <v>142</v>
      </c>
      <c r="J1602" s="18" t="s">
        <v>3989</v>
      </c>
    </row>
    <row r="1603" spans="1:10" x14ac:dyDescent="0.25">
      <c r="A1603" s="18">
        <v>24237116</v>
      </c>
      <c r="B1603" s="184" t="s">
        <v>3990</v>
      </c>
      <c r="C1603" s="18" t="s">
        <v>3991</v>
      </c>
      <c r="D1603" s="185" t="s">
        <v>78</v>
      </c>
      <c r="E1603" s="18" t="s">
        <v>3482</v>
      </c>
      <c r="F1603" s="18">
        <v>13</v>
      </c>
      <c r="G1603" s="18" t="s">
        <v>142</v>
      </c>
      <c r="H1603" s="184" t="s">
        <v>3939</v>
      </c>
      <c r="I1603" s="185" t="s">
        <v>142</v>
      </c>
      <c r="J1603" s="18" t="s">
        <v>3948</v>
      </c>
    </row>
    <row r="1604" spans="1:10" x14ac:dyDescent="0.25">
      <c r="A1604" s="18">
        <v>24211585</v>
      </c>
      <c r="B1604" s="184" t="s">
        <v>3992</v>
      </c>
      <c r="C1604" s="18" t="s">
        <v>3993</v>
      </c>
      <c r="D1604" s="185" t="s">
        <v>633</v>
      </c>
      <c r="E1604" s="18" t="s">
        <v>3994</v>
      </c>
      <c r="F1604" s="18">
        <v>16</v>
      </c>
      <c r="G1604" s="18" t="s">
        <v>142</v>
      </c>
      <c r="H1604" s="184" t="s">
        <v>3939</v>
      </c>
      <c r="I1604" s="185" t="s">
        <v>142</v>
      </c>
      <c r="J1604" s="18" t="s">
        <v>3989</v>
      </c>
    </row>
    <row r="1605" spans="1:10" x14ac:dyDescent="0.25">
      <c r="A1605" s="18">
        <v>24220001</v>
      </c>
      <c r="B1605" s="184" t="s">
        <v>3995</v>
      </c>
      <c r="C1605" s="18" t="s">
        <v>1085</v>
      </c>
      <c r="D1605" s="185" t="s">
        <v>95</v>
      </c>
      <c r="E1605" s="18" t="s">
        <v>3432</v>
      </c>
      <c r="F1605" s="18">
        <v>13</v>
      </c>
      <c r="G1605" s="18" t="s">
        <v>142</v>
      </c>
      <c r="H1605" s="184" t="s">
        <v>3939</v>
      </c>
      <c r="I1605" s="185" t="s">
        <v>142</v>
      </c>
      <c r="J1605" s="18" t="s">
        <v>3996</v>
      </c>
    </row>
    <row r="1606" spans="1:10" x14ac:dyDescent="0.25">
      <c r="A1606" s="18">
        <v>24220362</v>
      </c>
      <c r="B1606" s="184" t="s">
        <v>3995</v>
      </c>
      <c r="C1606" s="18" t="s">
        <v>3997</v>
      </c>
      <c r="D1606" s="185" t="s">
        <v>95</v>
      </c>
      <c r="E1606" s="18" t="s">
        <v>670</v>
      </c>
      <c r="F1606" s="18">
        <v>14</v>
      </c>
      <c r="G1606" s="18" t="s">
        <v>142</v>
      </c>
      <c r="H1606" s="184" t="s">
        <v>3939</v>
      </c>
      <c r="I1606" s="185" t="s">
        <v>142</v>
      </c>
      <c r="J1606" s="18" t="s">
        <v>3945</v>
      </c>
    </row>
    <row r="1607" spans="1:10" x14ac:dyDescent="0.25">
      <c r="A1607" s="18">
        <v>24210660</v>
      </c>
      <c r="B1607" s="184" t="s">
        <v>3995</v>
      </c>
      <c r="C1607" s="18" t="s">
        <v>2155</v>
      </c>
      <c r="D1607" s="185" t="s">
        <v>94</v>
      </c>
      <c r="E1607" s="18" t="s">
        <v>3998</v>
      </c>
      <c r="F1607" s="18">
        <v>15</v>
      </c>
      <c r="G1607" s="18" t="s">
        <v>142</v>
      </c>
      <c r="H1607" s="184" t="s">
        <v>3939</v>
      </c>
      <c r="I1607" s="185" t="s">
        <v>142</v>
      </c>
      <c r="J1607" s="18" t="s">
        <v>3945</v>
      </c>
    </row>
    <row r="1608" spans="1:10" x14ac:dyDescent="0.25">
      <c r="A1608" s="18">
        <v>24245769</v>
      </c>
      <c r="B1608" s="184" t="s">
        <v>3995</v>
      </c>
      <c r="C1608" s="18" t="s">
        <v>3999</v>
      </c>
      <c r="D1608" s="185" t="s">
        <v>78</v>
      </c>
      <c r="E1608" s="18" t="s">
        <v>815</v>
      </c>
      <c r="F1608" s="18">
        <v>12</v>
      </c>
      <c r="G1608" s="18" t="s">
        <v>142</v>
      </c>
      <c r="H1608" s="184" t="s">
        <v>3939</v>
      </c>
      <c r="I1608" s="185" t="s">
        <v>142</v>
      </c>
      <c r="J1608" s="18" t="s">
        <v>2223</v>
      </c>
    </row>
    <row r="1609" spans="1:10" x14ac:dyDescent="0.25">
      <c r="A1609" s="18">
        <v>24247679</v>
      </c>
      <c r="B1609" s="184" t="s">
        <v>4000</v>
      </c>
      <c r="C1609" s="18" t="s">
        <v>836</v>
      </c>
      <c r="D1609" s="185" t="s">
        <v>79</v>
      </c>
      <c r="E1609" s="18" t="s">
        <v>287</v>
      </c>
      <c r="F1609" s="18">
        <v>11</v>
      </c>
      <c r="G1609" s="18" t="s">
        <v>142</v>
      </c>
      <c r="H1609" s="184" t="s">
        <v>3939</v>
      </c>
      <c r="I1609" s="185" t="s">
        <v>142</v>
      </c>
      <c r="J1609" s="18" t="s">
        <v>2174</v>
      </c>
    </row>
    <row r="1610" spans="1:10" x14ac:dyDescent="0.25">
      <c r="A1610" s="18">
        <v>24210913</v>
      </c>
      <c r="B1610" s="184" t="s">
        <v>4001</v>
      </c>
      <c r="C1610" s="18" t="s">
        <v>2164</v>
      </c>
      <c r="D1610" s="185" t="s">
        <v>633</v>
      </c>
      <c r="E1610" s="18" t="s">
        <v>4002</v>
      </c>
      <c r="F1610" s="18">
        <v>16</v>
      </c>
      <c r="G1610" s="18" t="s">
        <v>142</v>
      </c>
      <c r="H1610" s="184" t="s">
        <v>3939</v>
      </c>
      <c r="I1610" s="185" t="s">
        <v>142</v>
      </c>
      <c r="J1610" s="18" t="s">
        <v>4003</v>
      </c>
    </row>
    <row r="1611" spans="1:10" x14ac:dyDescent="0.25">
      <c r="A1611" s="18">
        <v>24237111</v>
      </c>
      <c r="B1611" s="184" t="s">
        <v>4004</v>
      </c>
      <c r="C1611" s="18" t="s">
        <v>4005</v>
      </c>
      <c r="D1611" s="185" t="s">
        <v>94</v>
      </c>
      <c r="E1611" s="18" t="s">
        <v>4006</v>
      </c>
      <c r="F1611" s="18">
        <v>15</v>
      </c>
      <c r="G1611" s="18" t="s">
        <v>142</v>
      </c>
      <c r="H1611" s="184" t="s">
        <v>3939</v>
      </c>
      <c r="I1611" s="185" t="s">
        <v>142</v>
      </c>
      <c r="J1611" s="18" t="s">
        <v>3964</v>
      </c>
    </row>
    <row r="1612" spans="1:10" x14ac:dyDescent="0.25">
      <c r="A1612" s="18">
        <v>24245771</v>
      </c>
      <c r="B1612" s="184" t="s">
        <v>4007</v>
      </c>
      <c r="C1612" s="18" t="s">
        <v>3183</v>
      </c>
      <c r="D1612" s="185" t="s">
        <v>94</v>
      </c>
      <c r="E1612" s="18" t="s">
        <v>4008</v>
      </c>
      <c r="F1612" s="18">
        <v>14</v>
      </c>
      <c r="G1612" s="18" t="s">
        <v>142</v>
      </c>
      <c r="H1612" s="184" t="s">
        <v>3939</v>
      </c>
      <c r="I1612" s="185" t="s">
        <v>142</v>
      </c>
      <c r="J1612" s="18" t="s">
        <v>2223</v>
      </c>
    </row>
    <row r="1613" spans="1:10" x14ac:dyDescent="0.25">
      <c r="A1613" s="18">
        <v>24245764</v>
      </c>
      <c r="B1613" s="184" t="s">
        <v>4009</v>
      </c>
      <c r="C1613" s="18" t="s">
        <v>1795</v>
      </c>
      <c r="D1613" s="185" t="s">
        <v>79</v>
      </c>
      <c r="E1613" s="18" t="s">
        <v>1266</v>
      </c>
      <c r="F1613" s="18">
        <v>11</v>
      </c>
      <c r="G1613" s="18" t="s">
        <v>142</v>
      </c>
      <c r="H1613" s="184" t="s">
        <v>3939</v>
      </c>
      <c r="I1613" s="185" t="s">
        <v>142</v>
      </c>
      <c r="J1613" s="18" t="s">
        <v>2223</v>
      </c>
    </row>
    <row r="1614" spans="1:10" x14ac:dyDescent="0.25">
      <c r="A1614" s="18">
        <v>24221650</v>
      </c>
      <c r="B1614" s="184" t="s">
        <v>4009</v>
      </c>
      <c r="C1614" s="18" t="s">
        <v>2801</v>
      </c>
      <c r="D1614" s="185" t="s">
        <v>95</v>
      </c>
      <c r="E1614" s="18" t="s">
        <v>4010</v>
      </c>
      <c r="F1614" s="18">
        <v>13</v>
      </c>
      <c r="G1614" s="18" t="s">
        <v>142</v>
      </c>
      <c r="H1614" s="184" t="s">
        <v>3939</v>
      </c>
      <c r="I1614" s="185" t="s">
        <v>142</v>
      </c>
      <c r="J1614" s="18" t="s">
        <v>4011</v>
      </c>
    </row>
    <row r="1615" spans="1:10" x14ac:dyDescent="0.25">
      <c r="A1615" s="18">
        <v>24237847</v>
      </c>
      <c r="B1615" s="184" t="s">
        <v>2112</v>
      </c>
      <c r="C1615" s="18" t="s">
        <v>4012</v>
      </c>
      <c r="D1615" s="185" t="s">
        <v>78</v>
      </c>
      <c r="E1615" s="18" t="s">
        <v>1324</v>
      </c>
      <c r="F1615" s="18">
        <v>13</v>
      </c>
      <c r="G1615" s="18" t="s">
        <v>142</v>
      </c>
      <c r="H1615" s="184" t="s">
        <v>3939</v>
      </c>
      <c r="I1615" s="185" t="s">
        <v>142</v>
      </c>
      <c r="J1615" s="18" t="s">
        <v>3983</v>
      </c>
    </row>
    <row r="1616" spans="1:10" x14ac:dyDescent="0.25">
      <c r="A1616" s="18">
        <v>24245767</v>
      </c>
      <c r="B1616" s="184" t="s">
        <v>4013</v>
      </c>
      <c r="C1616" s="18" t="s">
        <v>4014</v>
      </c>
      <c r="D1616" s="185" t="s">
        <v>78</v>
      </c>
      <c r="E1616" s="18" t="s">
        <v>3130</v>
      </c>
      <c r="F1616" s="18">
        <v>12</v>
      </c>
      <c r="G1616" s="18" t="s">
        <v>142</v>
      </c>
      <c r="H1616" s="184" t="s">
        <v>3939</v>
      </c>
      <c r="I1616" s="185" t="s">
        <v>142</v>
      </c>
      <c r="J1616" s="18" t="s">
        <v>2223</v>
      </c>
    </row>
    <row r="1617" spans="1:10" x14ac:dyDescent="0.25">
      <c r="A1617" s="18">
        <v>24247504</v>
      </c>
      <c r="B1617" s="184" t="s">
        <v>4015</v>
      </c>
      <c r="C1617" s="18" t="s">
        <v>4016</v>
      </c>
      <c r="D1617" s="185" t="s">
        <v>78</v>
      </c>
      <c r="E1617" s="18" t="s">
        <v>3278</v>
      </c>
      <c r="F1617" s="18">
        <v>12</v>
      </c>
      <c r="G1617" s="18" t="s">
        <v>142</v>
      </c>
      <c r="H1617" s="184" t="s">
        <v>3939</v>
      </c>
      <c r="I1617" s="185" t="s">
        <v>142</v>
      </c>
      <c r="J1617" s="18" t="s">
        <v>2174</v>
      </c>
    </row>
    <row r="1618" spans="1:10" x14ac:dyDescent="0.25">
      <c r="A1618" s="18">
        <v>24210916</v>
      </c>
      <c r="B1618" s="184" t="s">
        <v>4015</v>
      </c>
      <c r="C1618" s="18" t="s">
        <v>4017</v>
      </c>
      <c r="D1618" s="185" t="s">
        <v>94</v>
      </c>
      <c r="E1618" s="18" t="s">
        <v>3287</v>
      </c>
      <c r="F1618" s="18">
        <v>14</v>
      </c>
      <c r="G1618" s="18" t="s">
        <v>142</v>
      </c>
      <c r="H1618" s="184" t="s">
        <v>3939</v>
      </c>
      <c r="I1618" s="185" t="s">
        <v>142</v>
      </c>
      <c r="J1618" s="18" t="s">
        <v>3945</v>
      </c>
    </row>
    <row r="1619" spans="1:10" x14ac:dyDescent="0.25">
      <c r="A1619" s="18">
        <v>24245765</v>
      </c>
      <c r="B1619" s="184" t="s">
        <v>4015</v>
      </c>
      <c r="C1619" s="18" t="s">
        <v>4018</v>
      </c>
      <c r="D1619" s="185" t="s">
        <v>79</v>
      </c>
      <c r="E1619" s="18" t="s">
        <v>1945</v>
      </c>
      <c r="F1619" s="18">
        <v>11</v>
      </c>
      <c r="G1619" s="18" t="s">
        <v>142</v>
      </c>
      <c r="H1619" s="184" t="s">
        <v>3939</v>
      </c>
      <c r="I1619" s="185" t="s">
        <v>142</v>
      </c>
      <c r="J1619" s="18" t="s">
        <v>2223</v>
      </c>
    </row>
    <row r="1620" spans="1:10" x14ac:dyDescent="0.25">
      <c r="A1620" s="18">
        <v>24236899</v>
      </c>
      <c r="B1620" s="184" t="s">
        <v>4019</v>
      </c>
      <c r="C1620" s="18" t="s">
        <v>4020</v>
      </c>
      <c r="D1620" s="185" t="s">
        <v>79</v>
      </c>
      <c r="E1620" s="18" t="s">
        <v>883</v>
      </c>
      <c r="F1620" s="18">
        <v>13</v>
      </c>
      <c r="G1620" s="18" t="s">
        <v>142</v>
      </c>
      <c r="H1620" s="184" t="s">
        <v>3939</v>
      </c>
      <c r="I1620" s="185" t="s">
        <v>142</v>
      </c>
      <c r="J1620" s="18" t="s">
        <v>4021</v>
      </c>
    </row>
    <row r="1621" spans="1:10" x14ac:dyDescent="0.25">
      <c r="A1621" s="18">
        <v>24222223</v>
      </c>
      <c r="B1621" s="184" t="s">
        <v>4015</v>
      </c>
      <c r="C1621" s="18" t="s">
        <v>4022</v>
      </c>
      <c r="D1621" s="185" t="s">
        <v>94</v>
      </c>
      <c r="E1621" s="18" t="s">
        <v>3672</v>
      </c>
      <c r="F1621" s="18">
        <v>14</v>
      </c>
      <c r="G1621" s="18" t="s">
        <v>142</v>
      </c>
      <c r="H1621" s="184" t="s">
        <v>3939</v>
      </c>
      <c r="I1621" s="185" t="s">
        <v>142</v>
      </c>
      <c r="J1621" s="18" t="s">
        <v>419</v>
      </c>
    </row>
    <row r="1622" spans="1:10" x14ac:dyDescent="0.25">
      <c r="A1622" s="18">
        <v>24236901</v>
      </c>
      <c r="B1622" s="184" t="s">
        <v>4019</v>
      </c>
      <c r="C1622" s="18" t="s">
        <v>364</v>
      </c>
      <c r="D1622" s="185" t="s">
        <v>79</v>
      </c>
      <c r="E1622" s="18" t="s">
        <v>4023</v>
      </c>
      <c r="F1622" s="18">
        <v>13</v>
      </c>
      <c r="G1622" s="18" t="s">
        <v>142</v>
      </c>
      <c r="H1622" s="184" t="s">
        <v>3939</v>
      </c>
      <c r="I1622" s="185" t="s">
        <v>142</v>
      </c>
      <c r="J1622" s="18" t="s">
        <v>4024</v>
      </c>
    </row>
    <row r="1623" spans="1:10" x14ac:dyDescent="0.25">
      <c r="A1623" s="18">
        <v>24210911</v>
      </c>
      <c r="B1623" s="184" t="s">
        <v>4015</v>
      </c>
      <c r="C1623" s="18" t="s">
        <v>4025</v>
      </c>
      <c r="D1623" s="185" t="s">
        <v>94</v>
      </c>
      <c r="E1623" s="18" t="s">
        <v>4026</v>
      </c>
      <c r="F1623" s="18">
        <v>15</v>
      </c>
      <c r="G1623" s="18" t="s">
        <v>142</v>
      </c>
      <c r="H1623" s="184" t="s">
        <v>3939</v>
      </c>
      <c r="I1623" s="185" t="s">
        <v>142</v>
      </c>
      <c r="J1623" s="18" t="s">
        <v>3945</v>
      </c>
    </row>
    <row r="1624" spans="1:10" x14ac:dyDescent="0.25">
      <c r="A1624" s="18">
        <v>24237120</v>
      </c>
      <c r="B1624" s="184" t="s">
        <v>4019</v>
      </c>
      <c r="C1624" s="18" t="s">
        <v>4027</v>
      </c>
      <c r="D1624" s="185" t="s">
        <v>78</v>
      </c>
      <c r="E1624" s="18" t="s">
        <v>679</v>
      </c>
      <c r="F1624" s="18">
        <v>12</v>
      </c>
      <c r="G1624" s="18" t="s">
        <v>142</v>
      </c>
      <c r="H1624" s="184" t="s">
        <v>3939</v>
      </c>
      <c r="I1624" s="185" t="s">
        <v>142</v>
      </c>
      <c r="J1624" s="18" t="s">
        <v>3948</v>
      </c>
    </row>
    <row r="1625" spans="1:10" x14ac:dyDescent="0.25">
      <c r="A1625" s="18">
        <v>24247842</v>
      </c>
      <c r="B1625" s="184" t="s">
        <v>4015</v>
      </c>
      <c r="C1625" s="18" t="s">
        <v>4028</v>
      </c>
      <c r="D1625" s="185" t="s">
        <v>94</v>
      </c>
      <c r="E1625" s="18" t="s">
        <v>1032</v>
      </c>
      <c r="F1625" s="18">
        <v>14</v>
      </c>
      <c r="G1625" s="18" t="s">
        <v>142</v>
      </c>
      <c r="H1625" s="184" t="s">
        <v>3939</v>
      </c>
      <c r="I1625" s="185" t="s">
        <v>142</v>
      </c>
      <c r="J1625" s="18" t="s">
        <v>2174</v>
      </c>
    </row>
    <row r="1626" spans="1:10" x14ac:dyDescent="0.25">
      <c r="A1626" s="18">
        <v>24236898</v>
      </c>
      <c r="B1626" s="184" t="s">
        <v>4019</v>
      </c>
      <c r="C1626" s="18" t="s">
        <v>4029</v>
      </c>
      <c r="D1626" s="185" t="s">
        <v>79</v>
      </c>
      <c r="E1626" s="18" t="s">
        <v>1067</v>
      </c>
      <c r="F1626" s="18">
        <v>13</v>
      </c>
      <c r="G1626" s="18" t="s">
        <v>142</v>
      </c>
      <c r="H1626" s="184" t="s">
        <v>3939</v>
      </c>
      <c r="I1626" s="185" t="s">
        <v>142</v>
      </c>
      <c r="J1626" s="18" t="s">
        <v>4030</v>
      </c>
    </row>
    <row r="1627" spans="1:10" x14ac:dyDescent="0.25">
      <c r="A1627" s="18">
        <v>24221269</v>
      </c>
      <c r="B1627" s="184" t="s">
        <v>1559</v>
      </c>
      <c r="C1627" s="18" t="s">
        <v>4031</v>
      </c>
      <c r="D1627" s="185" t="s">
        <v>95</v>
      </c>
      <c r="E1627" s="18" t="s">
        <v>3731</v>
      </c>
      <c r="F1627" s="18">
        <v>14</v>
      </c>
      <c r="G1627" s="18" t="s">
        <v>142</v>
      </c>
      <c r="H1627" s="184" t="s">
        <v>3939</v>
      </c>
      <c r="I1627" s="185" t="s">
        <v>142</v>
      </c>
      <c r="J1627" s="18" t="s">
        <v>4032</v>
      </c>
    </row>
    <row r="1628" spans="1:10" x14ac:dyDescent="0.25">
      <c r="A1628" s="18">
        <v>24222208</v>
      </c>
      <c r="B1628" s="184" t="s">
        <v>1559</v>
      </c>
      <c r="C1628" s="18" t="s">
        <v>575</v>
      </c>
      <c r="D1628" s="185" t="s">
        <v>94</v>
      </c>
      <c r="E1628" s="18" t="s">
        <v>4033</v>
      </c>
      <c r="F1628" s="18">
        <v>13</v>
      </c>
      <c r="G1628" s="18" t="s">
        <v>142</v>
      </c>
      <c r="H1628" s="184" t="s">
        <v>3939</v>
      </c>
      <c r="I1628" s="185" t="s">
        <v>142</v>
      </c>
      <c r="J1628" s="18" t="s">
        <v>419</v>
      </c>
    </row>
    <row r="1629" spans="1:10" x14ac:dyDescent="0.25">
      <c r="A1629" s="18">
        <v>24221381</v>
      </c>
      <c r="B1629" s="184" t="s">
        <v>4034</v>
      </c>
      <c r="C1629" s="18" t="s">
        <v>4035</v>
      </c>
      <c r="D1629" s="185" t="s">
        <v>95</v>
      </c>
      <c r="E1629" s="18" t="s">
        <v>3073</v>
      </c>
      <c r="F1629" s="18">
        <v>14</v>
      </c>
      <c r="G1629" s="18" t="s">
        <v>142</v>
      </c>
      <c r="H1629" s="184" t="s">
        <v>3939</v>
      </c>
      <c r="I1629" s="185" t="s">
        <v>142</v>
      </c>
      <c r="J1629" s="18" t="s">
        <v>4036</v>
      </c>
    </row>
    <row r="1630" spans="1:10" x14ac:dyDescent="0.25">
      <c r="A1630" s="18">
        <v>24222684</v>
      </c>
      <c r="B1630" s="184" t="s">
        <v>4034</v>
      </c>
      <c r="C1630" s="18" t="s">
        <v>4037</v>
      </c>
      <c r="D1630" s="185" t="s">
        <v>95</v>
      </c>
      <c r="E1630" s="18" t="s">
        <v>742</v>
      </c>
      <c r="F1630" s="18">
        <v>14</v>
      </c>
      <c r="G1630" s="18" t="s">
        <v>142</v>
      </c>
      <c r="H1630" s="184" t="s">
        <v>3939</v>
      </c>
      <c r="I1630" s="185" t="s">
        <v>142</v>
      </c>
      <c r="J1630" s="18" t="s">
        <v>4038</v>
      </c>
    </row>
    <row r="1631" spans="1:10" x14ac:dyDescent="0.25">
      <c r="A1631" s="18">
        <v>24211673</v>
      </c>
      <c r="B1631" s="184" t="s">
        <v>4039</v>
      </c>
      <c r="C1631" s="18" t="s">
        <v>3010</v>
      </c>
      <c r="D1631" s="185" t="s">
        <v>94</v>
      </c>
      <c r="E1631" s="18" t="s">
        <v>4040</v>
      </c>
      <c r="F1631" s="18">
        <v>14</v>
      </c>
      <c r="G1631" s="18" t="s">
        <v>142</v>
      </c>
      <c r="H1631" s="184" t="s">
        <v>3939</v>
      </c>
      <c r="I1631" s="185" t="s">
        <v>142</v>
      </c>
      <c r="J1631" s="18" t="s">
        <v>3948</v>
      </c>
    </row>
    <row r="1632" spans="1:10" x14ac:dyDescent="0.25">
      <c r="A1632" s="18">
        <v>24245807</v>
      </c>
      <c r="B1632" s="184" t="s">
        <v>2522</v>
      </c>
      <c r="C1632" s="18" t="s">
        <v>4041</v>
      </c>
      <c r="D1632" s="185" t="s">
        <v>78</v>
      </c>
      <c r="E1632" s="18" t="s">
        <v>1984</v>
      </c>
      <c r="F1632" s="18">
        <v>13</v>
      </c>
      <c r="G1632" s="18" t="s">
        <v>142</v>
      </c>
      <c r="H1632" s="184" t="s">
        <v>3939</v>
      </c>
      <c r="I1632" s="185" t="s">
        <v>142</v>
      </c>
      <c r="J1632" s="18" t="s">
        <v>2174</v>
      </c>
    </row>
    <row r="1633" spans="1:10" x14ac:dyDescent="0.25">
      <c r="A1633" s="18">
        <v>24237127</v>
      </c>
      <c r="B1633" s="184" t="s">
        <v>4042</v>
      </c>
      <c r="C1633" s="18" t="s">
        <v>4043</v>
      </c>
      <c r="D1633" s="185" t="s">
        <v>78</v>
      </c>
      <c r="E1633" s="18" t="s">
        <v>444</v>
      </c>
      <c r="F1633" s="18">
        <v>12</v>
      </c>
      <c r="G1633" s="18" t="s">
        <v>142</v>
      </c>
      <c r="H1633" s="184" t="s">
        <v>3939</v>
      </c>
      <c r="I1633" s="185" t="s">
        <v>142</v>
      </c>
      <c r="J1633" s="18" t="s">
        <v>3948</v>
      </c>
    </row>
    <row r="1634" spans="1:10" x14ac:dyDescent="0.25">
      <c r="A1634" s="18">
        <v>24236897</v>
      </c>
      <c r="B1634" s="184" t="s">
        <v>4042</v>
      </c>
      <c r="C1634" s="18" t="s">
        <v>2495</v>
      </c>
      <c r="D1634" s="185" t="s">
        <v>79</v>
      </c>
      <c r="E1634" s="18" t="s">
        <v>4044</v>
      </c>
      <c r="F1634" s="18">
        <v>13</v>
      </c>
      <c r="G1634" s="18" t="s">
        <v>142</v>
      </c>
      <c r="H1634" s="184" t="s">
        <v>3939</v>
      </c>
      <c r="I1634" s="185" t="s">
        <v>142</v>
      </c>
      <c r="J1634" s="18" t="s">
        <v>4021</v>
      </c>
    </row>
    <row r="1635" spans="1:10" x14ac:dyDescent="0.25">
      <c r="A1635" s="18">
        <v>24245492</v>
      </c>
      <c r="B1635" s="184" t="s">
        <v>4045</v>
      </c>
      <c r="C1635" s="18" t="s">
        <v>4046</v>
      </c>
      <c r="D1635" s="185" t="s">
        <v>78</v>
      </c>
      <c r="E1635" s="18" t="s">
        <v>3407</v>
      </c>
      <c r="F1635" s="18">
        <v>11</v>
      </c>
      <c r="G1635" s="18" t="s">
        <v>142</v>
      </c>
      <c r="H1635" s="184" t="s">
        <v>4047</v>
      </c>
      <c r="I1635" s="185" t="s">
        <v>142</v>
      </c>
      <c r="J1635" s="18" t="s">
        <v>925</v>
      </c>
    </row>
    <row r="1636" spans="1:10" x14ac:dyDescent="0.25">
      <c r="A1636" s="18">
        <v>24249208</v>
      </c>
      <c r="B1636" s="184" t="s">
        <v>4048</v>
      </c>
      <c r="C1636" s="18" t="s">
        <v>4049</v>
      </c>
      <c r="D1636" s="185" t="s">
        <v>78</v>
      </c>
      <c r="E1636" s="18" t="s">
        <v>2427</v>
      </c>
      <c r="F1636" s="18">
        <v>12</v>
      </c>
      <c r="G1636" s="18" t="s">
        <v>142</v>
      </c>
      <c r="H1636" s="184" t="s">
        <v>4047</v>
      </c>
      <c r="I1636" s="185" t="s">
        <v>142</v>
      </c>
      <c r="J1636" s="18" t="s">
        <v>4050</v>
      </c>
    </row>
    <row r="1637" spans="1:10" x14ac:dyDescent="0.25">
      <c r="A1637" s="18">
        <v>24237330</v>
      </c>
      <c r="B1637" s="184" t="s">
        <v>4051</v>
      </c>
      <c r="C1637" s="18" t="s">
        <v>4052</v>
      </c>
      <c r="D1637" s="185" t="s">
        <v>95</v>
      </c>
      <c r="E1637" s="18" t="s">
        <v>4053</v>
      </c>
      <c r="F1637" s="18">
        <v>15</v>
      </c>
      <c r="G1637" s="18" t="s">
        <v>142</v>
      </c>
      <c r="H1637" s="184" t="s">
        <v>4047</v>
      </c>
      <c r="I1637" s="185" t="s">
        <v>142</v>
      </c>
      <c r="J1637" s="18" t="s">
        <v>4054</v>
      </c>
    </row>
    <row r="1638" spans="1:10" x14ac:dyDescent="0.25">
      <c r="A1638" s="18">
        <v>24236604</v>
      </c>
      <c r="B1638" s="184" t="s">
        <v>4055</v>
      </c>
      <c r="C1638" s="18" t="s">
        <v>154</v>
      </c>
      <c r="D1638" s="185" t="s">
        <v>95</v>
      </c>
      <c r="E1638" s="18" t="s">
        <v>1578</v>
      </c>
      <c r="F1638" s="18">
        <v>14</v>
      </c>
      <c r="G1638" s="18" t="s">
        <v>142</v>
      </c>
      <c r="H1638" s="184" t="s">
        <v>4047</v>
      </c>
      <c r="I1638" s="185" t="s">
        <v>142</v>
      </c>
      <c r="J1638" s="18" t="s">
        <v>2734</v>
      </c>
    </row>
    <row r="1639" spans="1:10" x14ac:dyDescent="0.25">
      <c r="A1639" s="18">
        <v>24220748</v>
      </c>
      <c r="B1639" s="184" t="s">
        <v>4055</v>
      </c>
      <c r="C1639" s="18" t="s">
        <v>4056</v>
      </c>
      <c r="D1639" s="185" t="s">
        <v>94</v>
      </c>
      <c r="E1639" s="18" t="s">
        <v>2963</v>
      </c>
      <c r="F1639" s="18">
        <v>14</v>
      </c>
      <c r="G1639" s="18" t="s">
        <v>142</v>
      </c>
      <c r="H1639" s="184" t="s">
        <v>4047</v>
      </c>
      <c r="I1639" s="185" t="s">
        <v>142</v>
      </c>
      <c r="J1639" s="18" t="s">
        <v>344</v>
      </c>
    </row>
    <row r="1640" spans="1:10" x14ac:dyDescent="0.25">
      <c r="A1640" s="18">
        <v>24210289</v>
      </c>
      <c r="B1640" s="184" t="s">
        <v>4057</v>
      </c>
      <c r="C1640" s="18" t="s">
        <v>4058</v>
      </c>
      <c r="D1640" s="185" t="s">
        <v>95</v>
      </c>
      <c r="E1640" s="18" t="s">
        <v>2833</v>
      </c>
      <c r="F1640" s="18">
        <v>14</v>
      </c>
      <c r="G1640" s="18" t="s">
        <v>142</v>
      </c>
      <c r="H1640" s="184" t="s">
        <v>4047</v>
      </c>
      <c r="I1640" s="185" t="s">
        <v>142</v>
      </c>
      <c r="J1640" s="18" t="s">
        <v>4054</v>
      </c>
    </row>
    <row r="1641" spans="1:10" x14ac:dyDescent="0.25">
      <c r="A1641" s="18">
        <v>24220926</v>
      </c>
      <c r="B1641" s="184" t="s">
        <v>1310</v>
      </c>
      <c r="C1641" s="18" t="s">
        <v>4059</v>
      </c>
      <c r="D1641" s="185" t="s">
        <v>94</v>
      </c>
      <c r="E1641" s="18" t="s">
        <v>845</v>
      </c>
      <c r="F1641" s="18">
        <v>14</v>
      </c>
      <c r="G1641" s="18" t="s">
        <v>142</v>
      </c>
      <c r="H1641" s="184" t="s">
        <v>4047</v>
      </c>
      <c r="I1641" s="185" t="s">
        <v>142</v>
      </c>
      <c r="J1641" s="18" t="s">
        <v>4060</v>
      </c>
    </row>
    <row r="1642" spans="1:10" x14ac:dyDescent="0.25">
      <c r="A1642" s="18">
        <v>24236611</v>
      </c>
      <c r="B1642" s="184" t="s">
        <v>3946</v>
      </c>
      <c r="C1642" s="18" t="s">
        <v>1488</v>
      </c>
      <c r="D1642" s="185" t="s">
        <v>79</v>
      </c>
      <c r="E1642" s="18" t="s">
        <v>880</v>
      </c>
      <c r="F1642" s="18">
        <v>12</v>
      </c>
      <c r="G1642" s="18" t="s">
        <v>142</v>
      </c>
      <c r="H1642" s="184" t="s">
        <v>4047</v>
      </c>
      <c r="I1642" s="185" t="s">
        <v>142</v>
      </c>
      <c r="J1642" s="18" t="s">
        <v>344</v>
      </c>
    </row>
    <row r="1643" spans="1:10" x14ac:dyDescent="0.25">
      <c r="A1643" s="18">
        <v>24248578</v>
      </c>
      <c r="B1643" s="184" t="s">
        <v>4061</v>
      </c>
      <c r="C1643" s="18" t="s">
        <v>4062</v>
      </c>
      <c r="D1643" s="185" t="s">
        <v>79</v>
      </c>
      <c r="E1643" s="18" t="s">
        <v>384</v>
      </c>
      <c r="F1643" s="18">
        <v>13</v>
      </c>
      <c r="G1643" s="18" t="s">
        <v>142</v>
      </c>
      <c r="H1643" s="184" t="s">
        <v>4047</v>
      </c>
      <c r="I1643" s="185" t="s">
        <v>142</v>
      </c>
      <c r="J1643" s="18" t="s">
        <v>4063</v>
      </c>
    </row>
    <row r="1644" spans="1:10" x14ac:dyDescent="0.25">
      <c r="A1644" s="18">
        <v>24236702</v>
      </c>
      <c r="B1644" s="184" t="s">
        <v>4064</v>
      </c>
      <c r="C1644" s="18" t="s">
        <v>4065</v>
      </c>
      <c r="D1644" s="185" t="s">
        <v>78</v>
      </c>
      <c r="E1644" s="18" t="s">
        <v>1528</v>
      </c>
      <c r="F1644" s="18">
        <v>12</v>
      </c>
      <c r="G1644" s="18" t="s">
        <v>142</v>
      </c>
      <c r="H1644" s="184" t="s">
        <v>4047</v>
      </c>
      <c r="I1644" s="185" t="s">
        <v>142</v>
      </c>
      <c r="J1644" s="18" t="s">
        <v>2848</v>
      </c>
    </row>
    <row r="1645" spans="1:10" x14ac:dyDescent="0.25">
      <c r="A1645" s="18">
        <v>24236612</v>
      </c>
      <c r="B1645" s="184" t="s">
        <v>2732</v>
      </c>
      <c r="C1645" s="18" t="s">
        <v>2801</v>
      </c>
      <c r="D1645" s="185" t="s">
        <v>79</v>
      </c>
      <c r="E1645" s="18" t="s">
        <v>3107</v>
      </c>
      <c r="F1645" s="18">
        <v>12</v>
      </c>
      <c r="G1645" s="18" t="s">
        <v>142</v>
      </c>
      <c r="H1645" s="184" t="s">
        <v>4047</v>
      </c>
      <c r="I1645" s="185" t="s">
        <v>142</v>
      </c>
      <c r="J1645" s="18" t="s">
        <v>4066</v>
      </c>
    </row>
    <row r="1646" spans="1:10" x14ac:dyDescent="0.25">
      <c r="A1646" s="18">
        <v>24222519</v>
      </c>
      <c r="B1646" s="184" t="s">
        <v>4067</v>
      </c>
      <c r="C1646" s="18" t="s">
        <v>4068</v>
      </c>
      <c r="D1646" s="185" t="s">
        <v>94</v>
      </c>
      <c r="E1646" s="18" t="s">
        <v>1618</v>
      </c>
      <c r="F1646" s="18">
        <v>14</v>
      </c>
      <c r="G1646" s="18" t="s">
        <v>142</v>
      </c>
      <c r="H1646" s="184" t="s">
        <v>4047</v>
      </c>
      <c r="I1646" s="185" t="s">
        <v>142</v>
      </c>
      <c r="J1646" s="18" t="s">
        <v>4069</v>
      </c>
    </row>
    <row r="1647" spans="1:10" x14ac:dyDescent="0.25">
      <c r="A1647" s="18">
        <v>24248804</v>
      </c>
      <c r="B1647" s="184" t="s">
        <v>4070</v>
      </c>
      <c r="C1647" s="18" t="s">
        <v>4071</v>
      </c>
      <c r="D1647" s="185" t="s">
        <v>79</v>
      </c>
      <c r="E1647" s="18" t="s">
        <v>724</v>
      </c>
      <c r="F1647" s="18">
        <v>11</v>
      </c>
      <c r="G1647" s="18" t="s">
        <v>142</v>
      </c>
      <c r="H1647" s="184" t="s">
        <v>4047</v>
      </c>
      <c r="I1647" s="185" t="s">
        <v>142</v>
      </c>
      <c r="J1647" s="18" t="s">
        <v>4066</v>
      </c>
    </row>
    <row r="1648" spans="1:10" x14ac:dyDescent="0.25">
      <c r="A1648" s="18">
        <v>24220719</v>
      </c>
      <c r="B1648" s="184" t="s">
        <v>4072</v>
      </c>
      <c r="C1648" s="18" t="s">
        <v>4073</v>
      </c>
      <c r="D1648" s="185" t="s">
        <v>78</v>
      </c>
      <c r="E1648" s="18" t="s">
        <v>4074</v>
      </c>
      <c r="F1648" s="18">
        <v>13</v>
      </c>
      <c r="G1648" s="18" t="s">
        <v>142</v>
      </c>
      <c r="H1648" s="184" t="s">
        <v>4047</v>
      </c>
      <c r="I1648" s="185" t="s">
        <v>142</v>
      </c>
      <c r="J1648" s="18" t="s">
        <v>4075</v>
      </c>
    </row>
    <row r="1649" spans="1:10" x14ac:dyDescent="0.25">
      <c r="A1649" s="18">
        <v>24248805</v>
      </c>
      <c r="B1649" s="184" t="s">
        <v>4076</v>
      </c>
      <c r="C1649" s="18" t="s">
        <v>4077</v>
      </c>
      <c r="D1649" s="185" t="s">
        <v>78</v>
      </c>
      <c r="E1649" s="18" t="s">
        <v>1901</v>
      </c>
      <c r="F1649" s="18">
        <v>11</v>
      </c>
      <c r="G1649" s="18" t="s">
        <v>142</v>
      </c>
      <c r="H1649" s="184" t="s">
        <v>4047</v>
      </c>
      <c r="I1649" s="185" t="s">
        <v>142</v>
      </c>
      <c r="J1649" s="18" t="s">
        <v>307</v>
      </c>
    </row>
    <row r="1650" spans="1:10" x14ac:dyDescent="0.25">
      <c r="A1650" s="18">
        <v>24236700</v>
      </c>
      <c r="B1650" s="184" t="s">
        <v>4078</v>
      </c>
      <c r="C1650" s="18" t="s">
        <v>4079</v>
      </c>
      <c r="D1650" s="185" t="s">
        <v>78</v>
      </c>
      <c r="E1650" s="18" t="s">
        <v>3356</v>
      </c>
      <c r="F1650" s="18">
        <v>13</v>
      </c>
      <c r="G1650" s="18" t="s">
        <v>142</v>
      </c>
      <c r="H1650" s="184" t="s">
        <v>4047</v>
      </c>
      <c r="I1650" s="185" t="s">
        <v>142</v>
      </c>
      <c r="J1650" s="18" t="s">
        <v>2156</v>
      </c>
    </row>
    <row r="1651" spans="1:10" x14ac:dyDescent="0.25">
      <c r="A1651" s="18">
        <v>24248806</v>
      </c>
      <c r="B1651" s="184" t="s">
        <v>4080</v>
      </c>
      <c r="C1651" s="18" t="s">
        <v>2192</v>
      </c>
      <c r="D1651" s="185" t="s">
        <v>94</v>
      </c>
      <c r="E1651" s="18" t="s">
        <v>1578</v>
      </c>
      <c r="F1651" s="18">
        <v>14</v>
      </c>
      <c r="G1651" s="18" t="s">
        <v>142</v>
      </c>
      <c r="H1651" s="184" t="s">
        <v>4047</v>
      </c>
      <c r="I1651" s="185" t="s">
        <v>142</v>
      </c>
      <c r="J1651" s="18" t="s">
        <v>4081</v>
      </c>
    </row>
    <row r="1652" spans="1:10" x14ac:dyDescent="0.25">
      <c r="A1652" s="18">
        <v>24239190</v>
      </c>
      <c r="B1652" s="184" t="s">
        <v>4082</v>
      </c>
      <c r="C1652" s="18" t="s">
        <v>604</v>
      </c>
      <c r="D1652" s="185" t="s">
        <v>79</v>
      </c>
      <c r="E1652" s="18" t="s">
        <v>568</v>
      </c>
      <c r="F1652" s="18">
        <v>13</v>
      </c>
      <c r="G1652" s="18" t="s">
        <v>142</v>
      </c>
      <c r="H1652" s="184" t="s">
        <v>4047</v>
      </c>
      <c r="I1652" s="185" t="s">
        <v>142</v>
      </c>
      <c r="J1652" s="18" t="s">
        <v>2156</v>
      </c>
    </row>
    <row r="1653" spans="1:10" x14ac:dyDescent="0.25">
      <c r="A1653" s="18">
        <v>24245528</v>
      </c>
      <c r="B1653" s="184" t="s">
        <v>4083</v>
      </c>
      <c r="C1653" s="18" t="s">
        <v>1795</v>
      </c>
      <c r="D1653" s="185" t="s">
        <v>79</v>
      </c>
      <c r="E1653" s="18" t="s">
        <v>4084</v>
      </c>
      <c r="F1653" s="18">
        <v>13</v>
      </c>
      <c r="G1653" s="18" t="s">
        <v>142</v>
      </c>
      <c r="H1653" s="184" t="s">
        <v>4047</v>
      </c>
      <c r="I1653" s="185" t="s">
        <v>142</v>
      </c>
      <c r="J1653" s="18" t="s">
        <v>4085</v>
      </c>
    </row>
    <row r="1654" spans="1:10" x14ac:dyDescent="0.25">
      <c r="A1654" s="18">
        <v>24245496</v>
      </c>
      <c r="B1654" s="184" t="s">
        <v>4086</v>
      </c>
      <c r="C1654" s="18" t="s">
        <v>866</v>
      </c>
      <c r="D1654" s="185" t="s">
        <v>79</v>
      </c>
      <c r="E1654" s="18" t="s">
        <v>1088</v>
      </c>
      <c r="F1654" s="18">
        <v>13</v>
      </c>
      <c r="G1654" s="18" t="s">
        <v>142</v>
      </c>
      <c r="H1654" s="184" t="s">
        <v>4047</v>
      </c>
      <c r="I1654" s="185" t="s">
        <v>142</v>
      </c>
      <c r="J1654" s="18" t="s">
        <v>4054</v>
      </c>
    </row>
    <row r="1655" spans="1:10" x14ac:dyDescent="0.25">
      <c r="A1655" s="18">
        <v>24249291</v>
      </c>
      <c r="B1655" s="184" t="s">
        <v>4087</v>
      </c>
      <c r="C1655" s="18" t="s">
        <v>9001</v>
      </c>
      <c r="D1655" s="185" t="s">
        <v>95</v>
      </c>
      <c r="E1655" s="18" t="s">
        <v>1040</v>
      </c>
      <c r="F1655" s="18">
        <v>14</v>
      </c>
      <c r="G1655" s="18" t="s">
        <v>142</v>
      </c>
      <c r="H1655" s="184" t="s">
        <v>4047</v>
      </c>
      <c r="I1655" s="185" t="s">
        <v>142</v>
      </c>
      <c r="J1655" s="18" t="s">
        <v>2109</v>
      </c>
    </row>
    <row r="1656" spans="1:10" x14ac:dyDescent="0.25">
      <c r="A1656" s="18">
        <v>24236703</v>
      </c>
      <c r="B1656" s="184" t="s">
        <v>4087</v>
      </c>
      <c r="C1656" s="18" t="s">
        <v>4088</v>
      </c>
      <c r="D1656" s="185" t="s">
        <v>79</v>
      </c>
      <c r="E1656" s="18" t="s">
        <v>1528</v>
      </c>
      <c r="F1656" s="18">
        <v>12</v>
      </c>
      <c r="G1656" s="18" t="s">
        <v>142</v>
      </c>
      <c r="H1656" s="184" t="s">
        <v>4047</v>
      </c>
      <c r="I1656" s="185" t="s">
        <v>142</v>
      </c>
      <c r="J1656" s="18" t="s">
        <v>4089</v>
      </c>
    </row>
    <row r="1657" spans="1:10" x14ac:dyDescent="0.25">
      <c r="A1657" s="18">
        <v>24211098</v>
      </c>
      <c r="B1657" s="184" t="s">
        <v>4090</v>
      </c>
      <c r="C1657" s="18" t="s">
        <v>893</v>
      </c>
      <c r="D1657" s="185" t="s">
        <v>95</v>
      </c>
      <c r="E1657" s="18" t="s">
        <v>4091</v>
      </c>
      <c r="F1657" s="18">
        <v>15</v>
      </c>
      <c r="G1657" s="18" t="s">
        <v>142</v>
      </c>
      <c r="H1657" s="184" t="s">
        <v>4047</v>
      </c>
      <c r="I1657" s="185" t="s">
        <v>142</v>
      </c>
      <c r="J1657" s="18" t="s">
        <v>4092</v>
      </c>
    </row>
    <row r="1658" spans="1:10" x14ac:dyDescent="0.25">
      <c r="A1658" s="18">
        <v>24245504</v>
      </c>
      <c r="B1658" s="184" t="s">
        <v>2902</v>
      </c>
      <c r="C1658" s="18" t="s">
        <v>3686</v>
      </c>
      <c r="D1658" s="185" t="s">
        <v>95</v>
      </c>
      <c r="E1658" s="18" t="s">
        <v>4093</v>
      </c>
      <c r="F1658" s="18">
        <v>14</v>
      </c>
      <c r="G1658" s="18" t="s">
        <v>142</v>
      </c>
      <c r="H1658" s="184" t="s">
        <v>4047</v>
      </c>
      <c r="I1658" s="185" t="s">
        <v>142</v>
      </c>
      <c r="J1658" s="18" t="s">
        <v>4094</v>
      </c>
    </row>
    <row r="1659" spans="1:10" x14ac:dyDescent="0.25">
      <c r="A1659" s="18">
        <v>24233661</v>
      </c>
      <c r="B1659" s="184" t="s">
        <v>2902</v>
      </c>
      <c r="C1659" s="18" t="s">
        <v>4095</v>
      </c>
      <c r="D1659" s="185" t="s">
        <v>78</v>
      </c>
      <c r="E1659" s="18" t="s">
        <v>4096</v>
      </c>
      <c r="F1659" s="18">
        <v>13</v>
      </c>
      <c r="G1659" s="18" t="s">
        <v>142</v>
      </c>
      <c r="H1659" s="184" t="s">
        <v>4047</v>
      </c>
      <c r="I1659" s="185" t="s">
        <v>142</v>
      </c>
      <c r="J1659" s="18" t="s">
        <v>2156</v>
      </c>
    </row>
    <row r="1660" spans="1:10" x14ac:dyDescent="0.25">
      <c r="A1660" s="18">
        <v>24236697</v>
      </c>
      <c r="B1660" s="184" t="s">
        <v>4097</v>
      </c>
      <c r="C1660" s="18" t="s">
        <v>4098</v>
      </c>
      <c r="D1660" s="185" t="s">
        <v>78</v>
      </c>
      <c r="E1660" s="18" t="s">
        <v>1067</v>
      </c>
      <c r="F1660" s="18">
        <v>13</v>
      </c>
      <c r="G1660" s="18" t="s">
        <v>142</v>
      </c>
      <c r="H1660" s="184" t="s">
        <v>4047</v>
      </c>
      <c r="I1660" s="185" t="s">
        <v>142</v>
      </c>
      <c r="J1660" s="18" t="s">
        <v>344</v>
      </c>
    </row>
    <row r="1661" spans="1:10" x14ac:dyDescent="0.25">
      <c r="A1661" s="18">
        <v>24233667</v>
      </c>
      <c r="B1661" s="184" t="s">
        <v>4097</v>
      </c>
      <c r="C1661" s="18" t="s">
        <v>4099</v>
      </c>
      <c r="D1661" s="185" t="s">
        <v>79</v>
      </c>
      <c r="E1661" s="18" t="s">
        <v>4100</v>
      </c>
      <c r="F1661" s="18">
        <v>12</v>
      </c>
      <c r="G1661" s="18" t="s">
        <v>142</v>
      </c>
      <c r="H1661" s="184" t="s">
        <v>4047</v>
      </c>
      <c r="I1661" s="185" t="s">
        <v>142</v>
      </c>
      <c r="J1661" s="18" t="s">
        <v>4063</v>
      </c>
    </row>
    <row r="1662" spans="1:10" x14ac:dyDescent="0.25">
      <c r="A1662" s="18">
        <v>24249210</v>
      </c>
      <c r="B1662" s="184" t="s">
        <v>4101</v>
      </c>
      <c r="C1662" s="18" t="s">
        <v>4102</v>
      </c>
      <c r="D1662" s="185" t="s">
        <v>79</v>
      </c>
      <c r="E1662" s="18" t="s">
        <v>2667</v>
      </c>
      <c r="F1662" s="18">
        <v>12</v>
      </c>
      <c r="G1662" s="18" t="s">
        <v>142</v>
      </c>
      <c r="H1662" s="184" t="s">
        <v>4047</v>
      </c>
      <c r="I1662" s="185" t="s">
        <v>142</v>
      </c>
      <c r="J1662" s="18" t="s">
        <v>608</v>
      </c>
    </row>
    <row r="1663" spans="1:10" x14ac:dyDescent="0.25">
      <c r="A1663" s="18">
        <v>24248807</v>
      </c>
      <c r="B1663" s="184" t="s">
        <v>4103</v>
      </c>
      <c r="C1663" s="18" t="s">
        <v>4104</v>
      </c>
      <c r="D1663" s="185" t="s">
        <v>78</v>
      </c>
      <c r="E1663" s="18" t="s">
        <v>1409</v>
      </c>
      <c r="F1663" s="18">
        <v>13</v>
      </c>
      <c r="G1663" s="18" t="s">
        <v>142</v>
      </c>
      <c r="H1663" s="184" t="s">
        <v>4047</v>
      </c>
      <c r="I1663" s="185" t="s">
        <v>142</v>
      </c>
      <c r="J1663" s="18" t="s">
        <v>658</v>
      </c>
    </row>
    <row r="1664" spans="1:10" x14ac:dyDescent="0.25">
      <c r="A1664" s="18">
        <v>24245713</v>
      </c>
      <c r="B1664" s="184" t="s">
        <v>4105</v>
      </c>
      <c r="C1664" s="18" t="s">
        <v>4106</v>
      </c>
      <c r="D1664" s="185" t="s">
        <v>79</v>
      </c>
      <c r="E1664" s="18" t="s">
        <v>647</v>
      </c>
      <c r="F1664" s="18">
        <v>11</v>
      </c>
      <c r="G1664" s="18" t="s">
        <v>142</v>
      </c>
      <c r="H1664" s="184" t="s">
        <v>4047</v>
      </c>
      <c r="I1664" s="185" t="s">
        <v>142</v>
      </c>
      <c r="J1664" s="18" t="s">
        <v>4107</v>
      </c>
    </row>
    <row r="1665" spans="1:10" x14ac:dyDescent="0.25">
      <c r="A1665" s="18">
        <v>24245494</v>
      </c>
      <c r="B1665" s="184" t="s">
        <v>4108</v>
      </c>
      <c r="C1665" s="18" t="s">
        <v>4109</v>
      </c>
      <c r="D1665" s="185" t="s">
        <v>78</v>
      </c>
      <c r="E1665" s="18" t="s">
        <v>2457</v>
      </c>
      <c r="F1665" s="18">
        <v>12</v>
      </c>
      <c r="G1665" s="18" t="s">
        <v>142</v>
      </c>
      <c r="H1665" s="184" t="s">
        <v>4047</v>
      </c>
      <c r="I1665" s="185" t="s">
        <v>142</v>
      </c>
      <c r="J1665" s="18" t="s">
        <v>4110</v>
      </c>
    </row>
    <row r="1666" spans="1:10" x14ac:dyDescent="0.25">
      <c r="A1666" s="18">
        <v>24248808</v>
      </c>
      <c r="B1666" s="184" t="s">
        <v>4111</v>
      </c>
      <c r="C1666" s="18" t="s">
        <v>4112</v>
      </c>
      <c r="D1666" s="185" t="s">
        <v>78</v>
      </c>
      <c r="E1666" s="18" t="s">
        <v>3921</v>
      </c>
      <c r="F1666" s="18">
        <v>12</v>
      </c>
      <c r="G1666" s="18" t="s">
        <v>142</v>
      </c>
      <c r="H1666" s="184" t="s">
        <v>4047</v>
      </c>
      <c r="I1666" s="185" t="s">
        <v>142</v>
      </c>
      <c r="J1666" s="18" t="s">
        <v>4113</v>
      </c>
    </row>
    <row r="1667" spans="1:10" x14ac:dyDescent="0.25">
      <c r="A1667" s="18">
        <v>24239213</v>
      </c>
      <c r="B1667" s="184" t="s">
        <v>4114</v>
      </c>
      <c r="C1667" s="18" t="s">
        <v>4115</v>
      </c>
      <c r="D1667" s="185" t="s">
        <v>78</v>
      </c>
      <c r="E1667" s="18" t="s">
        <v>4116</v>
      </c>
      <c r="F1667" s="18">
        <v>13</v>
      </c>
      <c r="G1667" s="18" t="s">
        <v>142</v>
      </c>
      <c r="H1667" s="184" t="s">
        <v>4047</v>
      </c>
      <c r="I1667" s="185" t="s">
        <v>142</v>
      </c>
      <c r="J1667" s="18" t="s">
        <v>925</v>
      </c>
    </row>
    <row r="1668" spans="1:10" x14ac:dyDescent="0.25">
      <c r="A1668" s="18">
        <v>24248809</v>
      </c>
      <c r="B1668" s="184" t="s">
        <v>2782</v>
      </c>
      <c r="C1668" s="18" t="s">
        <v>4117</v>
      </c>
      <c r="D1668" s="185" t="s">
        <v>95</v>
      </c>
      <c r="E1668" s="18" t="s">
        <v>1456</v>
      </c>
      <c r="F1668" s="18">
        <v>14</v>
      </c>
      <c r="G1668" s="18" t="s">
        <v>142</v>
      </c>
      <c r="H1668" s="184" t="s">
        <v>4047</v>
      </c>
      <c r="I1668" s="185" t="s">
        <v>142</v>
      </c>
      <c r="J1668" s="18" t="s">
        <v>4050</v>
      </c>
    </row>
    <row r="1669" spans="1:10" x14ac:dyDescent="0.25">
      <c r="A1669" s="18">
        <v>24221419</v>
      </c>
      <c r="B1669" s="184" t="s">
        <v>4118</v>
      </c>
      <c r="C1669" s="18" t="s">
        <v>4119</v>
      </c>
      <c r="D1669" s="185" t="s">
        <v>79</v>
      </c>
      <c r="E1669" s="18" t="s">
        <v>4120</v>
      </c>
      <c r="F1669" s="18">
        <v>13</v>
      </c>
      <c r="G1669" s="18" t="s">
        <v>142</v>
      </c>
      <c r="H1669" s="184" t="s">
        <v>4047</v>
      </c>
      <c r="I1669" s="185" t="s">
        <v>142</v>
      </c>
      <c r="J1669" s="18" t="s">
        <v>4121</v>
      </c>
    </row>
    <row r="1670" spans="1:10" x14ac:dyDescent="0.25">
      <c r="A1670" s="18">
        <v>24248810</v>
      </c>
      <c r="B1670" s="184" t="s">
        <v>4122</v>
      </c>
      <c r="C1670" s="18" t="s">
        <v>4123</v>
      </c>
      <c r="D1670" s="185" t="s">
        <v>95</v>
      </c>
      <c r="E1670" s="18" t="s">
        <v>2824</v>
      </c>
      <c r="F1670" s="18">
        <v>14</v>
      </c>
      <c r="G1670" s="18" t="s">
        <v>142</v>
      </c>
      <c r="H1670" s="184" t="s">
        <v>4047</v>
      </c>
      <c r="I1670" s="185" t="s">
        <v>2096</v>
      </c>
      <c r="J1670" s="18" t="s">
        <v>4124</v>
      </c>
    </row>
    <row r="1671" spans="1:10" x14ac:dyDescent="0.25">
      <c r="A1671" s="18">
        <v>24245510</v>
      </c>
      <c r="B1671" s="184" t="s">
        <v>4125</v>
      </c>
      <c r="C1671" s="18" t="s">
        <v>4126</v>
      </c>
      <c r="D1671" s="185" t="s">
        <v>79</v>
      </c>
      <c r="E1671" s="18" t="s">
        <v>707</v>
      </c>
      <c r="F1671" s="18">
        <v>13</v>
      </c>
      <c r="G1671" s="18" t="s">
        <v>142</v>
      </c>
      <c r="H1671" s="184" t="s">
        <v>4047</v>
      </c>
      <c r="I1671" s="185" t="s">
        <v>142</v>
      </c>
      <c r="J1671" s="18" t="s">
        <v>4092</v>
      </c>
    </row>
    <row r="1672" spans="1:10" x14ac:dyDescent="0.25">
      <c r="A1672" s="18">
        <v>24222116</v>
      </c>
      <c r="B1672" s="184" t="s">
        <v>4127</v>
      </c>
      <c r="C1672" s="18" t="s">
        <v>4128</v>
      </c>
      <c r="D1672" s="185" t="s">
        <v>94</v>
      </c>
      <c r="E1672" s="18" t="s">
        <v>4129</v>
      </c>
      <c r="F1672" s="18">
        <v>14</v>
      </c>
      <c r="G1672" s="18" t="s">
        <v>142</v>
      </c>
      <c r="H1672" s="184" t="s">
        <v>4047</v>
      </c>
      <c r="I1672" s="185" t="s">
        <v>142</v>
      </c>
      <c r="J1672" s="18" t="s">
        <v>2156</v>
      </c>
    </row>
    <row r="1673" spans="1:10" x14ac:dyDescent="0.25">
      <c r="A1673" s="18">
        <v>24222313</v>
      </c>
      <c r="B1673" s="184" t="s">
        <v>4130</v>
      </c>
      <c r="C1673" s="18" t="s">
        <v>2697</v>
      </c>
      <c r="D1673" s="185" t="s">
        <v>95</v>
      </c>
      <c r="E1673" s="18" t="s">
        <v>1932</v>
      </c>
      <c r="F1673" s="18">
        <v>13</v>
      </c>
      <c r="G1673" s="18" t="s">
        <v>142</v>
      </c>
      <c r="H1673" s="184" t="s">
        <v>4047</v>
      </c>
      <c r="I1673" s="185" t="s">
        <v>142</v>
      </c>
      <c r="J1673" s="18" t="s">
        <v>4054</v>
      </c>
    </row>
    <row r="1674" spans="1:10" x14ac:dyDescent="0.25">
      <c r="A1674" s="18">
        <v>24245531</v>
      </c>
      <c r="B1674" s="184" t="s">
        <v>1997</v>
      </c>
      <c r="C1674" s="18" t="s">
        <v>792</v>
      </c>
      <c r="D1674" s="185" t="s">
        <v>79</v>
      </c>
      <c r="E1674" s="18" t="s">
        <v>4131</v>
      </c>
      <c r="F1674" s="18">
        <v>13</v>
      </c>
      <c r="G1674" s="18" t="s">
        <v>142</v>
      </c>
      <c r="H1674" s="184" t="s">
        <v>4047</v>
      </c>
      <c r="I1674" s="185" t="s">
        <v>142</v>
      </c>
      <c r="J1674" s="18" t="s">
        <v>4085</v>
      </c>
    </row>
    <row r="1675" spans="1:10" x14ac:dyDescent="0.25">
      <c r="A1675" s="18">
        <v>24247854</v>
      </c>
      <c r="B1675" s="184" t="s">
        <v>4132</v>
      </c>
      <c r="C1675" s="18" t="s">
        <v>4133</v>
      </c>
      <c r="D1675" s="185" t="s">
        <v>79</v>
      </c>
      <c r="E1675" s="18" t="s">
        <v>718</v>
      </c>
      <c r="F1675" s="18">
        <v>13</v>
      </c>
      <c r="G1675" s="18" t="s">
        <v>142</v>
      </c>
      <c r="H1675" s="184" t="s">
        <v>4047</v>
      </c>
      <c r="I1675" s="185" t="s">
        <v>2096</v>
      </c>
      <c r="J1675" s="18" t="s">
        <v>4134</v>
      </c>
    </row>
    <row r="1676" spans="1:10" x14ac:dyDescent="0.25">
      <c r="A1676" s="18">
        <v>24236704</v>
      </c>
      <c r="B1676" s="184" t="s">
        <v>4135</v>
      </c>
      <c r="C1676" s="18" t="s">
        <v>1934</v>
      </c>
      <c r="D1676" s="185" t="s">
        <v>79</v>
      </c>
      <c r="E1676" s="18" t="s">
        <v>1155</v>
      </c>
      <c r="F1676" s="18">
        <v>12</v>
      </c>
      <c r="G1676" s="18" t="s">
        <v>142</v>
      </c>
      <c r="H1676" s="184" t="s">
        <v>4047</v>
      </c>
      <c r="I1676" s="185" t="s">
        <v>142</v>
      </c>
      <c r="J1676" s="18" t="s">
        <v>4089</v>
      </c>
    </row>
    <row r="1677" spans="1:10" x14ac:dyDescent="0.25">
      <c r="A1677" s="18">
        <v>24222704</v>
      </c>
      <c r="B1677" s="184" t="s">
        <v>4136</v>
      </c>
      <c r="C1677" s="18" t="s">
        <v>4137</v>
      </c>
      <c r="D1677" s="185" t="s">
        <v>95</v>
      </c>
      <c r="E1677" s="18" t="s">
        <v>2061</v>
      </c>
      <c r="F1677" s="18">
        <v>13</v>
      </c>
      <c r="G1677" s="18" t="s">
        <v>142</v>
      </c>
      <c r="H1677" s="184" t="s">
        <v>4047</v>
      </c>
      <c r="I1677" s="185" t="s">
        <v>142</v>
      </c>
      <c r="J1677" s="18" t="s">
        <v>4138</v>
      </c>
    </row>
    <row r="1678" spans="1:10" x14ac:dyDescent="0.25">
      <c r="A1678" s="18">
        <v>24249131</v>
      </c>
      <c r="B1678" s="184" t="s">
        <v>4139</v>
      </c>
      <c r="C1678" s="18" t="s">
        <v>4140</v>
      </c>
      <c r="D1678" s="185" t="s">
        <v>79</v>
      </c>
      <c r="E1678" s="18" t="s">
        <v>2415</v>
      </c>
      <c r="F1678" s="18">
        <v>11</v>
      </c>
      <c r="G1678" s="18" t="s">
        <v>142</v>
      </c>
      <c r="H1678" s="184" t="s">
        <v>4047</v>
      </c>
      <c r="I1678" s="185" t="s">
        <v>2096</v>
      </c>
      <c r="J1678" s="18" t="s">
        <v>4141</v>
      </c>
    </row>
    <row r="1679" spans="1:10" x14ac:dyDescent="0.25">
      <c r="A1679" s="18">
        <v>24245495</v>
      </c>
      <c r="B1679" s="184" t="s">
        <v>2811</v>
      </c>
      <c r="C1679" s="18" t="s">
        <v>4142</v>
      </c>
      <c r="D1679" s="185" t="s">
        <v>94</v>
      </c>
      <c r="E1679" s="18" t="s">
        <v>1286</v>
      </c>
      <c r="F1679" s="18">
        <v>14</v>
      </c>
      <c r="G1679" s="18" t="s">
        <v>142</v>
      </c>
      <c r="H1679" s="184" t="s">
        <v>4047</v>
      </c>
      <c r="I1679" s="185" t="s">
        <v>142</v>
      </c>
      <c r="J1679" s="18" t="s">
        <v>4110</v>
      </c>
    </row>
    <row r="1680" spans="1:10" x14ac:dyDescent="0.25">
      <c r="A1680" s="18">
        <v>24249388</v>
      </c>
      <c r="B1680" s="184" t="s">
        <v>9177</v>
      </c>
      <c r="C1680" s="18" t="s">
        <v>9178</v>
      </c>
      <c r="D1680" s="185" t="s">
        <v>95</v>
      </c>
      <c r="E1680" s="18" t="s">
        <v>5358</v>
      </c>
      <c r="F1680" s="18">
        <v>14</v>
      </c>
      <c r="G1680" s="18" t="s">
        <v>142</v>
      </c>
      <c r="H1680" s="184" t="s">
        <v>4047</v>
      </c>
      <c r="I1680" s="185" t="s">
        <v>142</v>
      </c>
      <c r="J1680" s="18" t="s">
        <v>4050</v>
      </c>
    </row>
    <row r="1681" spans="1:10" x14ac:dyDescent="0.25">
      <c r="A1681" s="18">
        <v>24245529</v>
      </c>
      <c r="B1681" s="184" t="s">
        <v>674</v>
      </c>
      <c r="C1681" s="18" t="s">
        <v>4143</v>
      </c>
      <c r="D1681" s="185" t="s">
        <v>78</v>
      </c>
      <c r="E1681" s="18" t="s">
        <v>2917</v>
      </c>
      <c r="F1681" s="18">
        <v>11</v>
      </c>
      <c r="G1681" s="18" t="s">
        <v>142</v>
      </c>
      <c r="H1681" s="184" t="s">
        <v>4047</v>
      </c>
      <c r="I1681" s="185" t="s">
        <v>142</v>
      </c>
      <c r="J1681" s="18" t="s">
        <v>4144</v>
      </c>
    </row>
    <row r="1682" spans="1:10" x14ac:dyDescent="0.25">
      <c r="A1682" s="18">
        <v>24222314</v>
      </c>
      <c r="B1682" s="184" t="s">
        <v>4145</v>
      </c>
      <c r="C1682" s="18" t="s">
        <v>4146</v>
      </c>
      <c r="D1682" s="185" t="s">
        <v>95</v>
      </c>
      <c r="E1682" s="18" t="s">
        <v>4147</v>
      </c>
      <c r="F1682" s="18">
        <v>14</v>
      </c>
      <c r="G1682" s="18" t="s">
        <v>142</v>
      </c>
      <c r="H1682" s="184" t="s">
        <v>4047</v>
      </c>
      <c r="I1682" s="185" t="s">
        <v>142</v>
      </c>
      <c r="J1682" s="18" t="s">
        <v>4092</v>
      </c>
    </row>
    <row r="1683" spans="1:10" x14ac:dyDescent="0.25">
      <c r="A1683" s="18">
        <v>24233660</v>
      </c>
      <c r="B1683" s="184" t="s">
        <v>4148</v>
      </c>
      <c r="C1683" s="18" t="s">
        <v>4149</v>
      </c>
      <c r="D1683" s="185" t="s">
        <v>79</v>
      </c>
      <c r="E1683" s="18" t="s">
        <v>1962</v>
      </c>
      <c r="F1683" s="18">
        <v>13</v>
      </c>
      <c r="G1683" s="18" t="s">
        <v>142</v>
      </c>
      <c r="H1683" s="184" t="s">
        <v>4047</v>
      </c>
      <c r="I1683" s="185" t="s">
        <v>142</v>
      </c>
      <c r="J1683" s="18" t="s">
        <v>2992</v>
      </c>
    </row>
    <row r="1684" spans="1:10" x14ac:dyDescent="0.25">
      <c r="A1684" s="18">
        <v>24248811</v>
      </c>
      <c r="B1684" s="184" t="s">
        <v>4148</v>
      </c>
      <c r="C1684" s="18" t="s">
        <v>4150</v>
      </c>
      <c r="D1684" s="185" t="s">
        <v>79</v>
      </c>
      <c r="E1684" s="18" t="s">
        <v>3517</v>
      </c>
      <c r="F1684" s="18">
        <v>12</v>
      </c>
      <c r="G1684" s="18" t="s">
        <v>142</v>
      </c>
      <c r="H1684" s="184" t="s">
        <v>4047</v>
      </c>
      <c r="I1684" s="185" t="s">
        <v>142</v>
      </c>
      <c r="J1684" s="18" t="s">
        <v>307</v>
      </c>
    </row>
    <row r="1685" spans="1:10" x14ac:dyDescent="0.25">
      <c r="A1685" s="18">
        <v>24233718</v>
      </c>
      <c r="B1685" s="184" t="s">
        <v>4151</v>
      </c>
      <c r="C1685" s="18" t="s">
        <v>4152</v>
      </c>
      <c r="D1685" s="185" t="s">
        <v>78</v>
      </c>
      <c r="E1685" s="18" t="s">
        <v>2238</v>
      </c>
      <c r="F1685" s="18">
        <v>11</v>
      </c>
      <c r="G1685" s="18" t="s">
        <v>142</v>
      </c>
      <c r="H1685" s="184" t="s">
        <v>4047</v>
      </c>
      <c r="I1685" s="185" t="s">
        <v>142</v>
      </c>
      <c r="J1685" s="18" t="s">
        <v>4153</v>
      </c>
    </row>
    <row r="1686" spans="1:10" x14ac:dyDescent="0.25">
      <c r="A1686" s="18">
        <v>24245493</v>
      </c>
      <c r="B1686" s="184" t="s">
        <v>4154</v>
      </c>
      <c r="C1686" s="18" t="s">
        <v>4155</v>
      </c>
      <c r="D1686" s="185" t="s">
        <v>78</v>
      </c>
      <c r="E1686" s="18" t="s">
        <v>958</v>
      </c>
      <c r="F1686" s="18">
        <v>12</v>
      </c>
      <c r="G1686" s="18" t="s">
        <v>142</v>
      </c>
      <c r="H1686" s="184" t="s">
        <v>4047</v>
      </c>
      <c r="I1686" s="185" t="s">
        <v>142</v>
      </c>
      <c r="J1686" s="18" t="s">
        <v>658</v>
      </c>
    </row>
    <row r="1687" spans="1:10" x14ac:dyDescent="0.25">
      <c r="A1687" s="18">
        <v>24248812</v>
      </c>
      <c r="B1687" s="184" t="s">
        <v>695</v>
      </c>
      <c r="C1687" s="18" t="s">
        <v>4156</v>
      </c>
      <c r="D1687" s="185" t="s">
        <v>78</v>
      </c>
      <c r="E1687" s="18" t="s">
        <v>2508</v>
      </c>
      <c r="F1687" s="18">
        <v>12</v>
      </c>
      <c r="G1687" s="18" t="s">
        <v>142</v>
      </c>
      <c r="H1687" s="184" t="s">
        <v>4047</v>
      </c>
      <c r="I1687" s="185" t="s">
        <v>142</v>
      </c>
      <c r="J1687" s="18" t="s">
        <v>457</v>
      </c>
    </row>
    <row r="1688" spans="1:10" x14ac:dyDescent="0.25">
      <c r="A1688" s="18">
        <v>24239215</v>
      </c>
      <c r="B1688" s="184" t="s">
        <v>4157</v>
      </c>
      <c r="C1688" s="18" t="s">
        <v>4158</v>
      </c>
      <c r="D1688" s="185" t="s">
        <v>95</v>
      </c>
      <c r="E1688" s="18" t="s">
        <v>4159</v>
      </c>
      <c r="F1688" s="18">
        <v>15</v>
      </c>
      <c r="G1688" s="18" t="s">
        <v>142</v>
      </c>
      <c r="H1688" s="184" t="s">
        <v>4047</v>
      </c>
      <c r="I1688" s="185" t="s">
        <v>142</v>
      </c>
      <c r="J1688" s="18" t="s">
        <v>608</v>
      </c>
    </row>
    <row r="1689" spans="1:10" x14ac:dyDescent="0.25">
      <c r="A1689" s="18">
        <v>24245511</v>
      </c>
      <c r="B1689" s="184" t="s">
        <v>4160</v>
      </c>
      <c r="C1689" s="18" t="s">
        <v>4161</v>
      </c>
      <c r="D1689" s="185" t="s">
        <v>78</v>
      </c>
      <c r="E1689" s="18" t="s">
        <v>1232</v>
      </c>
      <c r="F1689" s="18">
        <v>11</v>
      </c>
      <c r="G1689" s="18" t="s">
        <v>142</v>
      </c>
      <c r="H1689" s="184" t="s">
        <v>4047</v>
      </c>
      <c r="I1689" s="185" t="s">
        <v>142</v>
      </c>
      <c r="J1689" s="18" t="s">
        <v>4107</v>
      </c>
    </row>
    <row r="1690" spans="1:10" x14ac:dyDescent="0.25">
      <c r="A1690" s="18">
        <v>24236667</v>
      </c>
      <c r="B1690" s="184" t="s">
        <v>2820</v>
      </c>
      <c r="C1690" s="18" t="s">
        <v>4162</v>
      </c>
      <c r="D1690" s="185" t="s">
        <v>95</v>
      </c>
      <c r="E1690" s="18" t="s">
        <v>1306</v>
      </c>
      <c r="F1690" s="18">
        <v>13</v>
      </c>
      <c r="G1690" s="18" t="s">
        <v>142</v>
      </c>
      <c r="H1690" s="184" t="s">
        <v>4047</v>
      </c>
      <c r="I1690" s="185" t="s">
        <v>142</v>
      </c>
      <c r="J1690" s="18" t="s">
        <v>2734</v>
      </c>
    </row>
    <row r="1691" spans="1:10" x14ac:dyDescent="0.25">
      <c r="A1691" s="18">
        <v>24245530</v>
      </c>
      <c r="B1691" s="184" t="s">
        <v>4163</v>
      </c>
      <c r="C1691" s="18" t="s">
        <v>4164</v>
      </c>
      <c r="D1691" s="185" t="s">
        <v>78</v>
      </c>
      <c r="E1691" s="18" t="s">
        <v>4165</v>
      </c>
      <c r="F1691" s="18">
        <v>13</v>
      </c>
      <c r="G1691" s="18" t="s">
        <v>142</v>
      </c>
      <c r="H1691" s="184" t="s">
        <v>4047</v>
      </c>
      <c r="I1691" s="185" t="s">
        <v>142</v>
      </c>
      <c r="J1691" s="18" t="s">
        <v>4085</v>
      </c>
    </row>
    <row r="1692" spans="1:10" x14ac:dyDescent="0.25">
      <c r="A1692" s="18">
        <v>24212834</v>
      </c>
      <c r="B1692" s="184" t="s">
        <v>3003</v>
      </c>
      <c r="C1692" s="18" t="s">
        <v>516</v>
      </c>
      <c r="D1692" s="185" t="s">
        <v>380</v>
      </c>
      <c r="E1692" s="18" t="s">
        <v>4166</v>
      </c>
      <c r="F1692" s="18">
        <v>16</v>
      </c>
      <c r="G1692" s="18" t="s">
        <v>142</v>
      </c>
      <c r="H1692" s="184" t="s">
        <v>4047</v>
      </c>
      <c r="I1692" s="185" t="s">
        <v>142</v>
      </c>
      <c r="J1692" s="18" t="s">
        <v>658</v>
      </c>
    </row>
    <row r="1693" spans="1:10" x14ac:dyDescent="0.25">
      <c r="A1693" s="18">
        <v>24248813</v>
      </c>
      <c r="B1693" s="184" t="s">
        <v>4167</v>
      </c>
      <c r="C1693" s="18" t="s">
        <v>4168</v>
      </c>
      <c r="D1693" s="185" t="s">
        <v>95</v>
      </c>
      <c r="E1693" s="18" t="s">
        <v>1456</v>
      </c>
      <c r="F1693" s="18">
        <v>14</v>
      </c>
      <c r="G1693" s="18" t="s">
        <v>142</v>
      </c>
      <c r="H1693" s="184" t="s">
        <v>4047</v>
      </c>
      <c r="I1693" s="185" t="s">
        <v>142</v>
      </c>
      <c r="J1693" s="18" t="s">
        <v>4124</v>
      </c>
    </row>
    <row r="1694" spans="1:10" x14ac:dyDescent="0.25">
      <c r="A1694" s="18">
        <v>24248814</v>
      </c>
      <c r="B1694" s="184" t="s">
        <v>4169</v>
      </c>
      <c r="C1694" s="18" t="s">
        <v>4170</v>
      </c>
      <c r="D1694" s="185" t="s">
        <v>79</v>
      </c>
      <c r="E1694" s="18" t="s">
        <v>4171</v>
      </c>
      <c r="F1694" s="18">
        <v>10</v>
      </c>
      <c r="G1694" s="18" t="s">
        <v>142</v>
      </c>
      <c r="H1694" s="184" t="s">
        <v>4047</v>
      </c>
      <c r="I1694" s="185" t="s">
        <v>142</v>
      </c>
      <c r="J1694" s="18" t="s">
        <v>4050</v>
      </c>
    </row>
    <row r="1695" spans="1:10" x14ac:dyDescent="0.25">
      <c r="A1695" s="18">
        <v>24249390</v>
      </c>
      <c r="B1695" s="184" t="s">
        <v>9179</v>
      </c>
      <c r="C1695" s="18" t="s">
        <v>9180</v>
      </c>
      <c r="D1695" s="185" t="s">
        <v>94</v>
      </c>
      <c r="E1695" s="18" t="s">
        <v>3050</v>
      </c>
      <c r="F1695" s="18">
        <v>14</v>
      </c>
      <c r="G1695" s="18" t="s">
        <v>142</v>
      </c>
      <c r="H1695" s="184" t="s">
        <v>4047</v>
      </c>
      <c r="I1695" s="185" t="s">
        <v>142</v>
      </c>
      <c r="J1695" s="18" t="s">
        <v>4050</v>
      </c>
    </row>
    <row r="1696" spans="1:10" x14ac:dyDescent="0.25">
      <c r="A1696" s="18">
        <v>24236610</v>
      </c>
      <c r="B1696" s="184" t="s">
        <v>4172</v>
      </c>
      <c r="C1696" s="18" t="s">
        <v>4173</v>
      </c>
      <c r="D1696" s="185" t="s">
        <v>95</v>
      </c>
      <c r="E1696" s="18" t="s">
        <v>1657</v>
      </c>
      <c r="F1696" s="18">
        <v>14</v>
      </c>
      <c r="G1696" s="18" t="s">
        <v>142</v>
      </c>
      <c r="H1696" s="184" t="s">
        <v>4047</v>
      </c>
      <c r="I1696" s="185" t="s">
        <v>142</v>
      </c>
      <c r="J1696" s="18" t="s">
        <v>9243</v>
      </c>
    </row>
    <row r="1697" spans="1:10" x14ac:dyDescent="0.25">
      <c r="A1697" s="18">
        <v>24233670</v>
      </c>
      <c r="B1697" s="184" t="s">
        <v>4175</v>
      </c>
      <c r="C1697" s="18" t="s">
        <v>4176</v>
      </c>
      <c r="D1697" s="185" t="s">
        <v>78</v>
      </c>
      <c r="E1697" s="18" t="s">
        <v>2689</v>
      </c>
      <c r="F1697" s="18">
        <v>12</v>
      </c>
      <c r="G1697" s="18" t="s">
        <v>142</v>
      </c>
      <c r="H1697" s="184" t="s">
        <v>4047</v>
      </c>
      <c r="I1697" s="185" t="s">
        <v>142</v>
      </c>
      <c r="J1697" s="18" t="s">
        <v>4089</v>
      </c>
    </row>
    <row r="1698" spans="1:10" x14ac:dyDescent="0.25">
      <c r="A1698" s="18">
        <v>24239220</v>
      </c>
      <c r="B1698" s="184" t="s">
        <v>4177</v>
      </c>
      <c r="C1698" s="18" t="s">
        <v>847</v>
      </c>
      <c r="D1698" s="185" t="s">
        <v>95</v>
      </c>
      <c r="E1698" s="18" t="s">
        <v>2454</v>
      </c>
      <c r="F1698" s="18">
        <v>14</v>
      </c>
      <c r="G1698" s="18" t="s">
        <v>142</v>
      </c>
      <c r="H1698" s="184" t="s">
        <v>4047</v>
      </c>
      <c r="I1698" s="185" t="s">
        <v>142</v>
      </c>
      <c r="J1698" s="18" t="s">
        <v>608</v>
      </c>
    </row>
    <row r="1699" spans="1:10" x14ac:dyDescent="0.25">
      <c r="A1699" s="18">
        <v>24245491</v>
      </c>
      <c r="B1699" s="184" t="s">
        <v>4178</v>
      </c>
      <c r="C1699" s="18" t="s">
        <v>575</v>
      </c>
      <c r="D1699" s="185" t="s">
        <v>94</v>
      </c>
      <c r="E1699" s="18" t="s">
        <v>4179</v>
      </c>
      <c r="F1699" s="18">
        <v>13</v>
      </c>
      <c r="G1699" s="18" t="s">
        <v>142</v>
      </c>
      <c r="H1699" s="184" t="s">
        <v>4047</v>
      </c>
      <c r="I1699" s="185" t="s">
        <v>142</v>
      </c>
      <c r="J1699" s="18" t="s">
        <v>658</v>
      </c>
    </row>
    <row r="1700" spans="1:10" x14ac:dyDescent="0.25">
      <c r="A1700" s="18">
        <v>24248815</v>
      </c>
      <c r="B1700" s="184" t="s">
        <v>4180</v>
      </c>
      <c r="C1700" s="18" t="s">
        <v>1351</v>
      </c>
      <c r="D1700" s="185" t="s">
        <v>94</v>
      </c>
      <c r="E1700" s="18" t="s">
        <v>4181</v>
      </c>
      <c r="F1700" s="18">
        <v>14</v>
      </c>
      <c r="G1700" s="18" t="s">
        <v>142</v>
      </c>
      <c r="H1700" s="184" t="s">
        <v>4047</v>
      </c>
      <c r="I1700" s="185" t="s">
        <v>142</v>
      </c>
      <c r="J1700" s="18" t="s">
        <v>4069</v>
      </c>
    </row>
    <row r="1701" spans="1:10" x14ac:dyDescent="0.25">
      <c r="A1701" s="18">
        <v>24233838</v>
      </c>
      <c r="B1701" s="184" t="s">
        <v>4180</v>
      </c>
      <c r="C1701" s="18" t="s">
        <v>4182</v>
      </c>
      <c r="D1701" s="185" t="s">
        <v>95</v>
      </c>
      <c r="E1701" s="18" t="s">
        <v>4183</v>
      </c>
      <c r="F1701" s="18">
        <v>13</v>
      </c>
      <c r="G1701" s="18" t="s">
        <v>142</v>
      </c>
      <c r="H1701" s="184" t="s">
        <v>4047</v>
      </c>
      <c r="I1701" s="185" t="s">
        <v>142</v>
      </c>
      <c r="J1701" s="18" t="s">
        <v>925</v>
      </c>
    </row>
    <row r="1702" spans="1:10" x14ac:dyDescent="0.25">
      <c r="A1702" s="18">
        <v>24245509</v>
      </c>
      <c r="B1702" s="184" t="s">
        <v>1112</v>
      </c>
      <c r="C1702" s="18" t="s">
        <v>501</v>
      </c>
      <c r="D1702" s="185" t="s">
        <v>79</v>
      </c>
      <c r="E1702" s="18" t="s">
        <v>2370</v>
      </c>
      <c r="F1702" s="18">
        <v>12</v>
      </c>
      <c r="G1702" s="18" t="s">
        <v>142</v>
      </c>
      <c r="H1702" s="184" t="s">
        <v>4047</v>
      </c>
      <c r="I1702" s="185" t="s">
        <v>142</v>
      </c>
      <c r="J1702" s="18" t="s">
        <v>4085</v>
      </c>
    </row>
    <row r="1703" spans="1:10" x14ac:dyDescent="0.25">
      <c r="A1703" s="18">
        <v>24249391</v>
      </c>
      <c r="B1703" s="184" t="s">
        <v>9181</v>
      </c>
      <c r="C1703" s="18" t="s">
        <v>9182</v>
      </c>
      <c r="D1703" s="185" t="s">
        <v>78</v>
      </c>
      <c r="E1703" s="18" t="s">
        <v>1114</v>
      </c>
      <c r="F1703" s="18">
        <v>12</v>
      </c>
      <c r="G1703" s="18" t="s">
        <v>142</v>
      </c>
      <c r="H1703" s="184" t="s">
        <v>4047</v>
      </c>
      <c r="I1703" s="185" t="s">
        <v>142</v>
      </c>
      <c r="J1703" s="18" t="s">
        <v>4050</v>
      </c>
    </row>
    <row r="1704" spans="1:10" x14ac:dyDescent="0.25">
      <c r="A1704" s="18">
        <v>24221159</v>
      </c>
      <c r="B1704" s="184" t="s">
        <v>4184</v>
      </c>
      <c r="C1704" s="18" t="s">
        <v>4185</v>
      </c>
      <c r="D1704" s="185" t="s">
        <v>95</v>
      </c>
      <c r="E1704" s="18" t="s">
        <v>2963</v>
      </c>
      <c r="F1704" s="18">
        <v>14</v>
      </c>
      <c r="G1704" s="18" t="s">
        <v>142</v>
      </c>
      <c r="H1704" s="184" t="s">
        <v>4047</v>
      </c>
      <c r="I1704" s="185" t="s">
        <v>142</v>
      </c>
      <c r="J1704" s="18" t="s">
        <v>4174</v>
      </c>
    </row>
    <row r="1705" spans="1:10" x14ac:dyDescent="0.25">
      <c r="A1705" s="18">
        <v>24236608</v>
      </c>
      <c r="B1705" s="184" t="s">
        <v>4186</v>
      </c>
      <c r="C1705" s="18" t="s">
        <v>4187</v>
      </c>
      <c r="D1705" s="185" t="s">
        <v>79</v>
      </c>
      <c r="E1705" s="18" t="s">
        <v>936</v>
      </c>
      <c r="F1705" s="18">
        <v>12</v>
      </c>
      <c r="G1705" s="18" t="s">
        <v>142</v>
      </c>
      <c r="H1705" s="184" t="s">
        <v>4047</v>
      </c>
      <c r="I1705" s="185" t="s">
        <v>142</v>
      </c>
      <c r="J1705" s="18" t="s">
        <v>344</v>
      </c>
    </row>
    <row r="1706" spans="1:10" x14ac:dyDescent="0.25">
      <c r="A1706" s="18">
        <v>24245625</v>
      </c>
      <c r="B1706" s="184" t="s">
        <v>4188</v>
      </c>
      <c r="C1706" s="18" t="s">
        <v>4189</v>
      </c>
      <c r="D1706" s="185" t="s">
        <v>94</v>
      </c>
      <c r="E1706" s="18" t="s">
        <v>4190</v>
      </c>
      <c r="F1706" s="18">
        <v>14</v>
      </c>
      <c r="G1706" s="18" t="s">
        <v>142</v>
      </c>
      <c r="H1706" s="184" t="s">
        <v>4047</v>
      </c>
      <c r="I1706" s="185" t="s">
        <v>142</v>
      </c>
      <c r="J1706" s="18" t="s">
        <v>1421</v>
      </c>
    </row>
    <row r="1707" spans="1:10" x14ac:dyDescent="0.25">
      <c r="A1707" s="18">
        <v>24248816</v>
      </c>
      <c r="B1707" s="184" t="s">
        <v>4191</v>
      </c>
      <c r="C1707" s="18" t="s">
        <v>2474</v>
      </c>
      <c r="D1707" s="185" t="s">
        <v>78</v>
      </c>
      <c r="E1707" s="18" t="s">
        <v>372</v>
      </c>
      <c r="F1707" s="18">
        <v>12</v>
      </c>
      <c r="G1707" s="18" t="s">
        <v>142</v>
      </c>
      <c r="H1707" s="184" t="s">
        <v>4047</v>
      </c>
      <c r="I1707" s="185" t="s">
        <v>142</v>
      </c>
      <c r="J1707" s="18" t="s">
        <v>1421</v>
      </c>
    </row>
    <row r="1708" spans="1:10" x14ac:dyDescent="0.25">
      <c r="A1708" s="18">
        <v>24248817</v>
      </c>
      <c r="B1708" s="184" t="s">
        <v>4192</v>
      </c>
      <c r="C1708" s="18" t="s">
        <v>4193</v>
      </c>
      <c r="D1708" s="185" t="s">
        <v>94</v>
      </c>
      <c r="E1708" s="18" t="s">
        <v>1657</v>
      </c>
      <c r="F1708" s="18">
        <v>14</v>
      </c>
      <c r="G1708" s="18" t="s">
        <v>142</v>
      </c>
      <c r="H1708" s="184" t="s">
        <v>4047</v>
      </c>
      <c r="I1708" s="185" t="s">
        <v>142</v>
      </c>
      <c r="J1708" s="18" t="s">
        <v>4063</v>
      </c>
    </row>
    <row r="1709" spans="1:10" x14ac:dyDescent="0.25">
      <c r="A1709" s="18">
        <v>24211024</v>
      </c>
      <c r="B1709" s="184" t="s">
        <v>4194</v>
      </c>
      <c r="C1709" s="18" t="s">
        <v>4195</v>
      </c>
      <c r="D1709" s="185" t="s">
        <v>95</v>
      </c>
      <c r="E1709" s="18" t="s">
        <v>4196</v>
      </c>
      <c r="F1709" s="18">
        <v>14</v>
      </c>
      <c r="G1709" s="18" t="s">
        <v>142</v>
      </c>
      <c r="H1709" s="184" t="s">
        <v>4047</v>
      </c>
      <c r="I1709" s="185" t="s">
        <v>142</v>
      </c>
      <c r="J1709" s="18" t="s">
        <v>2156</v>
      </c>
    </row>
    <row r="1710" spans="1:10" x14ac:dyDescent="0.25">
      <c r="A1710" s="18">
        <v>24247847</v>
      </c>
      <c r="B1710" s="184" t="s">
        <v>4197</v>
      </c>
      <c r="C1710" s="18" t="s">
        <v>694</v>
      </c>
      <c r="D1710" s="185" t="s">
        <v>79</v>
      </c>
      <c r="E1710" s="18" t="s">
        <v>2989</v>
      </c>
      <c r="F1710" s="18">
        <v>12</v>
      </c>
      <c r="G1710" s="18" t="s">
        <v>142</v>
      </c>
      <c r="H1710" s="184" t="s">
        <v>4047</v>
      </c>
      <c r="I1710" s="185" t="s">
        <v>142</v>
      </c>
      <c r="J1710" s="18" t="s">
        <v>238</v>
      </c>
    </row>
    <row r="1711" spans="1:10" x14ac:dyDescent="0.25">
      <c r="A1711" s="18">
        <v>24210762</v>
      </c>
      <c r="B1711" s="184" t="s">
        <v>1574</v>
      </c>
      <c r="C1711" s="18" t="s">
        <v>4198</v>
      </c>
      <c r="D1711" s="185" t="s">
        <v>95</v>
      </c>
      <c r="E1711" s="18" t="s">
        <v>2818</v>
      </c>
      <c r="F1711" s="18">
        <v>14</v>
      </c>
      <c r="G1711" s="18" t="s">
        <v>142</v>
      </c>
      <c r="H1711" s="184" t="s">
        <v>4047</v>
      </c>
      <c r="I1711" s="185" t="s">
        <v>142</v>
      </c>
      <c r="J1711" s="18" t="s">
        <v>457</v>
      </c>
    </row>
    <row r="1712" spans="1:10" x14ac:dyDescent="0.25">
      <c r="A1712" s="18">
        <v>24222311</v>
      </c>
      <c r="B1712" s="184" t="s">
        <v>1574</v>
      </c>
      <c r="C1712" s="18" t="s">
        <v>4199</v>
      </c>
      <c r="D1712" s="185" t="s">
        <v>95</v>
      </c>
      <c r="E1712" s="18" t="s">
        <v>4200</v>
      </c>
      <c r="F1712" s="18">
        <v>13</v>
      </c>
      <c r="G1712" s="18" t="s">
        <v>142</v>
      </c>
      <c r="H1712" s="184" t="s">
        <v>4047</v>
      </c>
      <c r="I1712" s="185" t="s">
        <v>142</v>
      </c>
      <c r="J1712" s="18" t="s">
        <v>4201</v>
      </c>
    </row>
    <row r="1713" spans="1:10" x14ac:dyDescent="0.25">
      <c r="A1713" s="18">
        <v>24248818</v>
      </c>
      <c r="B1713" s="184" t="s">
        <v>4202</v>
      </c>
      <c r="C1713" s="18" t="s">
        <v>4203</v>
      </c>
      <c r="D1713" s="185" t="s">
        <v>78</v>
      </c>
      <c r="E1713" s="18" t="s">
        <v>4204</v>
      </c>
      <c r="F1713" s="18">
        <v>12</v>
      </c>
      <c r="G1713" s="18" t="s">
        <v>142</v>
      </c>
      <c r="H1713" s="184" t="s">
        <v>4047</v>
      </c>
      <c r="I1713" s="185" t="s">
        <v>142</v>
      </c>
      <c r="J1713" s="18" t="s">
        <v>4050</v>
      </c>
    </row>
    <row r="1714" spans="1:10" x14ac:dyDescent="0.25">
      <c r="A1714" s="18">
        <v>24222669</v>
      </c>
      <c r="B1714" s="184" t="s">
        <v>4205</v>
      </c>
      <c r="C1714" s="18" t="s">
        <v>4206</v>
      </c>
      <c r="D1714" s="185" t="s">
        <v>78</v>
      </c>
      <c r="E1714" s="18" t="s">
        <v>1276</v>
      </c>
      <c r="F1714" s="18">
        <v>13</v>
      </c>
      <c r="G1714" s="18" t="s">
        <v>142</v>
      </c>
      <c r="H1714" s="184" t="s">
        <v>4047</v>
      </c>
      <c r="I1714" s="185" t="s">
        <v>142</v>
      </c>
      <c r="J1714" s="18" t="s">
        <v>1316</v>
      </c>
    </row>
    <row r="1715" spans="1:10" x14ac:dyDescent="0.25">
      <c r="A1715" s="18">
        <v>24248255</v>
      </c>
      <c r="B1715" s="184" t="s">
        <v>4207</v>
      </c>
      <c r="C1715" s="18" t="s">
        <v>4208</v>
      </c>
      <c r="D1715" s="185" t="s">
        <v>79</v>
      </c>
      <c r="E1715" s="18" t="s">
        <v>215</v>
      </c>
      <c r="F1715" s="18">
        <v>12</v>
      </c>
      <c r="G1715" s="18" t="s">
        <v>142</v>
      </c>
      <c r="H1715" s="184" t="s">
        <v>4209</v>
      </c>
      <c r="I1715" s="185" t="s">
        <v>142</v>
      </c>
      <c r="J1715" s="18" t="s">
        <v>457</v>
      </c>
    </row>
    <row r="1716" spans="1:10" x14ac:dyDescent="0.25">
      <c r="A1716" s="18">
        <v>24238732</v>
      </c>
      <c r="B1716" s="184" t="s">
        <v>168</v>
      </c>
      <c r="C1716" s="18" t="s">
        <v>4210</v>
      </c>
      <c r="D1716" s="185" t="s">
        <v>94</v>
      </c>
      <c r="E1716" s="18" t="s">
        <v>4211</v>
      </c>
      <c r="F1716" s="18">
        <v>15</v>
      </c>
      <c r="G1716" s="18" t="s">
        <v>142</v>
      </c>
      <c r="H1716" s="184" t="s">
        <v>4209</v>
      </c>
      <c r="I1716" s="185" t="s">
        <v>142</v>
      </c>
      <c r="J1716" s="18" t="s">
        <v>4212</v>
      </c>
    </row>
    <row r="1717" spans="1:10" x14ac:dyDescent="0.25">
      <c r="A1717" s="18">
        <v>24248327</v>
      </c>
      <c r="B1717" s="184" t="s">
        <v>4213</v>
      </c>
      <c r="C1717" s="18" t="s">
        <v>4214</v>
      </c>
      <c r="D1717" s="185" t="s">
        <v>79</v>
      </c>
      <c r="E1717" s="18" t="s">
        <v>2858</v>
      </c>
      <c r="F1717" s="18">
        <v>11</v>
      </c>
      <c r="G1717" s="18" t="s">
        <v>142</v>
      </c>
      <c r="H1717" s="184" t="s">
        <v>4209</v>
      </c>
      <c r="I1717" s="185" t="s">
        <v>142</v>
      </c>
      <c r="J1717" s="18" t="s">
        <v>2313</v>
      </c>
    </row>
    <row r="1718" spans="1:10" x14ac:dyDescent="0.25">
      <c r="A1718" s="18">
        <v>24211383</v>
      </c>
      <c r="B1718" s="184" t="s">
        <v>4213</v>
      </c>
      <c r="C1718" s="18" t="s">
        <v>4215</v>
      </c>
      <c r="D1718" s="185" t="s">
        <v>95</v>
      </c>
      <c r="E1718" s="18" t="s">
        <v>3089</v>
      </c>
      <c r="F1718" s="18">
        <v>15</v>
      </c>
      <c r="G1718" s="18" t="s">
        <v>142</v>
      </c>
      <c r="H1718" s="184" t="s">
        <v>4209</v>
      </c>
      <c r="I1718" s="185" t="s">
        <v>142</v>
      </c>
      <c r="J1718" s="18" t="s">
        <v>4216</v>
      </c>
    </row>
    <row r="1719" spans="1:10" x14ac:dyDescent="0.25">
      <c r="A1719" s="18">
        <v>24221894</v>
      </c>
      <c r="B1719" s="184" t="s">
        <v>4217</v>
      </c>
      <c r="C1719" s="18" t="s">
        <v>4218</v>
      </c>
      <c r="D1719" s="185" t="s">
        <v>79</v>
      </c>
      <c r="E1719" s="18" t="s">
        <v>1088</v>
      </c>
      <c r="F1719" s="18">
        <v>13</v>
      </c>
      <c r="G1719" s="18" t="s">
        <v>142</v>
      </c>
      <c r="H1719" s="184" t="s">
        <v>4209</v>
      </c>
      <c r="I1719" s="185" t="s">
        <v>142</v>
      </c>
      <c r="J1719" s="18" t="s">
        <v>2283</v>
      </c>
    </row>
    <row r="1720" spans="1:10" x14ac:dyDescent="0.25">
      <c r="A1720" s="18">
        <v>24248506</v>
      </c>
      <c r="B1720" s="184" t="s">
        <v>4219</v>
      </c>
      <c r="C1720" s="18" t="s">
        <v>4220</v>
      </c>
      <c r="D1720" s="185" t="s">
        <v>79</v>
      </c>
      <c r="E1720" s="18" t="s">
        <v>4221</v>
      </c>
      <c r="F1720" s="18">
        <v>12</v>
      </c>
      <c r="G1720" s="18" t="s">
        <v>142</v>
      </c>
      <c r="H1720" s="184" t="s">
        <v>4209</v>
      </c>
      <c r="I1720" s="185" t="s">
        <v>142</v>
      </c>
      <c r="J1720" s="18" t="s">
        <v>2313</v>
      </c>
    </row>
    <row r="1721" spans="1:10" x14ac:dyDescent="0.25">
      <c r="A1721" s="18">
        <v>24233873</v>
      </c>
      <c r="B1721" s="184" t="s">
        <v>4222</v>
      </c>
      <c r="C1721" s="18" t="s">
        <v>4223</v>
      </c>
      <c r="D1721" s="185" t="s">
        <v>79</v>
      </c>
      <c r="E1721" s="18" t="s">
        <v>4224</v>
      </c>
      <c r="F1721" s="18">
        <v>13</v>
      </c>
      <c r="G1721" s="18" t="s">
        <v>142</v>
      </c>
      <c r="H1721" s="184" t="s">
        <v>4209</v>
      </c>
      <c r="I1721" s="185" t="s">
        <v>142</v>
      </c>
      <c r="J1721" s="18" t="s">
        <v>4225</v>
      </c>
    </row>
    <row r="1722" spans="1:10" x14ac:dyDescent="0.25">
      <c r="A1722" s="18">
        <v>24248580</v>
      </c>
      <c r="B1722" s="184" t="s">
        <v>355</v>
      </c>
      <c r="C1722" s="18" t="s">
        <v>4226</v>
      </c>
      <c r="D1722" s="185" t="s">
        <v>78</v>
      </c>
      <c r="E1722" s="18" t="s">
        <v>177</v>
      </c>
      <c r="F1722" s="18">
        <v>12</v>
      </c>
      <c r="G1722" s="18" t="s">
        <v>142</v>
      </c>
      <c r="H1722" s="184" t="s">
        <v>4209</v>
      </c>
      <c r="I1722" s="185" t="s">
        <v>142</v>
      </c>
      <c r="J1722" s="18" t="s">
        <v>608</v>
      </c>
    </row>
    <row r="1723" spans="1:10" x14ac:dyDescent="0.25">
      <c r="A1723" s="18">
        <v>24248304</v>
      </c>
      <c r="B1723" s="184" t="s">
        <v>355</v>
      </c>
      <c r="C1723" s="18" t="s">
        <v>4227</v>
      </c>
      <c r="D1723" s="185" t="s">
        <v>78</v>
      </c>
      <c r="E1723" s="18" t="s">
        <v>998</v>
      </c>
      <c r="F1723" s="18">
        <v>11</v>
      </c>
      <c r="G1723" s="18" t="s">
        <v>142</v>
      </c>
      <c r="H1723" s="184" t="s">
        <v>4209</v>
      </c>
      <c r="I1723" s="185" t="s">
        <v>142</v>
      </c>
      <c r="J1723" s="18" t="s">
        <v>608</v>
      </c>
    </row>
    <row r="1724" spans="1:10" x14ac:dyDescent="0.25">
      <c r="A1724" s="18">
        <v>24248258</v>
      </c>
      <c r="B1724" s="184" t="s">
        <v>355</v>
      </c>
      <c r="C1724" s="18" t="s">
        <v>4228</v>
      </c>
      <c r="D1724" s="185" t="s">
        <v>94</v>
      </c>
      <c r="E1724" s="18" t="s">
        <v>4229</v>
      </c>
      <c r="F1724" s="18">
        <v>15</v>
      </c>
      <c r="G1724" s="18" t="s">
        <v>142</v>
      </c>
      <c r="H1724" s="184" t="s">
        <v>4209</v>
      </c>
      <c r="I1724" s="185" t="s">
        <v>142</v>
      </c>
      <c r="J1724" s="18" t="s">
        <v>608</v>
      </c>
    </row>
    <row r="1725" spans="1:10" x14ac:dyDescent="0.25">
      <c r="A1725" s="18">
        <v>24248254</v>
      </c>
      <c r="B1725" s="184" t="s">
        <v>4230</v>
      </c>
      <c r="C1725" s="18" t="s">
        <v>4231</v>
      </c>
      <c r="D1725" s="185" t="s">
        <v>79</v>
      </c>
      <c r="E1725" s="18" t="s">
        <v>1687</v>
      </c>
      <c r="F1725" s="18">
        <v>13</v>
      </c>
      <c r="G1725" s="18" t="s">
        <v>142</v>
      </c>
      <c r="H1725" s="184" t="s">
        <v>4209</v>
      </c>
      <c r="I1725" s="185" t="s">
        <v>142</v>
      </c>
      <c r="J1725" s="18" t="s">
        <v>457</v>
      </c>
    </row>
    <row r="1726" spans="1:10" x14ac:dyDescent="0.25">
      <c r="A1726" s="18">
        <v>24238735</v>
      </c>
      <c r="B1726" s="184" t="s">
        <v>4232</v>
      </c>
      <c r="C1726" s="18" t="s">
        <v>4233</v>
      </c>
      <c r="D1726" s="185" t="s">
        <v>79</v>
      </c>
      <c r="E1726" s="18" t="s">
        <v>1416</v>
      </c>
      <c r="F1726" s="18">
        <v>13</v>
      </c>
      <c r="G1726" s="18" t="s">
        <v>142</v>
      </c>
      <c r="H1726" s="184" t="s">
        <v>4209</v>
      </c>
      <c r="I1726" s="185" t="s">
        <v>142</v>
      </c>
      <c r="J1726" s="18" t="s">
        <v>4234</v>
      </c>
    </row>
    <row r="1727" spans="1:10" x14ac:dyDescent="0.25">
      <c r="A1727" s="18">
        <v>24237718</v>
      </c>
      <c r="B1727" s="184" t="s">
        <v>4235</v>
      </c>
      <c r="C1727" s="18" t="s">
        <v>1569</v>
      </c>
      <c r="D1727" s="185" t="s">
        <v>78</v>
      </c>
      <c r="E1727" s="18" t="s">
        <v>1759</v>
      </c>
      <c r="F1727" s="18">
        <v>13</v>
      </c>
      <c r="G1727" s="18" t="s">
        <v>142</v>
      </c>
      <c r="H1727" s="184" t="s">
        <v>4209</v>
      </c>
      <c r="I1727" s="185" t="s">
        <v>142</v>
      </c>
      <c r="J1727" s="18" t="s">
        <v>4236</v>
      </c>
    </row>
    <row r="1728" spans="1:10" x14ac:dyDescent="0.25">
      <c r="A1728" s="18">
        <v>24248247</v>
      </c>
      <c r="B1728" s="184" t="s">
        <v>4237</v>
      </c>
      <c r="C1728" s="18" t="s">
        <v>4238</v>
      </c>
      <c r="D1728" s="185" t="s">
        <v>78</v>
      </c>
      <c r="E1728" s="18" t="s">
        <v>4239</v>
      </c>
      <c r="F1728" s="18">
        <v>11</v>
      </c>
      <c r="G1728" s="18" t="s">
        <v>142</v>
      </c>
      <c r="H1728" s="184" t="s">
        <v>4209</v>
      </c>
      <c r="I1728" s="185" t="s">
        <v>142</v>
      </c>
      <c r="J1728" s="18" t="s">
        <v>764</v>
      </c>
    </row>
    <row r="1729" spans="1:10" x14ac:dyDescent="0.25">
      <c r="A1729" s="18">
        <v>24248256</v>
      </c>
      <c r="B1729" s="184" t="s">
        <v>4240</v>
      </c>
      <c r="C1729" s="18" t="s">
        <v>4241</v>
      </c>
      <c r="D1729" s="185" t="s">
        <v>79</v>
      </c>
      <c r="E1729" s="18" t="s">
        <v>3944</v>
      </c>
      <c r="F1729" s="18">
        <v>13</v>
      </c>
      <c r="G1729" s="18" t="s">
        <v>142</v>
      </c>
      <c r="H1729" s="184" t="s">
        <v>4209</v>
      </c>
      <c r="I1729" s="185" t="s">
        <v>142</v>
      </c>
      <c r="J1729" s="18" t="s">
        <v>457</v>
      </c>
    </row>
    <row r="1730" spans="1:10" x14ac:dyDescent="0.25">
      <c r="A1730" s="18">
        <v>24238504</v>
      </c>
      <c r="B1730" s="184" t="s">
        <v>4242</v>
      </c>
      <c r="C1730" s="18" t="s">
        <v>4243</v>
      </c>
      <c r="D1730" s="185" t="s">
        <v>95</v>
      </c>
      <c r="E1730" s="18" t="s">
        <v>1669</v>
      </c>
      <c r="F1730" s="18">
        <v>14</v>
      </c>
      <c r="G1730" s="18" t="s">
        <v>142</v>
      </c>
      <c r="H1730" s="184" t="s">
        <v>4209</v>
      </c>
      <c r="I1730" s="185" t="s">
        <v>142</v>
      </c>
      <c r="J1730" s="18" t="s">
        <v>2283</v>
      </c>
    </row>
    <row r="1731" spans="1:10" x14ac:dyDescent="0.25">
      <c r="A1731" s="18">
        <v>24248302</v>
      </c>
      <c r="B1731" s="184" t="s">
        <v>4244</v>
      </c>
      <c r="C1731" s="18" t="s">
        <v>4245</v>
      </c>
      <c r="D1731" s="185" t="s">
        <v>78</v>
      </c>
      <c r="E1731" s="18" t="s">
        <v>1276</v>
      </c>
      <c r="F1731" s="18">
        <v>13</v>
      </c>
      <c r="G1731" s="18" t="s">
        <v>142</v>
      </c>
      <c r="H1731" s="184" t="s">
        <v>4209</v>
      </c>
      <c r="I1731" s="185" t="s">
        <v>142</v>
      </c>
      <c r="J1731" s="18" t="s">
        <v>457</v>
      </c>
    </row>
    <row r="1732" spans="1:10" x14ac:dyDescent="0.25">
      <c r="A1732" s="18">
        <v>24248329</v>
      </c>
      <c r="B1732" s="184" t="s">
        <v>4246</v>
      </c>
      <c r="C1732" s="18" t="s">
        <v>4247</v>
      </c>
      <c r="D1732" s="185" t="s">
        <v>79</v>
      </c>
      <c r="E1732" s="18" t="s">
        <v>1355</v>
      </c>
      <c r="F1732" s="18">
        <v>13</v>
      </c>
      <c r="G1732" s="18" t="s">
        <v>142</v>
      </c>
      <c r="H1732" s="184" t="s">
        <v>4209</v>
      </c>
      <c r="I1732" s="185" t="s">
        <v>142</v>
      </c>
      <c r="J1732" s="18" t="s">
        <v>2313</v>
      </c>
    </row>
    <row r="1733" spans="1:10" x14ac:dyDescent="0.25">
      <c r="A1733" s="18">
        <v>24248504</v>
      </c>
      <c r="B1733" s="184" t="s">
        <v>4246</v>
      </c>
      <c r="C1733" s="18" t="s">
        <v>4248</v>
      </c>
      <c r="D1733" s="185" t="s">
        <v>78</v>
      </c>
      <c r="E1733" s="18" t="s">
        <v>3116</v>
      </c>
      <c r="F1733" s="18">
        <v>12</v>
      </c>
      <c r="G1733" s="18" t="s">
        <v>142</v>
      </c>
      <c r="H1733" s="184" t="s">
        <v>4209</v>
      </c>
      <c r="I1733" s="185" t="s">
        <v>142</v>
      </c>
      <c r="J1733" s="18" t="s">
        <v>2313</v>
      </c>
    </row>
    <row r="1734" spans="1:10" x14ac:dyDescent="0.25">
      <c r="A1734" s="18">
        <v>24237197</v>
      </c>
      <c r="B1734" s="184" t="s">
        <v>3185</v>
      </c>
      <c r="C1734" s="18" t="s">
        <v>2044</v>
      </c>
      <c r="D1734" s="185" t="s">
        <v>79</v>
      </c>
      <c r="E1734" s="18" t="s">
        <v>2565</v>
      </c>
      <c r="F1734" s="18">
        <v>12</v>
      </c>
      <c r="G1734" s="18" t="s">
        <v>142</v>
      </c>
      <c r="H1734" s="184" t="s">
        <v>4209</v>
      </c>
      <c r="I1734" s="185" t="s">
        <v>142</v>
      </c>
      <c r="J1734" s="18" t="s">
        <v>4249</v>
      </c>
    </row>
    <row r="1735" spans="1:10" x14ac:dyDescent="0.25">
      <c r="A1735" s="18">
        <v>24248318</v>
      </c>
      <c r="B1735" s="184" t="s">
        <v>4250</v>
      </c>
      <c r="C1735" s="18" t="s">
        <v>2145</v>
      </c>
      <c r="D1735" s="185" t="s">
        <v>79</v>
      </c>
      <c r="E1735" s="18" t="s">
        <v>1364</v>
      </c>
      <c r="F1735" s="18">
        <v>12</v>
      </c>
      <c r="G1735" s="18" t="s">
        <v>142</v>
      </c>
      <c r="H1735" s="184" t="s">
        <v>4209</v>
      </c>
      <c r="I1735" s="185" t="s">
        <v>142</v>
      </c>
      <c r="J1735" s="18" t="s">
        <v>445</v>
      </c>
    </row>
    <row r="1736" spans="1:10" x14ac:dyDescent="0.25">
      <c r="A1736" s="18">
        <v>24221891</v>
      </c>
      <c r="B1736" s="184" t="s">
        <v>4251</v>
      </c>
      <c r="C1736" s="18" t="s">
        <v>1160</v>
      </c>
      <c r="D1736" s="185" t="s">
        <v>95</v>
      </c>
      <c r="E1736" s="18" t="s">
        <v>4252</v>
      </c>
      <c r="F1736" s="18">
        <v>13</v>
      </c>
      <c r="G1736" s="18" t="s">
        <v>142</v>
      </c>
      <c r="H1736" s="184" t="s">
        <v>4209</v>
      </c>
      <c r="I1736" s="185" t="s">
        <v>142</v>
      </c>
      <c r="J1736" s="18" t="s">
        <v>4236</v>
      </c>
    </row>
    <row r="1737" spans="1:10" x14ac:dyDescent="0.25">
      <c r="A1737" s="18">
        <v>24221304</v>
      </c>
      <c r="B1737" s="184" t="s">
        <v>4253</v>
      </c>
      <c r="C1737" s="18" t="s">
        <v>3434</v>
      </c>
      <c r="D1737" s="185" t="s">
        <v>95</v>
      </c>
      <c r="E1737" s="18" t="s">
        <v>4254</v>
      </c>
      <c r="F1737" s="18">
        <v>14</v>
      </c>
      <c r="G1737" s="18" t="s">
        <v>142</v>
      </c>
      <c r="H1737" s="184" t="s">
        <v>4209</v>
      </c>
      <c r="I1737" s="185" t="s">
        <v>142</v>
      </c>
      <c r="J1737" s="18" t="s">
        <v>790</v>
      </c>
    </row>
    <row r="1738" spans="1:10" x14ac:dyDescent="0.25">
      <c r="A1738" s="18">
        <v>24248253</v>
      </c>
      <c r="B1738" s="184" t="s">
        <v>818</v>
      </c>
      <c r="C1738" s="18" t="s">
        <v>4255</v>
      </c>
      <c r="D1738" s="185" t="s">
        <v>79</v>
      </c>
      <c r="E1738" s="18" t="s">
        <v>2494</v>
      </c>
      <c r="F1738" s="18">
        <v>11</v>
      </c>
      <c r="G1738" s="18" t="s">
        <v>142</v>
      </c>
      <c r="H1738" s="184" t="s">
        <v>4209</v>
      </c>
      <c r="I1738" s="185" t="s">
        <v>142</v>
      </c>
      <c r="J1738" s="18" t="s">
        <v>764</v>
      </c>
    </row>
    <row r="1739" spans="1:10" x14ac:dyDescent="0.25">
      <c r="A1739" s="18">
        <v>24233822</v>
      </c>
      <c r="B1739" s="184" t="s">
        <v>4256</v>
      </c>
      <c r="C1739" s="18" t="s">
        <v>1222</v>
      </c>
      <c r="D1739" s="185" t="s">
        <v>78</v>
      </c>
      <c r="E1739" s="18" t="s">
        <v>2291</v>
      </c>
      <c r="F1739" s="18">
        <v>12</v>
      </c>
      <c r="G1739" s="18" t="s">
        <v>142</v>
      </c>
      <c r="H1739" s="184" t="s">
        <v>4209</v>
      </c>
      <c r="I1739" s="185" t="s">
        <v>142</v>
      </c>
      <c r="J1739" s="18" t="s">
        <v>2283</v>
      </c>
    </row>
    <row r="1740" spans="1:10" x14ac:dyDescent="0.25">
      <c r="A1740" s="18">
        <v>24220534</v>
      </c>
      <c r="B1740" s="184" t="s">
        <v>4257</v>
      </c>
      <c r="C1740" s="18" t="s">
        <v>4258</v>
      </c>
      <c r="D1740" s="185" t="s">
        <v>95</v>
      </c>
      <c r="E1740" s="18" t="s">
        <v>4259</v>
      </c>
      <c r="F1740" s="18">
        <v>15</v>
      </c>
      <c r="G1740" s="18" t="s">
        <v>142</v>
      </c>
      <c r="H1740" s="184" t="s">
        <v>4209</v>
      </c>
      <c r="I1740" s="185" t="s">
        <v>142</v>
      </c>
      <c r="J1740" s="18" t="s">
        <v>1162</v>
      </c>
    </row>
    <row r="1741" spans="1:10" x14ac:dyDescent="0.25">
      <c r="A1741" s="18">
        <v>24248503</v>
      </c>
      <c r="B1741" s="184" t="s">
        <v>3436</v>
      </c>
      <c r="C1741" s="18" t="s">
        <v>4260</v>
      </c>
      <c r="D1741" s="185" t="s">
        <v>79</v>
      </c>
      <c r="E1741" s="18" t="s">
        <v>4261</v>
      </c>
      <c r="F1741" s="18">
        <v>11</v>
      </c>
      <c r="G1741" s="18" t="s">
        <v>142</v>
      </c>
      <c r="H1741" s="184" t="s">
        <v>4209</v>
      </c>
      <c r="I1741" s="185" t="s">
        <v>142</v>
      </c>
      <c r="J1741" s="18" t="s">
        <v>2313</v>
      </c>
    </row>
    <row r="1742" spans="1:10" x14ac:dyDescent="0.25">
      <c r="A1742" s="18">
        <v>24220583</v>
      </c>
      <c r="B1742" s="184" t="s">
        <v>4262</v>
      </c>
      <c r="C1742" s="18" t="s">
        <v>4263</v>
      </c>
      <c r="D1742" s="185" t="s">
        <v>95</v>
      </c>
      <c r="E1742" s="18" t="s">
        <v>1669</v>
      </c>
      <c r="F1742" s="18">
        <v>14</v>
      </c>
      <c r="G1742" s="18" t="s">
        <v>142</v>
      </c>
      <c r="H1742" s="184" t="s">
        <v>4209</v>
      </c>
      <c r="I1742" s="185" t="s">
        <v>142</v>
      </c>
      <c r="J1742" s="18" t="s">
        <v>2446</v>
      </c>
    </row>
    <row r="1743" spans="1:10" x14ac:dyDescent="0.25">
      <c r="A1743" s="18">
        <v>24248250</v>
      </c>
      <c r="B1743" s="184" t="s">
        <v>4264</v>
      </c>
      <c r="C1743" s="18" t="s">
        <v>3604</v>
      </c>
      <c r="D1743" s="185" t="s">
        <v>79</v>
      </c>
      <c r="E1743" s="18" t="s">
        <v>968</v>
      </c>
      <c r="F1743" s="18">
        <v>11</v>
      </c>
      <c r="G1743" s="18" t="s">
        <v>142</v>
      </c>
      <c r="H1743" s="184" t="s">
        <v>4209</v>
      </c>
      <c r="I1743" s="185" t="s">
        <v>142</v>
      </c>
      <c r="J1743" s="18" t="s">
        <v>764</v>
      </c>
    </row>
    <row r="1744" spans="1:10" x14ac:dyDescent="0.25">
      <c r="A1744" s="18">
        <v>24237200</v>
      </c>
      <c r="B1744" s="184" t="s">
        <v>4265</v>
      </c>
      <c r="C1744" s="18" t="s">
        <v>4266</v>
      </c>
      <c r="D1744" s="185" t="s">
        <v>78</v>
      </c>
      <c r="E1744" s="18" t="s">
        <v>303</v>
      </c>
      <c r="F1744" s="18">
        <v>12</v>
      </c>
      <c r="G1744" s="18" t="s">
        <v>142</v>
      </c>
      <c r="H1744" s="184" t="s">
        <v>4209</v>
      </c>
      <c r="I1744" s="185" t="s">
        <v>142</v>
      </c>
      <c r="J1744" s="18" t="s">
        <v>4267</v>
      </c>
    </row>
    <row r="1745" spans="1:10" x14ac:dyDescent="0.25">
      <c r="A1745" s="18">
        <v>24248252</v>
      </c>
      <c r="B1745" s="184" t="s">
        <v>4268</v>
      </c>
      <c r="C1745" s="18" t="s">
        <v>1222</v>
      </c>
      <c r="D1745" s="185" t="s">
        <v>78</v>
      </c>
      <c r="E1745" s="18" t="s">
        <v>955</v>
      </c>
      <c r="F1745" s="18">
        <v>11</v>
      </c>
      <c r="G1745" s="18" t="s">
        <v>142</v>
      </c>
      <c r="H1745" s="184" t="s">
        <v>4209</v>
      </c>
      <c r="I1745" s="185" t="s">
        <v>142</v>
      </c>
      <c r="J1745" s="18" t="s">
        <v>764</v>
      </c>
    </row>
    <row r="1746" spans="1:10" x14ac:dyDescent="0.25">
      <c r="A1746" s="18">
        <v>24248294</v>
      </c>
      <c r="B1746" s="184" t="s">
        <v>4269</v>
      </c>
      <c r="C1746" s="18" t="s">
        <v>4270</v>
      </c>
      <c r="D1746" s="185" t="s">
        <v>78</v>
      </c>
      <c r="E1746" s="18" t="s">
        <v>3196</v>
      </c>
      <c r="F1746" s="18">
        <v>11</v>
      </c>
      <c r="G1746" s="18" t="s">
        <v>142</v>
      </c>
      <c r="H1746" s="184" t="s">
        <v>4209</v>
      </c>
      <c r="I1746" s="185" t="s">
        <v>142</v>
      </c>
      <c r="J1746" s="18" t="s">
        <v>764</v>
      </c>
    </row>
    <row r="1747" spans="1:10" x14ac:dyDescent="0.25">
      <c r="A1747" s="18">
        <v>24248511</v>
      </c>
      <c r="B1747" s="184" t="s">
        <v>4271</v>
      </c>
      <c r="C1747" s="18" t="s">
        <v>4272</v>
      </c>
      <c r="D1747" s="185" t="s">
        <v>79</v>
      </c>
      <c r="E1747" s="18" t="s">
        <v>4273</v>
      </c>
      <c r="F1747" s="18">
        <v>11</v>
      </c>
      <c r="G1747" s="18" t="s">
        <v>142</v>
      </c>
      <c r="H1747" s="184" t="s">
        <v>4209</v>
      </c>
      <c r="I1747" s="185" t="s">
        <v>142</v>
      </c>
      <c r="J1747" s="18" t="s">
        <v>2313</v>
      </c>
    </row>
    <row r="1748" spans="1:10" x14ac:dyDescent="0.25">
      <c r="A1748" s="18">
        <v>24248505</v>
      </c>
      <c r="B1748" s="184" t="s">
        <v>4274</v>
      </c>
      <c r="C1748" s="18" t="s">
        <v>4275</v>
      </c>
      <c r="D1748" s="185" t="s">
        <v>79</v>
      </c>
      <c r="E1748" s="18" t="s">
        <v>459</v>
      </c>
      <c r="F1748" s="18">
        <v>12</v>
      </c>
      <c r="G1748" s="18" t="s">
        <v>142</v>
      </c>
      <c r="H1748" s="184" t="s">
        <v>4209</v>
      </c>
      <c r="I1748" s="185" t="s">
        <v>142</v>
      </c>
      <c r="J1748" s="18" t="s">
        <v>3403</v>
      </c>
    </row>
    <row r="1749" spans="1:10" x14ac:dyDescent="0.25">
      <c r="A1749" s="18">
        <v>24248261</v>
      </c>
      <c r="B1749" s="184" t="s">
        <v>4276</v>
      </c>
      <c r="C1749" s="18" t="s">
        <v>648</v>
      </c>
      <c r="D1749" s="185" t="s">
        <v>79</v>
      </c>
      <c r="E1749" s="18" t="s">
        <v>1978</v>
      </c>
      <c r="F1749" s="18">
        <v>12</v>
      </c>
      <c r="G1749" s="18" t="s">
        <v>142</v>
      </c>
      <c r="H1749" s="184" t="s">
        <v>4209</v>
      </c>
      <c r="I1749" s="185" t="s">
        <v>142</v>
      </c>
      <c r="J1749" s="18" t="s">
        <v>445</v>
      </c>
    </row>
    <row r="1750" spans="1:10" x14ac:dyDescent="0.25">
      <c r="A1750" s="18">
        <v>24248317</v>
      </c>
      <c r="B1750" s="184" t="s">
        <v>4277</v>
      </c>
      <c r="C1750" s="18" t="s">
        <v>1093</v>
      </c>
      <c r="D1750" s="185" t="s">
        <v>79</v>
      </c>
      <c r="E1750" s="18" t="s">
        <v>949</v>
      </c>
      <c r="F1750" s="18">
        <v>11</v>
      </c>
      <c r="G1750" s="18" t="s">
        <v>142</v>
      </c>
      <c r="H1750" s="184" t="s">
        <v>4209</v>
      </c>
      <c r="I1750" s="185" t="s">
        <v>142</v>
      </c>
      <c r="J1750" s="18" t="s">
        <v>764</v>
      </c>
    </row>
    <row r="1751" spans="1:10" x14ac:dyDescent="0.25">
      <c r="A1751" s="18">
        <v>24248328</v>
      </c>
      <c r="B1751" s="184" t="s">
        <v>4278</v>
      </c>
      <c r="C1751" s="18" t="s">
        <v>4279</v>
      </c>
      <c r="D1751" s="185" t="s">
        <v>79</v>
      </c>
      <c r="E1751" s="18" t="s">
        <v>1257</v>
      </c>
      <c r="F1751" s="18">
        <v>12</v>
      </c>
      <c r="G1751" s="18" t="s">
        <v>142</v>
      </c>
      <c r="H1751" s="184" t="s">
        <v>4209</v>
      </c>
      <c r="I1751" s="185" t="s">
        <v>142</v>
      </c>
      <c r="J1751" s="18" t="s">
        <v>2313</v>
      </c>
    </row>
    <row r="1752" spans="1:10" x14ac:dyDescent="0.25">
      <c r="A1752" s="18">
        <v>24248308</v>
      </c>
      <c r="B1752" s="184" t="s">
        <v>578</v>
      </c>
      <c r="C1752" s="18" t="s">
        <v>4280</v>
      </c>
      <c r="D1752" s="185" t="s">
        <v>78</v>
      </c>
      <c r="E1752" s="18" t="s">
        <v>1100</v>
      </c>
      <c r="F1752" s="18">
        <v>12</v>
      </c>
      <c r="G1752" s="18" t="s">
        <v>142</v>
      </c>
      <c r="H1752" s="184" t="s">
        <v>4209</v>
      </c>
      <c r="I1752" s="185" t="s">
        <v>142</v>
      </c>
      <c r="J1752" s="18" t="s">
        <v>445</v>
      </c>
    </row>
    <row r="1753" spans="1:10" x14ac:dyDescent="0.25">
      <c r="A1753" s="18">
        <v>24248508</v>
      </c>
      <c r="B1753" s="184" t="s">
        <v>4281</v>
      </c>
      <c r="C1753" s="18" t="s">
        <v>3448</v>
      </c>
      <c r="D1753" s="185" t="s">
        <v>79</v>
      </c>
      <c r="E1753" s="18" t="s">
        <v>815</v>
      </c>
      <c r="F1753" s="18">
        <v>12</v>
      </c>
      <c r="G1753" s="18" t="s">
        <v>142</v>
      </c>
      <c r="H1753" s="184" t="s">
        <v>4209</v>
      </c>
      <c r="I1753" s="185" t="s">
        <v>142</v>
      </c>
      <c r="J1753" s="18" t="s">
        <v>2313</v>
      </c>
    </row>
    <row r="1754" spans="1:10" x14ac:dyDescent="0.25">
      <c r="A1754" s="18">
        <v>24238777</v>
      </c>
      <c r="B1754" s="184" t="s">
        <v>4282</v>
      </c>
      <c r="C1754" s="18" t="s">
        <v>4283</v>
      </c>
      <c r="D1754" s="185" t="s">
        <v>95</v>
      </c>
      <c r="E1754" s="18" t="s">
        <v>4284</v>
      </c>
      <c r="F1754" s="18">
        <v>14</v>
      </c>
      <c r="G1754" s="18" t="s">
        <v>142</v>
      </c>
      <c r="H1754" s="184" t="s">
        <v>4209</v>
      </c>
      <c r="I1754" s="185" t="s">
        <v>142</v>
      </c>
      <c r="J1754" s="18" t="s">
        <v>4285</v>
      </c>
    </row>
    <row r="1755" spans="1:10" x14ac:dyDescent="0.25">
      <c r="A1755" s="18">
        <v>24239119</v>
      </c>
      <c r="B1755" s="184" t="s">
        <v>4286</v>
      </c>
      <c r="C1755" s="18" t="s">
        <v>4287</v>
      </c>
      <c r="D1755" s="185" t="s">
        <v>94</v>
      </c>
      <c r="E1755" s="18" t="s">
        <v>4288</v>
      </c>
      <c r="F1755" s="18">
        <v>15</v>
      </c>
      <c r="G1755" s="18" t="s">
        <v>142</v>
      </c>
      <c r="H1755" s="184" t="s">
        <v>4209</v>
      </c>
      <c r="I1755" s="185" t="s">
        <v>142</v>
      </c>
      <c r="J1755" s="18" t="s">
        <v>4289</v>
      </c>
    </row>
    <row r="1756" spans="1:10" x14ac:dyDescent="0.25">
      <c r="A1756" s="18">
        <v>24248263</v>
      </c>
      <c r="B1756" s="184" t="s">
        <v>2624</v>
      </c>
      <c r="C1756" s="18" t="s">
        <v>4043</v>
      </c>
      <c r="D1756" s="185" t="s">
        <v>78</v>
      </c>
      <c r="E1756" s="18" t="s">
        <v>4290</v>
      </c>
      <c r="F1756" s="18">
        <v>11</v>
      </c>
      <c r="G1756" s="18" t="s">
        <v>142</v>
      </c>
      <c r="H1756" s="184" t="s">
        <v>4209</v>
      </c>
      <c r="I1756" s="185" t="s">
        <v>142</v>
      </c>
      <c r="J1756" s="18" t="s">
        <v>764</v>
      </c>
    </row>
    <row r="1757" spans="1:10" x14ac:dyDescent="0.25">
      <c r="A1757" s="18">
        <v>24221092</v>
      </c>
      <c r="B1757" s="184" t="s">
        <v>4291</v>
      </c>
      <c r="C1757" s="18" t="s">
        <v>678</v>
      </c>
      <c r="D1757" s="185" t="s">
        <v>78</v>
      </c>
      <c r="E1757" s="18" t="s">
        <v>2933</v>
      </c>
      <c r="F1757" s="18">
        <v>13</v>
      </c>
      <c r="G1757" s="18" t="s">
        <v>142</v>
      </c>
      <c r="H1757" s="184" t="s">
        <v>4209</v>
      </c>
      <c r="I1757" s="185" t="s">
        <v>142</v>
      </c>
      <c r="J1757" s="18" t="s">
        <v>4236</v>
      </c>
    </row>
    <row r="1758" spans="1:10" x14ac:dyDescent="0.25">
      <c r="A1758" s="18">
        <v>24238782</v>
      </c>
      <c r="B1758" s="184" t="s">
        <v>4292</v>
      </c>
      <c r="C1758" s="18" t="s">
        <v>4293</v>
      </c>
      <c r="D1758" s="185" t="s">
        <v>78</v>
      </c>
      <c r="E1758" s="18" t="s">
        <v>4294</v>
      </c>
      <c r="F1758" s="18">
        <v>12</v>
      </c>
      <c r="G1758" s="18" t="s">
        <v>142</v>
      </c>
      <c r="H1758" s="184" t="s">
        <v>4209</v>
      </c>
      <c r="I1758" s="185" t="s">
        <v>142</v>
      </c>
      <c r="J1758" s="18" t="s">
        <v>4285</v>
      </c>
    </row>
    <row r="1759" spans="1:10" x14ac:dyDescent="0.25">
      <c r="A1759" s="18">
        <v>24248303</v>
      </c>
      <c r="B1759" s="184" t="s">
        <v>4295</v>
      </c>
      <c r="C1759" s="18" t="s">
        <v>4296</v>
      </c>
      <c r="D1759" s="185" t="s">
        <v>78</v>
      </c>
      <c r="E1759" s="18" t="s">
        <v>4297</v>
      </c>
      <c r="F1759" s="18">
        <v>12</v>
      </c>
      <c r="G1759" s="18" t="s">
        <v>142</v>
      </c>
      <c r="H1759" s="184" t="s">
        <v>4209</v>
      </c>
      <c r="I1759" s="185" t="s">
        <v>142</v>
      </c>
      <c r="J1759" s="18" t="s">
        <v>445</v>
      </c>
    </row>
    <row r="1760" spans="1:10" x14ac:dyDescent="0.25">
      <c r="A1760" s="18">
        <v>24248512</v>
      </c>
      <c r="B1760" s="184" t="s">
        <v>4298</v>
      </c>
      <c r="C1760" s="18" t="s">
        <v>1875</v>
      </c>
      <c r="D1760" s="185" t="s">
        <v>78</v>
      </c>
      <c r="E1760" s="18" t="s">
        <v>3035</v>
      </c>
      <c r="F1760" s="18">
        <v>12</v>
      </c>
      <c r="G1760" s="18" t="s">
        <v>142</v>
      </c>
      <c r="H1760" s="184" t="s">
        <v>4209</v>
      </c>
      <c r="I1760" s="185" t="s">
        <v>142</v>
      </c>
      <c r="J1760" s="18" t="s">
        <v>2313</v>
      </c>
    </row>
    <row r="1761" spans="1:10" x14ac:dyDescent="0.25">
      <c r="A1761" s="18">
        <v>24220670</v>
      </c>
      <c r="B1761" s="184" t="s">
        <v>4299</v>
      </c>
      <c r="C1761" s="18" t="s">
        <v>4300</v>
      </c>
      <c r="D1761" s="185" t="s">
        <v>95</v>
      </c>
      <c r="E1761" s="18" t="s">
        <v>4181</v>
      </c>
      <c r="F1761" s="18">
        <v>14</v>
      </c>
      <c r="G1761" s="18" t="s">
        <v>142</v>
      </c>
      <c r="H1761" s="184" t="s">
        <v>4209</v>
      </c>
      <c r="I1761" s="185" t="s">
        <v>142</v>
      </c>
      <c r="J1761" s="18" t="s">
        <v>4236</v>
      </c>
    </row>
    <row r="1762" spans="1:10" x14ac:dyDescent="0.25">
      <c r="A1762" s="18">
        <v>24233719</v>
      </c>
      <c r="B1762" s="184" t="s">
        <v>4301</v>
      </c>
      <c r="C1762" s="18" t="s">
        <v>4302</v>
      </c>
      <c r="D1762" s="185" t="s">
        <v>95</v>
      </c>
      <c r="E1762" s="18" t="s">
        <v>4303</v>
      </c>
      <c r="F1762" s="18">
        <v>14</v>
      </c>
      <c r="G1762" s="18" t="s">
        <v>142</v>
      </c>
      <c r="H1762" s="184" t="s">
        <v>4209</v>
      </c>
      <c r="I1762" s="185" t="s">
        <v>142</v>
      </c>
      <c r="J1762" s="18" t="s">
        <v>1162</v>
      </c>
    </row>
    <row r="1763" spans="1:10" x14ac:dyDescent="0.25">
      <c r="A1763" s="18">
        <v>24210026</v>
      </c>
      <c r="B1763" s="184" t="s">
        <v>4304</v>
      </c>
      <c r="C1763" s="18" t="s">
        <v>2082</v>
      </c>
      <c r="D1763" s="185" t="s">
        <v>94</v>
      </c>
      <c r="E1763" s="18" t="s">
        <v>2121</v>
      </c>
      <c r="F1763" s="18">
        <v>14</v>
      </c>
      <c r="G1763" s="18" t="s">
        <v>142</v>
      </c>
      <c r="H1763" s="184" t="s">
        <v>4209</v>
      </c>
      <c r="I1763" s="185" t="s">
        <v>142</v>
      </c>
      <c r="J1763" s="18" t="s">
        <v>4305</v>
      </c>
    </row>
    <row r="1764" spans="1:10" x14ac:dyDescent="0.25">
      <c r="A1764" s="18">
        <v>24248244</v>
      </c>
      <c r="B1764" s="184" t="s">
        <v>4306</v>
      </c>
      <c r="C1764" s="18" t="s">
        <v>4307</v>
      </c>
      <c r="D1764" s="185" t="s">
        <v>79</v>
      </c>
      <c r="E1764" s="18" t="s">
        <v>2310</v>
      </c>
      <c r="F1764" s="18">
        <v>12</v>
      </c>
      <c r="G1764" s="18" t="s">
        <v>142</v>
      </c>
      <c r="H1764" s="184" t="s">
        <v>4209</v>
      </c>
      <c r="I1764" s="185" t="s">
        <v>142</v>
      </c>
      <c r="J1764" s="18" t="s">
        <v>457</v>
      </c>
    </row>
    <row r="1765" spans="1:10" x14ac:dyDescent="0.25">
      <c r="A1765" s="18">
        <v>24248305</v>
      </c>
      <c r="B1765" s="184" t="s">
        <v>242</v>
      </c>
      <c r="C1765" s="18" t="s">
        <v>1900</v>
      </c>
      <c r="D1765" s="185" t="s">
        <v>79</v>
      </c>
      <c r="E1765" s="18" t="s">
        <v>4308</v>
      </c>
      <c r="F1765" s="18">
        <v>12</v>
      </c>
      <c r="G1765" s="18" t="s">
        <v>142</v>
      </c>
      <c r="H1765" s="184" t="s">
        <v>4209</v>
      </c>
      <c r="I1765" s="185" t="s">
        <v>142</v>
      </c>
      <c r="J1765" s="18" t="s">
        <v>608</v>
      </c>
    </row>
    <row r="1766" spans="1:10" x14ac:dyDescent="0.25">
      <c r="A1766" s="18">
        <v>24248312</v>
      </c>
      <c r="B1766" s="184" t="s">
        <v>4309</v>
      </c>
      <c r="C1766" s="18" t="s">
        <v>4310</v>
      </c>
      <c r="D1766" s="185" t="s">
        <v>95</v>
      </c>
      <c r="E1766" s="18" t="s">
        <v>3985</v>
      </c>
      <c r="F1766" s="18">
        <v>14</v>
      </c>
      <c r="G1766" s="18" t="s">
        <v>142</v>
      </c>
      <c r="H1766" s="184" t="s">
        <v>4209</v>
      </c>
      <c r="I1766" s="185" t="s">
        <v>142</v>
      </c>
      <c r="J1766" s="18" t="s">
        <v>445</v>
      </c>
    </row>
    <row r="1767" spans="1:10" x14ac:dyDescent="0.25">
      <c r="A1767" s="18">
        <v>24210412</v>
      </c>
      <c r="B1767" s="184" t="s">
        <v>4311</v>
      </c>
      <c r="C1767" s="18" t="s">
        <v>4312</v>
      </c>
      <c r="D1767" s="185" t="s">
        <v>94</v>
      </c>
      <c r="E1767" s="18" t="s">
        <v>3967</v>
      </c>
      <c r="F1767" s="18">
        <v>15</v>
      </c>
      <c r="G1767" s="18" t="s">
        <v>142</v>
      </c>
      <c r="H1767" s="184" t="s">
        <v>4209</v>
      </c>
      <c r="I1767" s="185" t="s">
        <v>142</v>
      </c>
      <c r="J1767" s="18" t="s">
        <v>2283</v>
      </c>
    </row>
    <row r="1768" spans="1:10" x14ac:dyDescent="0.25">
      <c r="A1768" s="18">
        <v>24248248</v>
      </c>
      <c r="B1768" s="184" t="s">
        <v>4313</v>
      </c>
      <c r="C1768" s="18" t="s">
        <v>4314</v>
      </c>
      <c r="D1768" s="185" t="s">
        <v>78</v>
      </c>
      <c r="E1768" s="18" t="s">
        <v>4315</v>
      </c>
      <c r="F1768" s="18">
        <v>10</v>
      </c>
      <c r="G1768" s="18" t="s">
        <v>142</v>
      </c>
      <c r="H1768" s="184" t="s">
        <v>4209</v>
      </c>
      <c r="I1768" s="185" t="s">
        <v>142</v>
      </c>
      <c r="J1768" s="18" t="s">
        <v>764</v>
      </c>
    </row>
    <row r="1769" spans="1:10" x14ac:dyDescent="0.25">
      <c r="A1769" s="18">
        <v>24238510</v>
      </c>
      <c r="B1769" s="184" t="s">
        <v>4313</v>
      </c>
      <c r="C1769" s="18" t="s">
        <v>4316</v>
      </c>
      <c r="D1769" s="185" t="s">
        <v>95</v>
      </c>
      <c r="E1769" s="18" t="s">
        <v>1321</v>
      </c>
      <c r="F1769" s="18">
        <v>15</v>
      </c>
      <c r="G1769" s="18" t="s">
        <v>142</v>
      </c>
      <c r="H1769" s="184" t="s">
        <v>4209</v>
      </c>
      <c r="I1769" s="185" t="s">
        <v>142</v>
      </c>
      <c r="J1769" s="18" t="s">
        <v>3661</v>
      </c>
    </row>
    <row r="1770" spans="1:10" x14ac:dyDescent="0.25">
      <c r="A1770" s="18">
        <v>24248509</v>
      </c>
      <c r="B1770" s="184" t="s">
        <v>4317</v>
      </c>
      <c r="C1770" s="18" t="s">
        <v>3600</v>
      </c>
      <c r="D1770" s="185" t="s">
        <v>78</v>
      </c>
      <c r="E1770" s="18" t="s">
        <v>4318</v>
      </c>
      <c r="F1770" s="18">
        <v>11</v>
      </c>
      <c r="G1770" s="18" t="s">
        <v>142</v>
      </c>
      <c r="H1770" s="184" t="s">
        <v>4209</v>
      </c>
      <c r="I1770" s="185" t="s">
        <v>142</v>
      </c>
      <c r="J1770" s="18" t="s">
        <v>2313</v>
      </c>
    </row>
    <row r="1771" spans="1:10" x14ac:dyDescent="0.25">
      <c r="A1771" s="18">
        <v>24248501</v>
      </c>
      <c r="B1771" s="184" t="s">
        <v>4319</v>
      </c>
      <c r="C1771" s="18" t="s">
        <v>4320</v>
      </c>
      <c r="D1771" s="185" t="s">
        <v>95</v>
      </c>
      <c r="E1771" s="18" t="s">
        <v>4321</v>
      </c>
      <c r="F1771" s="18">
        <v>15</v>
      </c>
      <c r="G1771" s="18" t="s">
        <v>142</v>
      </c>
      <c r="H1771" s="184" t="s">
        <v>4209</v>
      </c>
      <c r="I1771" s="185" t="s">
        <v>142</v>
      </c>
      <c r="J1771" s="18" t="s">
        <v>2283</v>
      </c>
    </row>
    <row r="1772" spans="1:10" x14ac:dyDescent="0.25">
      <c r="A1772" s="18">
        <v>24248295</v>
      </c>
      <c r="B1772" s="184" t="s">
        <v>4319</v>
      </c>
      <c r="C1772" s="18" t="s">
        <v>4322</v>
      </c>
      <c r="D1772" s="185" t="s">
        <v>78</v>
      </c>
      <c r="E1772" s="18" t="s">
        <v>770</v>
      </c>
      <c r="F1772" s="18">
        <v>12</v>
      </c>
      <c r="G1772" s="18" t="s">
        <v>142</v>
      </c>
      <c r="H1772" s="184" t="s">
        <v>4209</v>
      </c>
      <c r="I1772" s="185" t="s">
        <v>142</v>
      </c>
      <c r="J1772" s="18" t="s">
        <v>445</v>
      </c>
    </row>
    <row r="1773" spans="1:10" x14ac:dyDescent="0.25">
      <c r="A1773" s="18">
        <v>24248314</v>
      </c>
      <c r="B1773" s="184" t="s">
        <v>4323</v>
      </c>
      <c r="C1773" s="18" t="s">
        <v>4324</v>
      </c>
      <c r="D1773" s="185" t="s">
        <v>79</v>
      </c>
      <c r="E1773" s="18" t="s">
        <v>196</v>
      </c>
      <c r="F1773" s="18">
        <v>12</v>
      </c>
      <c r="G1773" s="18" t="s">
        <v>142</v>
      </c>
      <c r="H1773" s="184" t="s">
        <v>4209</v>
      </c>
      <c r="I1773" s="185" t="s">
        <v>142</v>
      </c>
      <c r="J1773" s="18" t="s">
        <v>608</v>
      </c>
    </row>
    <row r="1774" spans="1:10" x14ac:dyDescent="0.25">
      <c r="A1774" s="18">
        <v>24233772</v>
      </c>
      <c r="B1774" s="184" t="s">
        <v>3919</v>
      </c>
      <c r="C1774" s="18" t="s">
        <v>4325</v>
      </c>
      <c r="D1774" s="185" t="s">
        <v>79</v>
      </c>
      <c r="E1774" s="18" t="s">
        <v>1161</v>
      </c>
      <c r="F1774" s="18">
        <v>13</v>
      </c>
      <c r="G1774" s="18" t="s">
        <v>142</v>
      </c>
      <c r="H1774" s="184" t="s">
        <v>4209</v>
      </c>
      <c r="I1774" s="185" t="s">
        <v>142</v>
      </c>
      <c r="J1774" s="18" t="s">
        <v>4289</v>
      </c>
    </row>
    <row r="1775" spans="1:10" x14ac:dyDescent="0.25">
      <c r="A1775" s="18">
        <v>24233771</v>
      </c>
      <c r="B1775" s="184" t="s">
        <v>3919</v>
      </c>
      <c r="C1775" s="18" t="s">
        <v>4326</v>
      </c>
      <c r="D1775" s="185" t="s">
        <v>94</v>
      </c>
      <c r="E1775" s="18" t="s">
        <v>1543</v>
      </c>
      <c r="F1775" s="18">
        <v>14</v>
      </c>
      <c r="G1775" s="18" t="s">
        <v>142</v>
      </c>
      <c r="H1775" s="184" t="s">
        <v>4209</v>
      </c>
      <c r="I1775" s="185" t="s">
        <v>142</v>
      </c>
      <c r="J1775" s="18" t="s">
        <v>4289</v>
      </c>
    </row>
    <row r="1776" spans="1:10" x14ac:dyDescent="0.25">
      <c r="A1776" s="18">
        <v>24248507</v>
      </c>
      <c r="B1776" s="184" t="s">
        <v>4327</v>
      </c>
      <c r="C1776" s="18" t="s">
        <v>4328</v>
      </c>
      <c r="D1776" s="185" t="s">
        <v>79</v>
      </c>
      <c r="E1776" s="18" t="s">
        <v>2508</v>
      </c>
      <c r="F1776" s="18">
        <v>12</v>
      </c>
      <c r="G1776" s="18" t="s">
        <v>142</v>
      </c>
      <c r="H1776" s="184" t="s">
        <v>4209</v>
      </c>
      <c r="I1776" s="185" t="s">
        <v>142</v>
      </c>
      <c r="J1776" s="18" t="s">
        <v>2313</v>
      </c>
    </row>
    <row r="1777" spans="1:10" x14ac:dyDescent="0.25">
      <c r="A1777" s="18">
        <v>24248251</v>
      </c>
      <c r="B1777" s="184" t="s">
        <v>4329</v>
      </c>
      <c r="C1777" s="18" t="s">
        <v>4330</v>
      </c>
      <c r="D1777" s="185" t="s">
        <v>78</v>
      </c>
      <c r="E1777" s="18" t="s">
        <v>4331</v>
      </c>
      <c r="F1777" s="18">
        <v>12</v>
      </c>
      <c r="G1777" s="18" t="s">
        <v>142</v>
      </c>
      <c r="H1777" s="184" t="s">
        <v>4209</v>
      </c>
      <c r="I1777" s="185" t="s">
        <v>142</v>
      </c>
      <c r="J1777" s="18" t="s">
        <v>764</v>
      </c>
    </row>
    <row r="1778" spans="1:10" x14ac:dyDescent="0.25">
      <c r="A1778" s="18">
        <v>24237311</v>
      </c>
      <c r="B1778" s="184" t="s">
        <v>3535</v>
      </c>
      <c r="C1778" s="18" t="s">
        <v>4332</v>
      </c>
      <c r="D1778" s="185" t="s">
        <v>79</v>
      </c>
      <c r="E1778" s="18" t="s">
        <v>3471</v>
      </c>
      <c r="F1778" s="18">
        <v>13</v>
      </c>
      <c r="G1778" s="18" t="s">
        <v>142</v>
      </c>
      <c r="H1778" s="184" t="s">
        <v>4209</v>
      </c>
      <c r="I1778" s="185" t="s">
        <v>142</v>
      </c>
      <c r="J1778" s="18" t="s">
        <v>1184</v>
      </c>
    </row>
    <row r="1779" spans="1:10" x14ac:dyDescent="0.25">
      <c r="A1779" s="18">
        <v>24248306</v>
      </c>
      <c r="B1779" s="184" t="s">
        <v>4333</v>
      </c>
      <c r="C1779" s="18" t="s">
        <v>364</v>
      </c>
      <c r="D1779" s="185" t="s">
        <v>79</v>
      </c>
      <c r="E1779" s="18" t="s">
        <v>4334</v>
      </c>
      <c r="F1779" s="18">
        <v>5</v>
      </c>
      <c r="G1779" s="18" t="s">
        <v>142</v>
      </c>
      <c r="H1779" s="184" t="s">
        <v>4209</v>
      </c>
      <c r="I1779" s="185" t="s">
        <v>142</v>
      </c>
      <c r="J1779" s="18" t="s">
        <v>764</v>
      </c>
    </row>
    <row r="1780" spans="1:10" x14ac:dyDescent="0.25">
      <c r="A1780" s="18">
        <v>24248249</v>
      </c>
      <c r="B1780" s="184" t="s">
        <v>4335</v>
      </c>
      <c r="C1780" s="18" t="s">
        <v>507</v>
      </c>
      <c r="D1780" s="185" t="s">
        <v>79</v>
      </c>
      <c r="E1780" s="18" t="s">
        <v>4336</v>
      </c>
      <c r="F1780" s="18">
        <v>12</v>
      </c>
      <c r="G1780" s="18" t="s">
        <v>142</v>
      </c>
      <c r="H1780" s="184" t="s">
        <v>4209</v>
      </c>
      <c r="I1780" s="185" t="s">
        <v>142</v>
      </c>
      <c r="J1780" s="18" t="s">
        <v>764</v>
      </c>
    </row>
    <row r="1781" spans="1:10" x14ac:dyDescent="0.25">
      <c r="A1781" s="18">
        <v>24248262</v>
      </c>
      <c r="B1781" s="184" t="s">
        <v>4337</v>
      </c>
      <c r="C1781" s="18" t="s">
        <v>3219</v>
      </c>
      <c r="D1781" s="185" t="s">
        <v>79</v>
      </c>
      <c r="E1781" s="18" t="s">
        <v>770</v>
      </c>
      <c r="F1781" s="18">
        <v>12</v>
      </c>
      <c r="G1781" s="18" t="s">
        <v>142</v>
      </c>
      <c r="H1781" s="184" t="s">
        <v>4209</v>
      </c>
      <c r="I1781" s="185" t="s">
        <v>142</v>
      </c>
      <c r="J1781" s="18" t="s">
        <v>764</v>
      </c>
    </row>
    <row r="1782" spans="1:10" x14ac:dyDescent="0.25">
      <c r="A1782" s="18">
        <v>24238506</v>
      </c>
      <c r="B1782" s="184" t="s">
        <v>4338</v>
      </c>
      <c r="C1782" s="18" t="s">
        <v>4339</v>
      </c>
      <c r="D1782" s="185" t="s">
        <v>79</v>
      </c>
      <c r="E1782" s="18" t="s">
        <v>3318</v>
      </c>
      <c r="F1782" s="18">
        <v>13</v>
      </c>
      <c r="G1782" s="18" t="s">
        <v>142</v>
      </c>
      <c r="H1782" s="184" t="s">
        <v>4209</v>
      </c>
      <c r="I1782" s="185" t="s">
        <v>142</v>
      </c>
      <c r="J1782" s="18" t="s">
        <v>4289</v>
      </c>
    </row>
    <row r="1783" spans="1:10" x14ac:dyDescent="0.25">
      <c r="A1783" s="18">
        <v>24248259</v>
      </c>
      <c r="B1783" s="184" t="s">
        <v>4340</v>
      </c>
      <c r="C1783" s="18" t="s">
        <v>4341</v>
      </c>
      <c r="D1783" s="185" t="s">
        <v>79</v>
      </c>
      <c r="E1783" s="18" t="s">
        <v>779</v>
      </c>
      <c r="F1783" s="18">
        <v>11</v>
      </c>
      <c r="G1783" s="18" t="s">
        <v>142</v>
      </c>
      <c r="H1783" s="184" t="s">
        <v>4209</v>
      </c>
      <c r="I1783" s="185" t="s">
        <v>142</v>
      </c>
      <c r="J1783" s="18" t="s">
        <v>764</v>
      </c>
    </row>
    <row r="1784" spans="1:10" x14ac:dyDescent="0.25">
      <c r="A1784" s="18">
        <v>24212866</v>
      </c>
      <c r="B1784" s="184" t="s">
        <v>4342</v>
      </c>
      <c r="C1784" s="18" t="s">
        <v>4343</v>
      </c>
      <c r="D1784" s="185" t="s">
        <v>94</v>
      </c>
      <c r="E1784" s="18" t="s">
        <v>1145</v>
      </c>
      <c r="F1784" s="18">
        <v>14</v>
      </c>
      <c r="G1784" s="18" t="s">
        <v>142</v>
      </c>
      <c r="H1784" s="184" t="s">
        <v>4209</v>
      </c>
      <c r="I1784" s="185" t="s">
        <v>142</v>
      </c>
      <c r="J1784" s="18" t="s">
        <v>4212</v>
      </c>
    </row>
    <row r="1785" spans="1:10" x14ac:dyDescent="0.25">
      <c r="A1785" s="18">
        <v>24248309</v>
      </c>
      <c r="B1785" s="184" t="s">
        <v>4344</v>
      </c>
      <c r="C1785" s="18" t="s">
        <v>4345</v>
      </c>
      <c r="D1785" s="185" t="s">
        <v>79</v>
      </c>
      <c r="E1785" s="18" t="s">
        <v>3891</v>
      </c>
      <c r="F1785" s="18">
        <v>12</v>
      </c>
      <c r="G1785" s="18" t="s">
        <v>142</v>
      </c>
      <c r="H1785" s="184" t="s">
        <v>4209</v>
      </c>
      <c r="I1785" s="185" t="s">
        <v>142</v>
      </c>
      <c r="J1785" s="18" t="s">
        <v>445</v>
      </c>
    </row>
    <row r="1786" spans="1:10" x14ac:dyDescent="0.25">
      <c r="A1786" s="18">
        <v>24239122</v>
      </c>
      <c r="B1786" s="184" t="s">
        <v>4346</v>
      </c>
      <c r="C1786" s="18" t="s">
        <v>4347</v>
      </c>
      <c r="D1786" s="185" t="s">
        <v>94</v>
      </c>
      <c r="E1786" s="18" t="s">
        <v>4159</v>
      </c>
      <c r="F1786" s="18">
        <v>15</v>
      </c>
      <c r="G1786" s="18" t="s">
        <v>142</v>
      </c>
      <c r="H1786" s="184" t="s">
        <v>4209</v>
      </c>
      <c r="I1786" s="185" t="s">
        <v>142</v>
      </c>
      <c r="J1786" s="18" t="s">
        <v>2283</v>
      </c>
    </row>
    <row r="1787" spans="1:10" x14ac:dyDescent="0.25">
      <c r="A1787" s="18">
        <v>24238744</v>
      </c>
      <c r="B1787" s="184" t="s">
        <v>4348</v>
      </c>
      <c r="C1787" s="18" t="s">
        <v>4349</v>
      </c>
      <c r="D1787" s="185" t="s">
        <v>78</v>
      </c>
      <c r="E1787" s="18" t="s">
        <v>2395</v>
      </c>
      <c r="F1787" s="18">
        <v>12</v>
      </c>
      <c r="G1787" s="18" t="s">
        <v>142</v>
      </c>
      <c r="H1787" s="184" t="s">
        <v>4209</v>
      </c>
      <c r="I1787" s="185" t="s">
        <v>142</v>
      </c>
      <c r="J1787" s="18" t="s">
        <v>4212</v>
      </c>
    </row>
    <row r="1788" spans="1:10" x14ac:dyDescent="0.25">
      <c r="A1788" s="18">
        <v>24248528</v>
      </c>
      <c r="B1788" s="184" t="s">
        <v>4350</v>
      </c>
      <c r="C1788" s="18" t="s">
        <v>4351</v>
      </c>
      <c r="D1788" s="185" t="s">
        <v>79</v>
      </c>
      <c r="E1788" s="18" t="s">
        <v>4352</v>
      </c>
      <c r="F1788" s="18">
        <v>11</v>
      </c>
      <c r="G1788" s="18" t="s">
        <v>142</v>
      </c>
      <c r="H1788" s="184" t="s">
        <v>4209</v>
      </c>
      <c r="I1788" s="185" t="s">
        <v>142</v>
      </c>
      <c r="J1788" s="18" t="s">
        <v>2313</v>
      </c>
    </row>
    <row r="1789" spans="1:10" x14ac:dyDescent="0.25">
      <c r="A1789" s="18">
        <v>24248315</v>
      </c>
      <c r="B1789" s="184" t="s">
        <v>4353</v>
      </c>
      <c r="C1789" s="18" t="s">
        <v>4354</v>
      </c>
      <c r="D1789" s="185" t="s">
        <v>79</v>
      </c>
      <c r="E1789" s="18" t="s">
        <v>975</v>
      </c>
      <c r="F1789" s="18">
        <v>12</v>
      </c>
      <c r="G1789" s="18" t="s">
        <v>142</v>
      </c>
      <c r="H1789" s="184" t="s">
        <v>4209</v>
      </c>
      <c r="I1789" s="185" t="s">
        <v>142</v>
      </c>
      <c r="J1789" s="18" t="s">
        <v>608</v>
      </c>
    </row>
    <row r="1790" spans="1:10" x14ac:dyDescent="0.25">
      <c r="A1790" s="18">
        <v>24248510</v>
      </c>
      <c r="B1790" s="184" t="s">
        <v>4355</v>
      </c>
      <c r="C1790" s="18" t="s">
        <v>4356</v>
      </c>
      <c r="D1790" s="185" t="s">
        <v>78</v>
      </c>
      <c r="E1790" s="18" t="s">
        <v>368</v>
      </c>
      <c r="F1790" s="18">
        <v>12</v>
      </c>
      <c r="G1790" s="18" t="s">
        <v>142</v>
      </c>
      <c r="H1790" s="184" t="s">
        <v>4209</v>
      </c>
      <c r="I1790" s="185" t="s">
        <v>142</v>
      </c>
      <c r="J1790" s="18" t="s">
        <v>2313</v>
      </c>
    </row>
    <row r="1791" spans="1:10" x14ac:dyDescent="0.25">
      <c r="A1791" s="18">
        <v>24248326</v>
      </c>
      <c r="B1791" s="184" t="s">
        <v>3387</v>
      </c>
      <c r="C1791" s="18" t="s">
        <v>4357</v>
      </c>
      <c r="D1791" s="185" t="s">
        <v>78</v>
      </c>
      <c r="E1791" s="18" t="s">
        <v>1176</v>
      </c>
      <c r="F1791" s="18">
        <v>12</v>
      </c>
      <c r="G1791" s="18" t="s">
        <v>142</v>
      </c>
      <c r="H1791" s="184" t="s">
        <v>4209</v>
      </c>
      <c r="I1791" s="185" t="s">
        <v>142</v>
      </c>
      <c r="J1791" s="18" t="s">
        <v>2313</v>
      </c>
    </row>
    <row r="1792" spans="1:10" x14ac:dyDescent="0.25">
      <c r="A1792" s="18">
        <v>24211556</v>
      </c>
      <c r="B1792" s="184" t="s">
        <v>4358</v>
      </c>
      <c r="C1792" s="18" t="s">
        <v>1039</v>
      </c>
      <c r="D1792" s="185" t="s">
        <v>95</v>
      </c>
      <c r="E1792" s="18" t="s">
        <v>4359</v>
      </c>
      <c r="F1792" s="18">
        <v>15</v>
      </c>
      <c r="G1792" s="18" t="s">
        <v>142</v>
      </c>
      <c r="H1792" s="184" t="s">
        <v>4209</v>
      </c>
      <c r="I1792" s="185" t="s">
        <v>142</v>
      </c>
      <c r="J1792" s="18" t="s">
        <v>445</v>
      </c>
    </row>
    <row r="1793" spans="1:10" x14ac:dyDescent="0.25">
      <c r="A1793" s="18">
        <v>24245243</v>
      </c>
      <c r="B1793" s="184" t="s">
        <v>3572</v>
      </c>
      <c r="C1793" s="18" t="s">
        <v>4360</v>
      </c>
      <c r="D1793" s="185" t="s">
        <v>94</v>
      </c>
      <c r="E1793" s="18" t="s">
        <v>1479</v>
      </c>
      <c r="F1793" s="18">
        <v>14</v>
      </c>
      <c r="G1793" s="18" t="s">
        <v>142</v>
      </c>
      <c r="H1793" s="184" t="s">
        <v>4209</v>
      </c>
      <c r="I1793" s="185" t="s">
        <v>142</v>
      </c>
      <c r="J1793" s="18" t="s">
        <v>2313</v>
      </c>
    </row>
    <row r="1794" spans="1:10" x14ac:dyDescent="0.25">
      <c r="A1794" s="18">
        <v>24248257</v>
      </c>
      <c r="B1794" s="184" t="s">
        <v>3572</v>
      </c>
      <c r="C1794" s="18" t="s">
        <v>4361</v>
      </c>
      <c r="D1794" s="185" t="s">
        <v>94</v>
      </c>
      <c r="E1794" s="18" t="s">
        <v>4362</v>
      </c>
      <c r="F1794" s="18">
        <v>14</v>
      </c>
      <c r="G1794" s="18" t="s">
        <v>142</v>
      </c>
      <c r="H1794" s="184" t="s">
        <v>4209</v>
      </c>
      <c r="I1794" s="185" t="s">
        <v>142</v>
      </c>
      <c r="J1794" s="18" t="s">
        <v>764</v>
      </c>
    </row>
    <row r="1795" spans="1:10" x14ac:dyDescent="0.25">
      <c r="A1795" s="18">
        <v>24248246</v>
      </c>
      <c r="B1795" s="184" t="s">
        <v>3572</v>
      </c>
      <c r="C1795" s="18" t="s">
        <v>300</v>
      </c>
      <c r="D1795" s="185" t="s">
        <v>79</v>
      </c>
      <c r="E1795" s="18" t="s">
        <v>4363</v>
      </c>
      <c r="F1795" s="18">
        <v>12</v>
      </c>
      <c r="G1795" s="18" t="s">
        <v>142</v>
      </c>
      <c r="H1795" s="184" t="s">
        <v>4209</v>
      </c>
      <c r="I1795" s="185" t="s">
        <v>142</v>
      </c>
      <c r="J1795" s="18" t="s">
        <v>2313</v>
      </c>
    </row>
    <row r="1796" spans="1:10" x14ac:dyDescent="0.25">
      <c r="A1796" s="18">
        <v>24248260</v>
      </c>
      <c r="B1796" s="184" t="s">
        <v>3572</v>
      </c>
      <c r="C1796" s="18" t="s">
        <v>4364</v>
      </c>
      <c r="D1796" s="185" t="s">
        <v>78</v>
      </c>
      <c r="E1796" s="18" t="s">
        <v>2144</v>
      </c>
      <c r="F1796" s="18">
        <v>12</v>
      </c>
      <c r="G1796" s="18" t="s">
        <v>142</v>
      </c>
      <c r="H1796" s="184" t="s">
        <v>4209</v>
      </c>
      <c r="I1796" s="185" t="s">
        <v>142</v>
      </c>
      <c r="J1796" s="18" t="s">
        <v>608</v>
      </c>
    </row>
    <row r="1797" spans="1:10" x14ac:dyDescent="0.25">
      <c r="A1797" s="18">
        <v>24238508</v>
      </c>
      <c r="B1797" s="184" t="s">
        <v>3572</v>
      </c>
      <c r="C1797" s="18" t="s">
        <v>4365</v>
      </c>
      <c r="D1797" s="185" t="s">
        <v>95</v>
      </c>
      <c r="E1797" s="18" t="s">
        <v>4366</v>
      </c>
      <c r="F1797" s="18">
        <v>15</v>
      </c>
      <c r="G1797" s="18" t="s">
        <v>142</v>
      </c>
      <c r="H1797" s="184" t="s">
        <v>4209</v>
      </c>
      <c r="I1797" s="185" t="s">
        <v>142</v>
      </c>
      <c r="J1797" s="18" t="s">
        <v>4289</v>
      </c>
    </row>
    <row r="1798" spans="1:10" x14ac:dyDescent="0.25">
      <c r="A1798" s="18">
        <v>24222701</v>
      </c>
      <c r="B1798" s="184" t="s">
        <v>3572</v>
      </c>
      <c r="C1798" s="18" t="s">
        <v>4367</v>
      </c>
      <c r="D1798" s="185" t="s">
        <v>95</v>
      </c>
      <c r="E1798" s="18" t="s">
        <v>2670</v>
      </c>
      <c r="F1798" s="18">
        <v>15</v>
      </c>
      <c r="G1798" s="18" t="s">
        <v>142</v>
      </c>
      <c r="H1798" s="184" t="s">
        <v>4209</v>
      </c>
      <c r="I1798" s="185" t="s">
        <v>142</v>
      </c>
      <c r="J1798" s="18" t="s">
        <v>4212</v>
      </c>
    </row>
    <row r="1799" spans="1:10" x14ac:dyDescent="0.25">
      <c r="A1799" s="18">
        <v>24248819</v>
      </c>
      <c r="B1799" s="184" t="s">
        <v>4368</v>
      </c>
      <c r="C1799" s="18" t="s">
        <v>1222</v>
      </c>
      <c r="D1799" s="185" t="s">
        <v>94</v>
      </c>
      <c r="E1799" s="18" t="s">
        <v>2182</v>
      </c>
      <c r="F1799" s="18">
        <v>13</v>
      </c>
      <c r="G1799" s="18" t="s">
        <v>142</v>
      </c>
      <c r="H1799" s="184" t="s">
        <v>4369</v>
      </c>
      <c r="I1799" s="185" t="s">
        <v>142</v>
      </c>
    </row>
    <row r="1800" spans="1:10" x14ac:dyDescent="0.25">
      <c r="A1800" s="18">
        <v>24248820</v>
      </c>
      <c r="B1800" s="184" t="s">
        <v>4370</v>
      </c>
      <c r="C1800" s="18" t="s">
        <v>451</v>
      </c>
      <c r="D1800" s="185" t="s">
        <v>95</v>
      </c>
      <c r="E1800" s="18" t="s">
        <v>4371</v>
      </c>
      <c r="F1800" s="18">
        <v>15</v>
      </c>
      <c r="G1800" s="18" t="s">
        <v>142</v>
      </c>
      <c r="H1800" s="184" t="s">
        <v>4369</v>
      </c>
      <c r="I1800" s="185" t="s">
        <v>142</v>
      </c>
    </row>
    <row r="1801" spans="1:10" x14ac:dyDescent="0.25">
      <c r="A1801" s="18">
        <v>24248821</v>
      </c>
      <c r="B1801" s="184" t="s">
        <v>4372</v>
      </c>
      <c r="C1801" s="18" t="s">
        <v>2619</v>
      </c>
      <c r="D1801" s="185" t="s">
        <v>79</v>
      </c>
      <c r="E1801" s="18" t="s">
        <v>3886</v>
      </c>
      <c r="F1801" s="18">
        <v>12</v>
      </c>
      <c r="G1801" s="18" t="s">
        <v>142</v>
      </c>
      <c r="H1801" s="184" t="s">
        <v>4369</v>
      </c>
      <c r="I1801" s="185" t="s">
        <v>142</v>
      </c>
    </row>
    <row r="1802" spans="1:10" x14ac:dyDescent="0.25">
      <c r="A1802" s="18">
        <v>24248822</v>
      </c>
      <c r="B1802" s="184" t="s">
        <v>4373</v>
      </c>
      <c r="C1802" s="18" t="s">
        <v>1515</v>
      </c>
      <c r="D1802" s="185" t="s">
        <v>94</v>
      </c>
      <c r="E1802" s="18" t="s">
        <v>4284</v>
      </c>
      <c r="F1802" s="18">
        <v>14</v>
      </c>
      <c r="G1802" s="18" t="s">
        <v>142</v>
      </c>
      <c r="H1802" s="184" t="s">
        <v>4369</v>
      </c>
      <c r="I1802" s="185" t="s">
        <v>142</v>
      </c>
    </row>
    <row r="1803" spans="1:10" x14ac:dyDescent="0.25">
      <c r="A1803" s="18">
        <v>24248823</v>
      </c>
      <c r="B1803" s="184" t="s">
        <v>4374</v>
      </c>
      <c r="C1803" s="18" t="s">
        <v>4375</v>
      </c>
      <c r="D1803" s="185" t="s">
        <v>78</v>
      </c>
      <c r="E1803" s="18" t="s">
        <v>1491</v>
      </c>
      <c r="F1803" s="18">
        <v>12</v>
      </c>
      <c r="G1803" s="18" t="s">
        <v>142</v>
      </c>
      <c r="H1803" s="184" t="s">
        <v>4369</v>
      </c>
      <c r="I1803" s="185" t="s">
        <v>142</v>
      </c>
    </row>
    <row r="1804" spans="1:10" x14ac:dyDescent="0.25">
      <c r="A1804" s="18">
        <v>24248824</v>
      </c>
      <c r="B1804" s="184" t="s">
        <v>4376</v>
      </c>
      <c r="C1804" s="18" t="s">
        <v>3669</v>
      </c>
      <c r="D1804" s="185" t="s">
        <v>78</v>
      </c>
      <c r="E1804" s="18" t="s">
        <v>1498</v>
      </c>
      <c r="F1804" s="18">
        <v>12</v>
      </c>
      <c r="G1804" s="18" t="s">
        <v>142</v>
      </c>
      <c r="H1804" s="184" t="s">
        <v>4369</v>
      </c>
      <c r="I1804" s="185" t="s">
        <v>142</v>
      </c>
    </row>
    <row r="1805" spans="1:10" x14ac:dyDescent="0.25">
      <c r="A1805" s="18">
        <v>24239150</v>
      </c>
      <c r="B1805" s="184" t="s">
        <v>4377</v>
      </c>
      <c r="C1805" s="18" t="s">
        <v>4378</v>
      </c>
      <c r="D1805" s="185" t="s">
        <v>78</v>
      </c>
      <c r="E1805" s="18" t="s">
        <v>4379</v>
      </c>
      <c r="F1805" s="18">
        <v>12</v>
      </c>
      <c r="G1805" s="18" t="s">
        <v>142</v>
      </c>
      <c r="H1805" s="184" t="s">
        <v>4369</v>
      </c>
      <c r="I1805" s="185" t="s">
        <v>142</v>
      </c>
    </row>
    <row r="1806" spans="1:10" x14ac:dyDescent="0.25">
      <c r="A1806" s="18">
        <v>24248825</v>
      </c>
      <c r="B1806" s="184" t="s">
        <v>4380</v>
      </c>
      <c r="C1806" s="18" t="s">
        <v>269</v>
      </c>
      <c r="D1806" s="185" t="s">
        <v>95</v>
      </c>
      <c r="E1806" s="18" t="s">
        <v>4381</v>
      </c>
      <c r="F1806" s="18">
        <v>14</v>
      </c>
      <c r="G1806" s="18" t="s">
        <v>142</v>
      </c>
      <c r="H1806" s="184" t="s">
        <v>4369</v>
      </c>
      <c r="I1806" s="185" t="s">
        <v>142</v>
      </c>
    </row>
    <row r="1807" spans="1:10" x14ac:dyDescent="0.25">
      <c r="A1807" s="18">
        <v>24248826</v>
      </c>
      <c r="B1807" s="184" t="s">
        <v>4382</v>
      </c>
      <c r="C1807" s="18" t="s">
        <v>4383</v>
      </c>
      <c r="D1807" s="185" t="s">
        <v>94</v>
      </c>
      <c r="E1807" s="18" t="s">
        <v>4384</v>
      </c>
      <c r="F1807" s="18">
        <v>14</v>
      </c>
      <c r="G1807" s="18" t="s">
        <v>142</v>
      </c>
      <c r="H1807" s="184" t="s">
        <v>4369</v>
      </c>
      <c r="I1807" s="185" t="s">
        <v>142</v>
      </c>
    </row>
    <row r="1808" spans="1:10" x14ac:dyDescent="0.25">
      <c r="A1808" s="18">
        <v>24248827</v>
      </c>
      <c r="B1808" s="184" t="s">
        <v>4382</v>
      </c>
      <c r="C1808" s="18" t="s">
        <v>4385</v>
      </c>
      <c r="D1808" s="185" t="s">
        <v>79</v>
      </c>
      <c r="E1808" s="18" t="s">
        <v>290</v>
      </c>
      <c r="F1808" s="18">
        <v>11</v>
      </c>
      <c r="G1808" s="18" t="s">
        <v>142</v>
      </c>
      <c r="H1808" s="184" t="s">
        <v>4369</v>
      </c>
      <c r="I1808" s="185" t="s">
        <v>142</v>
      </c>
    </row>
    <row r="1809" spans="1:10" x14ac:dyDescent="0.25">
      <c r="A1809" s="18">
        <v>24248828</v>
      </c>
      <c r="B1809" s="184" t="s">
        <v>4386</v>
      </c>
      <c r="C1809" s="18" t="s">
        <v>4387</v>
      </c>
      <c r="D1809" s="185" t="s">
        <v>78</v>
      </c>
      <c r="E1809" s="18" t="s">
        <v>4388</v>
      </c>
      <c r="F1809" s="18">
        <v>13</v>
      </c>
      <c r="G1809" s="18" t="s">
        <v>142</v>
      </c>
      <c r="H1809" s="184" t="s">
        <v>4369</v>
      </c>
      <c r="I1809" s="185" t="s">
        <v>142</v>
      </c>
    </row>
    <row r="1810" spans="1:10" x14ac:dyDescent="0.25">
      <c r="A1810" s="18">
        <v>24248829</v>
      </c>
      <c r="B1810" s="184" t="s">
        <v>4389</v>
      </c>
      <c r="C1810" s="18" t="s">
        <v>4390</v>
      </c>
      <c r="D1810" s="185" t="s">
        <v>79</v>
      </c>
      <c r="E1810" s="18" t="s">
        <v>2291</v>
      </c>
      <c r="F1810" s="18">
        <v>12</v>
      </c>
      <c r="G1810" s="18" t="s">
        <v>142</v>
      </c>
      <c r="H1810" s="184" t="s">
        <v>4369</v>
      </c>
      <c r="I1810" s="185" t="s">
        <v>142</v>
      </c>
    </row>
    <row r="1811" spans="1:10" x14ac:dyDescent="0.25">
      <c r="A1811" s="18">
        <v>24248830</v>
      </c>
      <c r="B1811" s="184" t="s">
        <v>1799</v>
      </c>
      <c r="C1811" s="18" t="s">
        <v>4391</v>
      </c>
      <c r="D1811" s="185" t="s">
        <v>79</v>
      </c>
      <c r="E1811" s="18" t="s">
        <v>4392</v>
      </c>
      <c r="F1811" s="18">
        <v>12</v>
      </c>
      <c r="G1811" s="18" t="s">
        <v>142</v>
      </c>
      <c r="H1811" s="184" t="s">
        <v>4369</v>
      </c>
      <c r="I1811" s="185" t="s">
        <v>142</v>
      </c>
    </row>
    <row r="1812" spans="1:10" x14ac:dyDescent="0.25">
      <c r="A1812" s="18">
        <v>24211185</v>
      </c>
      <c r="B1812" s="184" t="s">
        <v>2614</v>
      </c>
      <c r="C1812" s="18" t="s">
        <v>4393</v>
      </c>
      <c r="D1812" s="185" t="s">
        <v>95</v>
      </c>
      <c r="E1812" s="18" t="s">
        <v>4394</v>
      </c>
      <c r="F1812" s="18">
        <v>14</v>
      </c>
      <c r="G1812" s="18" t="s">
        <v>142</v>
      </c>
      <c r="H1812" s="184" t="s">
        <v>4369</v>
      </c>
      <c r="I1812" s="185" t="s">
        <v>142</v>
      </c>
      <c r="J1812" s="18" t="s">
        <v>794</v>
      </c>
    </row>
    <row r="1813" spans="1:10" x14ac:dyDescent="0.25">
      <c r="A1813" s="18">
        <v>24248831</v>
      </c>
      <c r="B1813" s="184" t="s">
        <v>4395</v>
      </c>
      <c r="C1813" s="18" t="s">
        <v>2331</v>
      </c>
      <c r="D1813" s="185" t="s">
        <v>78</v>
      </c>
      <c r="E1813" s="18" t="s">
        <v>831</v>
      </c>
      <c r="F1813" s="18">
        <v>13</v>
      </c>
      <c r="G1813" s="18" t="s">
        <v>142</v>
      </c>
      <c r="H1813" s="184" t="s">
        <v>4369</v>
      </c>
      <c r="I1813" s="185" t="s">
        <v>142</v>
      </c>
    </row>
    <row r="1814" spans="1:10" x14ac:dyDescent="0.25">
      <c r="A1814" s="18">
        <v>24233848</v>
      </c>
      <c r="B1814" s="184" t="s">
        <v>4396</v>
      </c>
      <c r="C1814" s="18" t="s">
        <v>4397</v>
      </c>
      <c r="D1814" s="185" t="s">
        <v>79</v>
      </c>
      <c r="E1814" s="18" t="s">
        <v>797</v>
      </c>
      <c r="F1814" s="18">
        <v>12</v>
      </c>
      <c r="G1814" s="18" t="s">
        <v>142</v>
      </c>
      <c r="H1814" s="184" t="s">
        <v>4369</v>
      </c>
      <c r="I1814" s="185" t="s">
        <v>142</v>
      </c>
    </row>
    <row r="1815" spans="1:10" x14ac:dyDescent="0.25">
      <c r="A1815" s="18">
        <v>24239145</v>
      </c>
      <c r="B1815" s="184" t="s">
        <v>1087</v>
      </c>
      <c r="C1815" s="18" t="s">
        <v>4398</v>
      </c>
      <c r="D1815" s="185" t="s">
        <v>79</v>
      </c>
      <c r="E1815" s="18" t="s">
        <v>1474</v>
      </c>
      <c r="F1815" s="18">
        <v>12</v>
      </c>
      <c r="G1815" s="18" t="s">
        <v>142</v>
      </c>
      <c r="H1815" s="184" t="s">
        <v>4369</v>
      </c>
      <c r="I1815" s="185" t="s">
        <v>142</v>
      </c>
    </row>
    <row r="1816" spans="1:10" x14ac:dyDescent="0.25">
      <c r="A1816" s="18">
        <v>24211245</v>
      </c>
      <c r="B1816" s="184" t="s">
        <v>4399</v>
      </c>
      <c r="C1816" s="18" t="s">
        <v>4400</v>
      </c>
      <c r="D1816" s="185" t="s">
        <v>95</v>
      </c>
      <c r="E1816" s="18" t="s">
        <v>4401</v>
      </c>
      <c r="F1816" s="18">
        <v>14</v>
      </c>
      <c r="G1816" s="18" t="s">
        <v>142</v>
      </c>
      <c r="H1816" s="184" t="s">
        <v>4369</v>
      </c>
      <c r="I1816" s="185" t="s">
        <v>142</v>
      </c>
      <c r="J1816" s="18" t="s">
        <v>2283</v>
      </c>
    </row>
    <row r="1817" spans="1:10" x14ac:dyDescent="0.25">
      <c r="A1817" s="18">
        <v>24239221</v>
      </c>
      <c r="B1817" s="184" t="s">
        <v>4402</v>
      </c>
      <c r="C1817" s="18" t="s">
        <v>1178</v>
      </c>
      <c r="D1817" s="185" t="s">
        <v>79</v>
      </c>
      <c r="E1817" s="18" t="s">
        <v>1881</v>
      </c>
      <c r="F1817" s="18">
        <v>12</v>
      </c>
      <c r="G1817" s="18" t="s">
        <v>142</v>
      </c>
      <c r="H1817" s="184" t="s">
        <v>4369</v>
      </c>
      <c r="I1817" s="185" t="s">
        <v>142</v>
      </c>
    </row>
    <row r="1818" spans="1:10" x14ac:dyDescent="0.25">
      <c r="A1818" s="18">
        <v>24248832</v>
      </c>
      <c r="B1818" s="184" t="s">
        <v>4403</v>
      </c>
      <c r="C1818" s="18" t="s">
        <v>1231</v>
      </c>
      <c r="D1818" s="185" t="s">
        <v>79</v>
      </c>
      <c r="E1818" s="18" t="s">
        <v>1702</v>
      </c>
      <c r="F1818" s="18">
        <v>11</v>
      </c>
      <c r="G1818" s="18" t="s">
        <v>142</v>
      </c>
      <c r="H1818" s="184" t="s">
        <v>4369</v>
      </c>
      <c r="I1818" s="185" t="s">
        <v>142</v>
      </c>
    </row>
    <row r="1819" spans="1:10" x14ac:dyDescent="0.25">
      <c r="A1819" s="18">
        <v>24248833</v>
      </c>
      <c r="B1819" s="184" t="s">
        <v>4404</v>
      </c>
      <c r="C1819" s="18" t="s">
        <v>4405</v>
      </c>
      <c r="D1819" s="185" t="s">
        <v>94</v>
      </c>
      <c r="E1819" s="18" t="s">
        <v>4406</v>
      </c>
      <c r="F1819" s="18">
        <v>14</v>
      </c>
      <c r="G1819" s="18" t="s">
        <v>142</v>
      </c>
      <c r="H1819" s="184" t="s">
        <v>4369</v>
      </c>
      <c r="I1819" s="185" t="s">
        <v>142</v>
      </c>
    </row>
    <row r="1820" spans="1:10" x14ac:dyDescent="0.25">
      <c r="A1820" s="18">
        <v>24212856</v>
      </c>
      <c r="B1820" s="184" t="s">
        <v>2333</v>
      </c>
      <c r="C1820" s="18" t="s">
        <v>4351</v>
      </c>
      <c r="D1820" s="185" t="s">
        <v>95</v>
      </c>
      <c r="E1820" s="18" t="s">
        <v>4407</v>
      </c>
      <c r="F1820" s="18">
        <v>14</v>
      </c>
      <c r="G1820" s="18" t="s">
        <v>142</v>
      </c>
      <c r="H1820" s="184" t="s">
        <v>4369</v>
      </c>
      <c r="I1820" s="185" t="s">
        <v>142</v>
      </c>
      <c r="J1820" s="18" t="s">
        <v>4408</v>
      </c>
    </row>
    <row r="1821" spans="1:10" x14ac:dyDescent="0.25">
      <c r="A1821" s="18">
        <v>24248834</v>
      </c>
      <c r="B1821" s="184" t="s">
        <v>4409</v>
      </c>
      <c r="C1821" s="18" t="s">
        <v>1936</v>
      </c>
      <c r="D1821" s="185" t="s">
        <v>79</v>
      </c>
      <c r="E1821" s="18" t="s">
        <v>4410</v>
      </c>
      <c r="F1821" s="18">
        <v>11</v>
      </c>
      <c r="G1821" s="18" t="s">
        <v>142</v>
      </c>
      <c r="H1821" s="184" t="s">
        <v>4369</v>
      </c>
      <c r="I1821" s="185" t="s">
        <v>142</v>
      </c>
    </row>
    <row r="1822" spans="1:10" x14ac:dyDescent="0.25">
      <c r="A1822" s="18">
        <v>24248835</v>
      </c>
      <c r="B1822" s="184" t="s">
        <v>4411</v>
      </c>
      <c r="C1822" s="18" t="s">
        <v>4412</v>
      </c>
      <c r="D1822" s="185" t="s">
        <v>79</v>
      </c>
      <c r="E1822" s="18" t="s">
        <v>564</v>
      </c>
      <c r="F1822" s="18">
        <v>12</v>
      </c>
      <c r="G1822" s="18" t="s">
        <v>142</v>
      </c>
      <c r="H1822" s="184" t="s">
        <v>4369</v>
      </c>
      <c r="I1822" s="185" t="s">
        <v>142</v>
      </c>
    </row>
    <row r="1823" spans="1:10" x14ac:dyDescent="0.25">
      <c r="A1823" s="18">
        <v>24248836</v>
      </c>
      <c r="B1823" s="184" t="s">
        <v>4413</v>
      </c>
      <c r="C1823" s="18" t="s">
        <v>4414</v>
      </c>
      <c r="D1823" s="185" t="s">
        <v>79</v>
      </c>
      <c r="E1823" s="18" t="s">
        <v>4415</v>
      </c>
      <c r="F1823" s="18">
        <v>11</v>
      </c>
      <c r="G1823" s="18" t="s">
        <v>142</v>
      </c>
      <c r="H1823" s="184" t="s">
        <v>4369</v>
      </c>
      <c r="I1823" s="185" t="s">
        <v>142</v>
      </c>
    </row>
    <row r="1824" spans="1:10" x14ac:dyDescent="0.25">
      <c r="A1824" s="18">
        <v>24248837</v>
      </c>
      <c r="B1824" s="184" t="s">
        <v>4416</v>
      </c>
      <c r="C1824" s="18" t="s">
        <v>4417</v>
      </c>
      <c r="D1824" s="185" t="s">
        <v>95</v>
      </c>
      <c r="E1824" s="18" t="s">
        <v>1286</v>
      </c>
      <c r="F1824" s="18">
        <v>14</v>
      </c>
      <c r="G1824" s="18" t="s">
        <v>142</v>
      </c>
      <c r="H1824" s="184" t="s">
        <v>4369</v>
      </c>
      <c r="I1824" s="185" t="s">
        <v>142</v>
      </c>
    </row>
    <row r="1825" spans="1:10" x14ac:dyDescent="0.25">
      <c r="A1825" s="18">
        <v>24248838</v>
      </c>
      <c r="B1825" s="184" t="s">
        <v>4418</v>
      </c>
      <c r="C1825" s="18" t="s">
        <v>4419</v>
      </c>
      <c r="D1825" s="185" t="s">
        <v>78</v>
      </c>
      <c r="E1825" s="18" t="s">
        <v>169</v>
      </c>
      <c r="F1825" s="18">
        <v>11</v>
      </c>
      <c r="G1825" s="18" t="s">
        <v>142</v>
      </c>
      <c r="H1825" s="184" t="s">
        <v>4369</v>
      </c>
      <c r="I1825" s="185" t="s">
        <v>142</v>
      </c>
    </row>
    <row r="1826" spans="1:10" x14ac:dyDescent="0.25">
      <c r="A1826" s="18">
        <v>24248839</v>
      </c>
      <c r="B1826" s="184" t="s">
        <v>4420</v>
      </c>
      <c r="C1826" s="18" t="s">
        <v>4421</v>
      </c>
      <c r="D1826" s="185" t="s">
        <v>94</v>
      </c>
      <c r="E1826" s="18" t="s">
        <v>3391</v>
      </c>
      <c r="F1826" s="18">
        <v>14</v>
      </c>
      <c r="G1826" s="18" t="s">
        <v>142</v>
      </c>
      <c r="H1826" s="184" t="s">
        <v>4369</v>
      </c>
      <c r="I1826" s="185" t="s">
        <v>142</v>
      </c>
    </row>
    <row r="1827" spans="1:10" x14ac:dyDescent="0.25">
      <c r="A1827" s="18">
        <v>24248840</v>
      </c>
      <c r="B1827" s="184" t="s">
        <v>4422</v>
      </c>
      <c r="C1827" s="18" t="s">
        <v>1549</v>
      </c>
      <c r="D1827" s="185" t="s">
        <v>79</v>
      </c>
      <c r="E1827" s="18" t="s">
        <v>267</v>
      </c>
      <c r="F1827" s="18">
        <v>11</v>
      </c>
      <c r="G1827" s="18" t="s">
        <v>142</v>
      </c>
      <c r="H1827" s="184" t="s">
        <v>4369</v>
      </c>
      <c r="I1827" s="185" t="s">
        <v>142</v>
      </c>
    </row>
    <row r="1828" spans="1:10" x14ac:dyDescent="0.25">
      <c r="A1828" s="18">
        <v>24248841</v>
      </c>
      <c r="B1828" s="184" t="s">
        <v>4423</v>
      </c>
      <c r="C1828" s="18" t="s">
        <v>507</v>
      </c>
      <c r="D1828" s="185" t="s">
        <v>79</v>
      </c>
      <c r="E1828" s="18" t="s">
        <v>1698</v>
      </c>
      <c r="F1828" s="18">
        <v>11</v>
      </c>
      <c r="G1828" s="18" t="s">
        <v>142</v>
      </c>
      <c r="H1828" s="184" t="s">
        <v>4369</v>
      </c>
      <c r="I1828" s="185" t="s">
        <v>142</v>
      </c>
    </row>
    <row r="1829" spans="1:10" x14ac:dyDescent="0.25">
      <c r="A1829" s="18">
        <v>24248842</v>
      </c>
      <c r="B1829" s="184" t="s">
        <v>4424</v>
      </c>
      <c r="C1829" s="18" t="s">
        <v>4425</v>
      </c>
      <c r="D1829" s="185" t="s">
        <v>78</v>
      </c>
      <c r="E1829" s="18" t="s">
        <v>3232</v>
      </c>
      <c r="F1829" s="18">
        <v>11</v>
      </c>
      <c r="G1829" s="18" t="s">
        <v>142</v>
      </c>
      <c r="H1829" s="184" t="s">
        <v>4369</v>
      </c>
      <c r="I1829" s="185" t="s">
        <v>142</v>
      </c>
    </row>
    <row r="1830" spans="1:10" x14ac:dyDescent="0.25">
      <c r="A1830" s="18">
        <v>24248843</v>
      </c>
      <c r="B1830" s="184" t="s">
        <v>4426</v>
      </c>
      <c r="C1830" s="18" t="s">
        <v>4427</v>
      </c>
      <c r="D1830" s="185" t="s">
        <v>79</v>
      </c>
      <c r="E1830" s="18" t="s">
        <v>886</v>
      </c>
      <c r="F1830" s="18">
        <v>11</v>
      </c>
      <c r="G1830" s="18" t="s">
        <v>142</v>
      </c>
      <c r="H1830" s="184" t="s">
        <v>4369</v>
      </c>
      <c r="I1830" s="185" t="s">
        <v>142</v>
      </c>
    </row>
    <row r="1831" spans="1:10" x14ac:dyDescent="0.25">
      <c r="A1831" s="18">
        <v>24212860</v>
      </c>
      <c r="B1831" s="184" t="s">
        <v>3486</v>
      </c>
      <c r="C1831" s="18" t="s">
        <v>4428</v>
      </c>
      <c r="D1831" s="185" t="s">
        <v>95</v>
      </c>
      <c r="E1831" s="18" t="s">
        <v>4429</v>
      </c>
      <c r="F1831" s="18">
        <v>14</v>
      </c>
      <c r="G1831" s="18" t="s">
        <v>142</v>
      </c>
      <c r="H1831" s="184" t="s">
        <v>4369</v>
      </c>
      <c r="I1831" s="185" t="s">
        <v>142</v>
      </c>
      <c r="J1831" s="18" t="s">
        <v>794</v>
      </c>
    </row>
    <row r="1832" spans="1:10" x14ac:dyDescent="0.25">
      <c r="A1832" s="18">
        <v>24248844</v>
      </c>
      <c r="B1832" s="184" t="s">
        <v>4430</v>
      </c>
      <c r="C1832" s="18" t="s">
        <v>4431</v>
      </c>
      <c r="D1832" s="185" t="s">
        <v>78</v>
      </c>
      <c r="E1832" s="18" t="s">
        <v>290</v>
      </c>
      <c r="F1832" s="18">
        <v>11</v>
      </c>
      <c r="G1832" s="18" t="s">
        <v>142</v>
      </c>
      <c r="H1832" s="184" t="s">
        <v>4369</v>
      </c>
      <c r="I1832" s="185" t="s">
        <v>142</v>
      </c>
    </row>
    <row r="1833" spans="1:10" x14ac:dyDescent="0.25">
      <c r="A1833" s="18">
        <v>24248845</v>
      </c>
      <c r="B1833" s="184" t="s">
        <v>4432</v>
      </c>
      <c r="C1833" s="18" t="s">
        <v>4433</v>
      </c>
      <c r="D1833" s="185" t="s">
        <v>79</v>
      </c>
      <c r="E1833" s="18" t="s">
        <v>1969</v>
      </c>
      <c r="F1833" s="18">
        <v>12</v>
      </c>
      <c r="G1833" s="18" t="s">
        <v>142</v>
      </c>
      <c r="H1833" s="184" t="s">
        <v>4369</v>
      </c>
      <c r="I1833" s="185" t="s">
        <v>142</v>
      </c>
    </row>
    <row r="1834" spans="1:10" x14ac:dyDescent="0.25">
      <c r="A1834" s="18">
        <v>24248846</v>
      </c>
      <c r="B1834" s="184" t="s">
        <v>4434</v>
      </c>
      <c r="C1834" s="18" t="s">
        <v>4435</v>
      </c>
      <c r="D1834" s="185" t="s">
        <v>79</v>
      </c>
      <c r="E1834" s="18" t="s">
        <v>4436</v>
      </c>
      <c r="F1834" s="18">
        <v>11</v>
      </c>
      <c r="G1834" s="18" t="s">
        <v>142</v>
      </c>
      <c r="H1834" s="184" t="s">
        <v>4369</v>
      </c>
      <c r="I1834" s="185" t="s">
        <v>142</v>
      </c>
    </row>
    <row r="1835" spans="1:10" x14ac:dyDescent="0.25">
      <c r="A1835" s="18">
        <v>24248847</v>
      </c>
      <c r="B1835" s="184" t="s">
        <v>4437</v>
      </c>
      <c r="C1835" s="18" t="s">
        <v>4438</v>
      </c>
      <c r="D1835" s="185" t="s">
        <v>78</v>
      </c>
      <c r="E1835" s="18" t="s">
        <v>647</v>
      </c>
      <c r="F1835" s="18">
        <v>11</v>
      </c>
      <c r="G1835" s="18" t="s">
        <v>142</v>
      </c>
      <c r="H1835" s="184" t="s">
        <v>4369</v>
      </c>
      <c r="I1835" s="185" t="s">
        <v>142</v>
      </c>
    </row>
    <row r="1836" spans="1:10" x14ac:dyDescent="0.25">
      <c r="A1836" s="18">
        <v>24248848</v>
      </c>
      <c r="B1836" s="184" t="s">
        <v>4439</v>
      </c>
      <c r="C1836" s="18" t="s">
        <v>1518</v>
      </c>
      <c r="D1836" s="185" t="s">
        <v>79</v>
      </c>
      <c r="E1836" s="18" t="s">
        <v>4440</v>
      </c>
      <c r="F1836" s="18">
        <v>11</v>
      </c>
      <c r="G1836" s="18" t="s">
        <v>142</v>
      </c>
      <c r="H1836" s="184" t="s">
        <v>4369</v>
      </c>
      <c r="I1836" s="185" t="s">
        <v>142</v>
      </c>
    </row>
    <row r="1837" spans="1:10" x14ac:dyDescent="0.25">
      <c r="A1837" s="18">
        <v>24248849</v>
      </c>
      <c r="B1837" s="184" t="s">
        <v>4441</v>
      </c>
      <c r="C1837" s="18" t="s">
        <v>1795</v>
      </c>
      <c r="D1837" s="185" t="s">
        <v>79</v>
      </c>
      <c r="E1837" s="18" t="s">
        <v>4239</v>
      </c>
      <c r="F1837" s="18">
        <v>11</v>
      </c>
      <c r="G1837" s="18" t="s">
        <v>142</v>
      </c>
      <c r="H1837" s="184" t="s">
        <v>4369</v>
      </c>
      <c r="I1837" s="185" t="s">
        <v>142</v>
      </c>
    </row>
    <row r="1838" spans="1:10" x14ac:dyDescent="0.25">
      <c r="A1838" s="18">
        <v>24248850</v>
      </c>
      <c r="B1838" s="184" t="s">
        <v>4442</v>
      </c>
      <c r="C1838" s="18" t="s">
        <v>4443</v>
      </c>
      <c r="D1838" s="185" t="s">
        <v>79</v>
      </c>
      <c r="E1838" s="18" t="s">
        <v>4444</v>
      </c>
      <c r="F1838" s="18">
        <v>12</v>
      </c>
      <c r="G1838" s="18" t="s">
        <v>142</v>
      </c>
      <c r="H1838" s="184" t="s">
        <v>4369</v>
      </c>
      <c r="I1838" s="185" t="s">
        <v>142</v>
      </c>
    </row>
    <row r="1839" spans="1:10" x14ac:dyDescent="0.25">
      <c r="A1839" s="18">
        <v>24248851</v>
      </c>
      <c r="B1839" s="184" t="s">
        <v>4445</v>
      </c>
      <c r="C1839" s="18" t="s">
        <v>1602</v>
      </c>
      <c r="D1839" s="185" t="s">
        <v>79</v>
      </c>
      <c r="E1839" s="18" t="s">
        <v>664</v>
      </c>
      <c r="F1839" s="18">
        <v>13</v>
      </c>
      <c r="G1839" s="18" t="s">
        <v>142</v>
      </c>
      <c r="H1839" s="184" t="s">
        <v>4369</v>
      </c>
      <c r="I1839" s="185" t="s">
        <v>142</v>
      </c>
    </row>
    <row r="1840" spans="1:10" x14ac:dyDescent="0.25">
      <c r="A1840" s="18">
        <v>24239146</v>
      </c>
      <c r="B1840" s="184" t="s">
        <v>4446</v>
      </c>
      <c r="C1840" s="18" t="s">
        <v>1929</v>
      </c>
      <c r="D1840" s="185" t="s">
        <v>79</v>
      </c>
      <c r="E1840" s="18" t="s">
        <v>241</v>
      </c>
      <c r="F1840" s="18">
        <v>11</v>
      </c>
      <c r="G1840" s="18" t="s">
        <v>142</v>
      </c>
      <c r="H1840" s="184" t="s">
        <v>4369</v>
      </c>
      <c r="I1840" s="185" t="s">
        <v>142</v>
      </c>
    </row>
    <row r="1841" spans="1:10" x14ac:dyDescent="0.25">
      <c r="A1841" s="18">
        <v>24239147</v>
      </c>
      <c r="B1841" s="184" t="s">
        <v>4446</v>
      </c>
      <c r="C1841" s="18" t="s">
        <v>4447</v>
      </c>
      <c r="D1841" s="185" t="s">
        <v>79</v>
      </c>
      <c r="E1841" s="18" t="s">
        <v>718</v>
      </c>
      <c r="F1841" s="18">
        <v>13</v>
      </c>
      <c r="G1841" s="18" t="s">
        <v>142</v>
      </c>
      <c r="H1841" s="184" t="s">
        <v>4369</v>
      </c>
      <c r="I1841" s="185" t="s">
        <v>142</v>
      </c>
      <c r="J1841" s="18" t="s">
        <v>2446</v>
      </c>
    </row>
    <row r="1842" spans="1:10" x14ac:dyDescent="0.25">
      <c r="A1842" s="18">
        <v>24248852</v>
      </c>
      <c r="B1842" s="184" t="s">
        <v>4448</v>
      </c>
      <c r="C1842" s="18" t="s">
        <v>4449</v>
      </c>
      <c r="D1842" s="185" t="s">
        <v>79</v>
      </c>
      <c r="E1842" s="18" t="s">
        <v>3854</v>
      </c>
      <c r="F1842" s="18">
        <v>13</v>
      </c>
      <c r="G1842" s="18" t="s">
        <v>142</v>
      </c>
      <c r="H1842" s="184" t="s">
        <v>4369</v>
      </c>
      <c r="I1842" s="185" t="s">
        <v>142</v>
      </c>
    </row>
    <row r="1843" spans="1:10" x14ac:dyDescent="0.25">
      <c r="A1843" s="18">
        <v>24211036</v>
      </c>
      <c r="B1843" s="184" t="s">
        <v>695</v>
      </c>
      <c r="C1843" s="18" t="s">
        <v>1713</v>
      </c>
      <c r="D1843" s="185" t="s">
        <v>95</v>
      </c>
      <c r="E1843" s="18" t="s">
        <v>3724</v>
      </c>
      <c r="F1843" s="18">
        <v>14</v>
      </c>
      <c r="G1843" s="18" t="s">
        <v>142</v>
      </c>
      <c r="H1843" s="184" t="s">
        <v>4369</v>
      </c>
      <c r="I1843" s="185" t="s">
        <v>142</v>
      </c>
      <c r="J1843" s="18" t="s">
        <v>2446</v>
      </c>
    </row>
    <row r="1844" spans="1:10" x14ac:dyDescent="0.25">
      <c r="A1844" s="18">
        <v>24248853</v>
      </c>
      <c r="B1844" s="184" t="s">
        <v>4450</v>
      </c>
      <c r="C1844" s="18" t="s">
        <v>2299</v>
      </c>
      <c r="D1844" s="185" t="s">
        <v>78</v>
      </c>
      <c r="E1844" s="18" t="s">
        <v>2343</v>
      </c>
      <c r="F1844" s="18">
        <v>13</v>
      </c>
      <c r="G1844" s="18" t="s">
        <v>142</v>
      </c>
      <c r="H1844" s="184" t="s">
        <v>4369</v>
      </c>
      <c r="I1844" s="185" t="s">
        <v>142</v>
      </c>
    </row>
    <row r="1845" spans="1:10" x14ac:dyDescent="0.25">
      <c r="A1845" s="18">
        <v>24239149</v>
      </c>
      <c r="B1845" s="184" t="s">
        <v>4451</v>
      </c>
      <c r="C1845" s="18" t="s">
        <v>4452</v>
      </c>
      <c r="D1845" s="185" t="s">
        <v>79</v>
      </c>
      <c r="E1845" s="18" t="s">
        <v>4453</v>
      </c>
      <c r="F1845" s="18">
        <v>13</v>
      </c>
      <c r="G1845" s="18" t="s">
        <v>142</v>
      </c>
      <c r="H1845" s="184" t="s">
        <v>4369</v>
      </c>
      <c r="I1845" s="185" t="s">
        <v>142</v>
      </c>
    </row>
    <row r="1846" spans="1:10" x14ac:dyDescent="0.25">
      <c r="A1846" s="18">
        <v>24248854</v>
      </c>
      <c r="B1846" s="184" t="s">
        <v>4454</v>
      </c>
      <c r="C1846" s="18" t="s">
        <v>4455</v>
      </c>
      <c r="D1846" s="185" t="s">
        <v>79</v>
      </c>
      <c r="E1846" s="18" t="s">
        <v>2995</v>
      </c>
      <c r="F1846" s="18">
        <v>13</v>
      </c>
      <c r="G1846" s="18" t="s">
        <v>142</v>
      </c>
      <c r="H1846" s="184" t="s">
        <v>4369</v>
      </c>
      <c r="I1846" s="185" t="s">
        <v>142</v>
      </c>
    </row>
    <row r="1847" spans="1:10" x14ac:dyDescent="0.25">
      <c r="A1847" s="18">
        <v>24248855</v>
      </c>
      <c r="B1847" s="184" t="s">
        <v>4456</v>
      </c>
      <c r="C1847" s="18" t="s">
        <v>4457</v>
      </c>
      <c r="D1847" s="185" t="s">
        <v>79</v>
      </c>
      <c r="E1847" s="18" t="s">
        <v>2687</v>
      </c>
      <c r="F1847" s="18">
        <v>12</v>
      </c>
      <c r="G1847" s="18" t="s">
        <v>142</v>
      </c>
      <c r="H1847" s="184" t="s">
        <v>4369</v>
      </c>
      <c r="I1847" s="185" t="s">
        <v>142</v>
      </c>
    </row>
    <row r="1848" spans="1:10" x14ac:dyDescent="0.25">
      <c r="A1848" s="18">
        <v>24248856</v>
      </c>
      <c r="B1848" s="184" t="s">
        <v>4458</v>
      </c>
      <c r="C1848" s="18" t="s">
        <v>4459</v>
      </c>
      <c r="D1848" s="185" t="s">
        <v>79</v>
      </c>
      <c r="E1848" s="18" t="s">
        <v>3873</v>
      </c>
      <c r="F1848" s="18">
        <v>11</v>
      </c>
      <c r="G1848" s="18" t="s">
        <v>142</v>
      </c>
      <c r="H1848" s="184" t="s">
        <v>4369</v>
      </c>
      <c r="I1848" s="185" t="s">
        <v>142</v>
      </c>
    </row>
    <row r="1849" spans="1:10" x14ac:dyDescent="0.25">
      <c r="A1849" s="18">
        <v>24248857</v>
      </c>
      <c r="B1849" s="184" t="s">
        <v>4460</v>
      </c>
      <c r="C1849" s="18" t="s">
        <v>3462</v>
      </c>
      <c r="D1849" s="185" t="s">
        <v>79</v>
      </c>
      <c r="E1849" s="18" t="s">
        <v>328</v>
      </c>
      <c r="F1849" s="18">
        <v>12</v>
      </c>
      <c r="G1849" s="18" t="s">
        <v>142</v>
      </c>
      <c r="H1849" s="184" t="s">
        <v>4369</v>
      </c>
      <c r="I1849" s="185" t="s">
        <v>142</v>
      </c>
    </row>
    <row r="1850" spans="1:10" x14ac:dyDescent="0.25">
      <c r="A1850" s="18">
        <v>24248858</v>
      </c>
      <c r="B1850" s="184" t="s">
        <v>4461</v>
      </c>
      <c r="C1850" s="18" t="s">
        <v>4462</v>
      </c>
      <c r="D1850" s="185" t="s">
        <v>78</v>
      </c>
      <c r="E1850" s="18" t="s">
        <v>4463</v>
      </c>
      <c r="F1850" s="18">
        <v>11</v>
      </c>
      <c r="G1850" s="18" t="s">
        <v>142</v>
      </c>
      <c r="H1850" s="184" t="s">
        <v>4369</v>
      </c>
      <c r="I1850" s="185" t="s">
        <v>142</v>
      </c>
    </row>
    <row r="1851" spans="1:10" x14ac:dyDescent="0.25">
      <c r="A1851" s="18">
        <v>24248859</v>
      </c>
      <c r="B1851" s="184" t="s">
        <v>4464</v>
      </c>
      <c r="C1851" s="18" t="s">
        <v>4465</v>
      </c>
      <c r="D1851" s="185" t="s">
        <v>78</v>
      </c>
      <c r="E1851" s="18" t="s">
        <v>4466</v>
      </c>
      <c r="F1851" s="18">
        <v>12</v>
      </c>
      <c r="G1851" s="18" t="s">
        <v>142</v>
      </c>
      <c r="H1851" s="184" t="s">
        <v>4369</v>
      </c>
      <c r="I1851" s="185" t="s">
        <v>142</v>
      </c>
    </row>
    <row r="1852" spans="1:10" x14ac:dyDescent="0.25">
      <c r="A1852" s="18">
        <v>24248860</v>
      </c>
      <c r="B1852" s="184" t="s">
        <v>4467</v>
      </c>
      <c r="C1852" s="18" t="s">
        <v>592</v>
      </c>
      <c r="D1852" s="185" t="s">
        <v>79</v>
      </c>
      <c r="E1852" s="18" t="s">
        <v>2914</v>
      </c>
      <c r="F1852" s="18">
        <v>11</v>
      </c>
      <c r="G1852" s="18" t="s">
        <v>142</v>
      </c>
      <c r="H1852" s="184" t="s">
        <v>4369</v>
      </c>
      <c r="I1852" s="185" t="s">
        <v>142</v>
      </c>
    </row>
    <row r="1853" spans="1:10" x14ac:dyDescent="0.25">
      <c r="A1853" s="18">
        <v>24248861</v>
      </c>
      <c r="B1853" s="184" t="s">
        <v>4468</v>
      </c>
      <c r="C1853" s="18" t="s">
        <v>1589</v>
      </c>
      <c r="D1853" s="185" t="s">
        <v>79</v>
      </c>
      <c r="E1853" s="18" t="s">
        <v>3846</v>
      </c>
      <c r="F1853" s="18">
        <v>12</v>
      </c>
      <c r="G1853" s="18" t="s">
        <v>142</v>
      </c>
      <c r="H1853" s="184" t="s">
        <v>4369</v>
      </c>
      <c r="I1853" s="185" t="s">
        <v>142</v>
      </c>
    </row>
    <row r="1854" spans="1:10" x14ac:dyDescent="0.25">
      <c r="A1854" s="18">
        <v>24248862</v>
      </c>
      <c r="B1854" s="184" t="s">
        <v>4469</v>
      </c>
      <c r="C1854" s="18" t="s">
        <v>2299</v>
      </c>
      <c r="D1854" s="185" t="s">
        <v>78</v>
      </c>
      <c r="E1854" s="18" t="s">
        <v>2442</v>
      </c>
      <c r="F1854" s="18">
        <v>12</v>
      </c>
      <c r="G1854" s="18" t="s">
        <v>142</v>
      </c>
      <c r="H1854" s="184" t="s">
        <v>4369</v>
      </c>
      <c r="I1854" s="185" t="s">
        <v>142</v>
      </c>
    </row>
    <row r="1855" spans="1:10" x14ac:dyDescent="0.25">
      <c r="A1855" s="18">
        <v>24248863</v>
      </c>
      <c r="B1855" s="184" t="s">
        <v>4470</v>
      </c>
      <c r="C1855" s="18" t="s">
        <v>4471</v>
      </c>
      <c r="D1855" s="185" t="s">
        <v>79</v>
      </c>
      <c r="E1855" s="18" t="s">
        <v>998</v>
      </c>
      <c r="F1855" s="18">
        <v>11</v>
      </c>
      <c r="G1855" s="18" t="s">
        <v>142</v>
      </c>
      <c r="H1855" s="184" t="s">
        <v>4369</v>
      </c>
      <c r="I1855" s="185" t="s">
        <v>142</v>
      </c>
    </row>
    <row r="1856" spans="1:10" x14ac:dyDescent="0.25">
      <c r="A1856" s="18">
        <v>24248864</v>
      </c>
      <c r="B1856" s="184" t="s">
        <v>4177</v>
      </c>
      <c r="C1856" s="18" t="s">
        <v>1929</v>
      </c>
      <c r="D1856" s="185" t="s">
        <v>79</v>
      </c>
      <c r="E1856" s="18" t="s">
        <v>328</v>
      </c>
      <c r="F1856" s="18">
        <v>12</v>
      </c>
      <c r="G1856" s="18" t="s">
        <v>142</v>
      </c>
      <c r="H1856" s="184" t="s">
        <v>4369</v>
      </c>
      <c r="I1856" s="185" t="s">
        <v>142</v>
      </c>
    </row>
    <row r="1857" spans="1:10" x14ac:dyDescent="0.25">
      <c r="A1857" s="18">
        <v>24248865</v>
      </c>
      <c r="B1857" s="184" t="s">
        <v>4192</v>
      </c>
      <c r="C1857" s="18" t="s">
        <v>2801</v>
      </c>
      <c r="D1857" s="185" t="s">
        <v>79</v>
      </c>
      <c r="E1857" s="18" t="s">
        <v>4472</v>
      </c>
      <c r="F1857" s="18">
        <v>12</v>
      </c>
      <c r="G1857" s="18" t="s">
        <v>142</v>
      </c>
      <c r="H1857" s="184" t="s">
        <v>4369</v>
      </c>
      <c r="I1857" s="185" t="s">
        <v>142</v>
      </c>
    </row>
    <row r="1858" spans="1:10" x14ac:dyDescent="0.25">
      <c r="A1858" s="18">
        <v>24248866</v>
      </c>
      <c r="B1858" s="184" t="s">
        <v>4473</v>
      </c>
      <c r="C1858" s="18" t="s">
        <v>4474</v>
      </c>
      <c r="D1858" s="185" t="s">
        <v>79</v>
      </c>
      <c r="E1858" s="18" t="s">
        <v>4472</v>
      </c>
      <c r="F1858" s="18">
        <v>12</v>
      </c>
      <c r="G1858" s="18" t="s">
        <v>142</v>
      </c>
      <c r="H1858" s="184" t="s">
        <v>4369</v>
      </c>
      <c r="I1858" s="185" t="s">
        <v>142</v>
      </c>
    </row>
    <row r="1859" spans="1:10" x14ac:dyDescent="0.25">
      <c r="A1859" s="18">
        <v>24248867</v>
      </c>
      <c r="B1859" s="184" t="s">
        <v>4475</v>
      </c>
      <c r="C1859" s="18" t="s">
        <v>4476</v>
      </c>
      <c r="D1859" s="185" t="s">
        <v>94</v>
      </c>
      <c r="E1859" s="18" t="s">
        <v>1727</v>
      </c>
      <c r="F1859" s="18">
        <v>14</v>
      </c>
      <c r="G1859" s="18" t="s">
        <v>142</v>
      </c>
      <c r="H1859" s="184" t="s">
        <v>4369</v>
      </c>
      <c r="I1859" s="185" t="s">
        <v>142</v>
      </c>
    </row>
    <row r="1860" spans="1:10" x14ac:dyDescent="0.25">
      <c r="A1860" s="18">
        <v>24233893</v>
      </c>
      <c r="B1860" s="184" t="s">
        <v>4477</v>
      </c>
      <c r="C1860" s="18" t="s">
        <v>4478</v>
      </c>
      <c r="D1860" s="185" t="s">
        <v>78</v>
      </c>
      <c r="E1860" s="18" t="s">
        <v>4479</v>
      </c>
      <c r="F1860" s="18">
        <v>13</v>
      </c>
      <c r="G1860" s="18" t="s">
        <v>142</v>
      </c>
      <c r="H1860" s="184" t="s">
        <v>4369</v>
      </c>
      <c r="I1860" s="185" t="s">
        <v>142</v>
      </c>
    </row>
    <row r="1861" spans="1:10" x14ac:dyDescent="0.25">
      <c r="A1861" s="18">
        <v>24239153</v>
      </c>
      <c r="B1861" s="184" t="s">
        <v>4480</v>
      </c>
      <c r="C1861" s="18" t="s">
        <v>1569</v>
      </c>
      <c r="D1861" s="185" t="s">
        <v>78</v>
      </c>
      <c r="E1861" s="18" t="s">
        <v>3311</v>
      </c>
      <c r="F1861" s="18">
        <v>13</v>
      </c>
      <c r="G1861" s="18" t="s">
        <v>142</v>
      </c>
      <c r="H1861" s="184" t="s">
        <v>4481</v>
      </c>
      <c r="I1861" s="185" t="s">
        <v>142</v>
      </c>
      <c r="J1861" s="18" t="s">
        <v>307</v>
      </c>
    </row>
    <row r="1862" spans="1:10" x14ac:dyDescent="0.25">
      <c r="A1862" s="18">
        <v>24247643</v>
      </c>
      <c r="B1862" s="184" t="s">
        <v>4482</v>
      </c>
      <c r="C1862" s="18" t="s">
        <v>4483</v>
      </c>
      <c r="D1862" s="185" t="s">
        <v>79</v>
      </c>
      <c r="E1862" s="18" t="s">
        <v>2764</v>
      </c>
      <c r="F1862" s="18">
        <v>13</v>
      </c>
      <c r="G1862" s="18" t="s">
        <v>142</v>
      </c>
      <c r="H1862" s="184" t="s">
        <v>4481</v>
      </c>
      <c r="I1862" s="185" t="s">
        <v>142</v>
      </c>
      <c r="J1862" s="18" t="s">
        <v>182</v>
      </c>
    </row>
    <row r="1863" spans="1:10" x14ac:dyDescent="0.25">
      <c r="A1863" s="18">
        <v>24222583</v>
      </c>
      <c r="B1863" s="184" t="s">
        <v>4484</v>
      </c>
      <c r="C1863" s="18" t="s">
        <v>1175</v>
      </c>
      <c r="D1863" s="185" t="s">
        <v>95</v>
      </c>
      <c r="E1863" s="18" t="s">
        <v>3337</v>
      </c>
      <c r="F1863" s="18">
        <v>14</v>
      </c>
      <c r="G1863" s="18" t="s">
        <v>142</v>
      </c>
      <c r="H1863" s="184" t="s">
        <v>4481</v>
      </c>
      <c r="I1863" s="185" t="s">
        <v>142</v>
      </c>
      <c r="J1863" s="18" t="s">
        <v>1606</v>
      </c>
    </row>
    <row r="1864" spans="1:10" x14ac:dyDescent="0.25">
      <c r="A1864" s="18">
        <v>24221648</v>
      </c>
      <c r="B1864" s="184" t="s">
        <v>3937</v>
      </c>
      <c r="C1864" s="18" t="s">
        <v>4485</v>
      </c>
      <c r="D1864" s="185" t="s">
        <v>95</v>
      </c>
      <c r="E1864" s="18" t="s">
        <v>1385</v>
      </c>
      <c r="F1864" s="18">
        <v>15</v>
      </c>
      <c r="G1864" s="18" t="s">
        <v>142</v>
      </c>
      <c r="H1864" s="184" t="s">
        <v>4481</v>
      </c>
      <c r="I1864" s="185" t="s">
        <v>142</v>
      </c>
      <c r="J1864" s="18" t="s">
        <v>182</v>
      </c>
    </row>
    <row r="1865" spans="1:10" x14ac:dyDescent="0.25">
      <c r="A1865" s="18">
        <v>24248868</v>
      </c>
      <c r="B1865" s="184" t="s">
        <v>4486</v>
      </c>
      <c r="C1865" s="18" t="s">
        <v>4487</v>
      </c>
      <c r="D1865" s="185" t="s">
        <v>78</v>
      </c>
      <c r="E1865" s="18" t="s">
        <v>1449</v>
      </c>
      <c r="F1865" s="18">
        <v>12</v>
      </c>
      <c r="G1865" s="18" t="s">
        <v>142</v>
      </c>
      <c r="H1865" s="184" t="s">
        <v>4481</v>
      </c>
      <c r="I1865" s="185" t="s">
        <v>142</v>
      </c>
      <c r="J1865" s="18" t="s">
        <v>307</v>
      </c>
    </row>
    <row r="1866" spans="1:10" x14ac:dyDescent="0.25">
      <c r="A1866" s="18">
        <v>24248869</v>
      </c>
      <c r="B1866" s="184" t="s">
        <v>4488</v>
      </c>
      <c r="C1866" s="18" t="s">
        <v>150</v>
      </c>
      <c r="D1866" s="185" t="s">
        <v>95</v>
      </c>
      <c r="E1866" s="18" t="s">
        <v>3476</v>
      </c>
      <c r="F1866" s="18">
        <v>13</v>
      </c>
      <c r="G1866" s="18" t="s">
        <v>142</v>
      </c>
      <c r="H1866" s="184" t="s">
        <v>4481</v>
      </c>
      <c r="I1866" s="185" t="s">
        <v>142</v>
      </c>
      <c r="J1866" s="18" t="s">
        <v>307</v>
      </c>
    </row>
    <row r="1867" spans="1:10" x14ac:dyDescent="0.25">
      <c r="A1867" s="18">
        <v>24249351</v>
      </c>
      <c r="B1867" s="184" t="s">
        <v>9183</v>
      </c>
      <c r="C1867" s="18" t="s">
        <v>9184</v>
      </c>
      <c r="D1867" s="185" t="s">
        <v>79</v>
      </c>
      <c r="E1867" s="18" t="s">
        <v>686</v>
      </c>
      <c r="F1867" s="18">
        <v>11</v>
      </c>
      <c r="G1867" s="18" t="s">
        <v>142</v>
      </c>
      <c r="H1867" s="184" t="s">
        <v>4481</v>
      </c>
      <c r="I1867" s="185" t="s">
        <v>142</v>
      </c>
      <c r="J1867" s="18" t="s">
        <v>764</v>
      </c>
    </row>
    <row r="1868" spans="1:10" x14ac:dyDescent="0.25">
      <c r="A1868" s="18">
        <v>24222084</v>
      </c>
      <c r="B1868" s="184" t="s">
        <v>3838</v>
      </c>
      <c r="C1868" s="18" t="s">
        <v>682</v>
      </c>
      <c r="D1868" s="185" t="s">
        <v>79</v>
      </c>
      <c r="E1868" s="18" t="s">
        <v>995</v>
      </c>
      <c r="F1868" s="18">
        <v>13</v>
      </c>
      <c r="G1868" s="18" t="s">
        <v>142</v>
      </c>
      <c r="H1868" s="184" t="s">
        <v>4481</v>
      </c>
      <c r="I1868" s="185" t="s">
        <v>142</v>
      </c>
      <c r="J1868" s="18" t="s">
        <v>764</v>
      </c>
    </row>
    <row r="1869" spans="1:10" x14ac:dyDescent="0.25">
      <c r="A1869" s="18">
        <v>24248870</v>
      </c>
      <c r="B1869" s="184" t="s">
        <v>4489</v>
      </c>
      <c r="C1869" s="18" t="s">
        <v>3437</v>
      </c>
      <c r="D1869" s="185" t="s">
        <v>79</v>
      </c>
      <c r="E1869" s="18" t="s">
        <v>4453</v>
      </c>
      <c r="F1869" s="18">
        <v>13</v>
      </c>
      <c r="G1869" s="18" t="s">
        <v>142</v>
      </c>
      <c r="H1869" s="184" t="s">
        <v>4481</v>
      </c>
      <c r="I1869" s="185" t="s">
        <v>142</v>
      </c>
      <c r="J1869" s="18" t="s">
        <v>307</v>
      </c>
    </row>
    <row r="1870" spans="1:10" x14ac:dyDescent="0.25">
      <c r="A1870" s="18">
        <v>24249358</v>
      </c>
      <c r="B1870" s="184" t="s">
        <v>9185</v>
      </c>
      <c r="C1870" s="18" t="s">
        <v>9186</v>
      </c>
      <c r="D1870" s="185" t="s">
        <v>95</v>
      </c>
      <c r="E1870" s="18" t="s">
        <v>1040</v>
      </c>
      <c r="F1870" s="18">
        <v>14</v>
      </c>
      <c r="G1870" s="18" t="s">
        <v>142</v>
      </c>
      <c r="H1870" s="184" t="s">
        <v>4481</v>
      </c>
      <c r="I1870" s="185" t="s">
        <v>142</v>
      </c>
      <c r="J1870" s="18" t="s">
        <v>764</v>
      </c>
    </row>
    <row r="1871" spans="1:10" x14ac:dyDescent="0.25">
      <c r="A1871" s="18">
        <v>24247662</v>
      </c>
      <c r="B1871" s="184" t="s">
        <v>4490</v>
      </c>
      <c r="C1871" s="18" t="s">
        <v>4491</v>
      </c>
      <c r="D1871" s="185" t="s">
        <v>95</v>
      </c>
      <c r="E1871" s="18" t="s">
        <v>4492</v>
      </c>
      <c r="F1871" s="18">
        <v>14</v>
      </c>
      <c r="G1871" s="18" t="s">
        <v>142</v>
      </c>
      <c r="H1871" s="184" t="s">
        <v>4481</v>
      </c>
      <c r="I1871" s="185" t="s">
        <v>142</v>
      </c>
      <c r="J1871" s="18" t="s">
        <v>152</v>
      </c>
    </row>
    <row r="1872" spans="1:10" x14ac:dyDescent="0.25">
      <c r="A1872" s="18">
        <v>24248871</v>
      </c>
      <c r="B1872" s="184" t="s">
        <v>4493</v>
      </c>
      <c r="C1872" s="18" t="s">
        <v>4494</v>
      </c>
      <c r="D1872" s="185" t="s">
        <v>78</v>
      </c>
      <c r="E1872" s="18" t="s">
        <v>1070</v>
      </c>
      <c r="F1872" s="18">
        <v>12</v>
      </c>
      <c r="G1872" s="18" t="s">
        <v>142</v>
      </c>
      <c r="H1872" s="184" t="s">
        <v>4481</v>
      </c>
      <c r="I1872" s="185" t="s">
        <v>142</v>
      </c>
      <c r="J1872" s="18" t="s">
        <v>2233</v>
      </c>
    </row>
    <row r="1873" spans="1:10" x14ac:dyDescent="0.25">
      <c r="A1873" s="18">
        <v>24249364</v>
      </c>
      <c r="B1873" s="184" t="s">
        <v>9187</v>
      </c>
      <c r="C1873" s="18" t="s">
        <v>9188</v>
      </c>
      <c r="D1873" s="185" t="s">
        <v>78</v>
      </c>
      <c r="E1873" s="18" t="s">
        <v>3116</v>
      </c>
      <c r="F1873" s="18">
        <v>12</v>
      </c>
      <c r="G1873" s="18" t="s">
        <v>142</v>
      </c>
      <c r="H1873" s="184" t="s">
        <v>4481</v>
      </c>
      <c r="I1873" s="185" t="s">
        <v>142</v>
      </c>
      <c r="J1873" s="18" t="s">
        <v>764</v>
      </c>
    </row>
    <row r="1874" spans="1:10" x14ac:dyDescent="0.25">
      <c r="A1874" s="18">
        <v>24222104</v>
      </c>
      <c r="B1874" s="184" t="s">
        <v>9189</v>
      </c>
      <c r="C1874" s="18" t="s">
        <v>9190</v>
      </c>
      <c r="D1874" s="185" t="s">
        <v>95</v>
      </c>
      <c r="E1874" s="18" t="s">
        <v>6014</v>
      </c>
      <c r="F1874" s="18">
        <v>14</v>
      </c>
      <c r="G1874" s="18" t="s">
        <v>142</v>
      </c>
      <c r="H1874" s="184" t="s">
        <v>4481</v>
      </c>
      <c r="I1874" s="185" t="s">
        <v>142</v>
      </c>
      <c r="J1874" s="18" t="s">
        <v>764</v>
      </c>
    </row>
    <row r="1875" spans="1:10" x14ac:dyDescent="0.25">
      <c r="A1875" s="18">
        <v>24222667</v>
      </c>
      <c r="B1875" s="184" t="s">
        <v>4495</v>
      </c>
      <c r="C1875" s="18" t="s">
        <v>4496</v>
      </c>
      <c r="D1875" s="185" t="s">
        <v>79</v>
      </c>
      <c r="E1875" s="18" t="s">
        <v>4497</v>
      </c>
      <c r="F1875" s="18">
        <v>13</v>
      </c>
      <c r="G1875" s="18" t="s">
        <v>142</v>
      </c>
      <c r="H1875" s="184" t="s">
        <v>4481</v>
      </c>
      <c r="I1875" s="185" t="s">
        <v>142</v>
      </c>
      <c r="J1875" s="18" t="s">
        <v>794</v>
      </c>
    </row>
    <row r="1876" spans="1:10" x14ac:dyDescent="0.25">
      <c r="A1876" s="18">
        <v>24248872</v>
      </c>
      <c r="B1876" s="184" t="s">
        <v>4495</v>
      </c>
      <c r="C1876" s="18" t="s">
        <v>4498</v>
      </c>
      <c r="D1876" s="185" t="s">
        <v>95</v>
      </c>
      <c r="E1876" s="18" t="s">
        <v>4499</v>
      </c>
      <c r="F1876" s="18">
        <v>14</v>
      </c>
      <c r="G1876" s="18" t="s">
        <v>142</v>
      </c>
      <c r="H1876" s="184" t="s">
        <v>4481</v>
      </c>
      <c r="I1876" s="185" t="s">
        <v>142</v>
      </c>
    </row>
    <row r="1877" spans="1:10" x14ac:dyDescent="0.25">
      <c r="A1877" s="18">
        <v>24247648</v>
      </c>
      <c r="B1877" s="184" t="s">
        <v>4500</v>
      </c>
      <c r="C1877" s="18" t="s">
        <v>4501</v>
      </c>
      <c r="D1877" s="185" t="s">
        <v>78</v>
      </c>
      <c r="E1877" s="18" t="s">
        <v>542</v>
      </c>
      <c r="F1877" s="18">
        <v>12</v>
      </c>
      <c r="G1877" s="18" t="s">
        <v>142</v>
      </c>
      <c r="H1877" s="184" t="s">
        <v>4481</v>
      </c>
      <c r="I1877" s="185" t="s">
        <v>142</v>
      </c>
      <c r="J1877" s="18" t="s">
        <v>152</v>
      </c>
    </row>
    <row r="1878" spans="1:10" x14ac:dyDescent="0.25">
      <c r="A1878" s="18">
        <v>24238170</v>
      </c>
      <c r="B1878" s="184" t="s">
        <v>4502</v>
      </c>
      <c r="C1878" s="18" t="s">
        <v>4471</v>
      </c>
      <c r="D1878" s="185" t="s">
        <v>95</v>
      </c>
      <c r="E1878" s="18" t="s">
        <v>3061</v>
      </c>
      <c r="F1878" s="18">
        <v>14</v>
      </c>
      <c r="G1878" s="18" t="s">
        <v>142</v>
      </c>
      <c r="H1878" s="184" t="s">
        <v>4481</v>
      </c>
      <c r="I1878" s="185" t="s">
        <v>142</v>
      </c>
      <c r="J1878" s="18" t="s">
        <v>4503</v>
      </c>
    </row>
    <row r="1879" spans="1:10" x14ac:dyDescent="0.25">
      <c r="A1879" s="18">
        <v>24249354</v>
      </c>
      <c r="B1879" s="184" t="s">
        <v>9191</v>
      </c>
      <c r="C1879" s="18" t="s">
        <v>7160</v>
      </c>
      <c r="D1879" s="185" t="s">
        <v>78</v>
      </c>
      <c r="E1879" s="18" t="s">
        <v>1942</v>
      </c>
      <c r="F1879" s="18">
        <v>11</v>
      </c>
      <c r="G1879" s="18" t="s">
        <v>142</v>
      </c>
      <c r="H1879" s="184" t="s">
        <v>4481</v>
      </c>
      <c r="I1879" s="185" t="s">
        <v>142</v>
      </c>
    </row>
    <row r="1880" spans="1:10" x14ac:dyDescent="0.25">
      <c r="A1880" s="18">
        <v>24248873</v>
      </c>
      <c r="B1880" s="184" t="s">
        <v>4504</v>
      </c>
      <c r="C1880" s="18" t="s">
        <v>3183</v>
      </c>
      <c r="D1880" s="185" t="s">
        <v>94</v>
      </c>
      <c r="E1880" s="18" t="s">
        <v>4505</v>
      </c>
      <c r="F1880" s="18">
        <v>15</v>
      </c>
      <c r="G1880" s="18" t="s">
        <v>142</v>
      </c>
      <c r="H1880" s="184" t="s">
        <v>4481</v>
      </c>
      <c r="I1880" s="185" t="s">
        <v>142</v>
      </c>
      <c r="J1880" s="18" t="s">
        <v>307</v>
      </c>
    </row>
    <row r="1881" spans="1:10" x14ac:dyDescent="0.25">
      <c r="A1881" s="18">
        <v>24233795</v>
      </c>
      <c r="B1881" s="184" t="s">
        <v>4506</v>
      </c>
      <c r="C1881" s="18" t="s">
        <v>520</v>
      </c>
      <c r="D1881" s="185" t="s">
        <v>95</v>
      </c>
      <c r="E1881" s="18" t="s">
        <v>4507</v>
      </c>
      <c r="F1881" s="18">
        <v>14</v>
      </c>
      <c r="G1881" s="18" t="s">
        <v>142</v>
      </c>
      <c r="H1881" s="184" t="s">
        <v>4481</v>
      </c>
      <c r="I1881" s="185" t="s">
        <v>142</v>
      </c>
      <c r="J1881" s="18" t="s">
        <v>307</v>
      </c>
    </row>
    <row r="1882" spans="1:10" x14ac:dyDescent="0.25">
      <c r="A1882" s="18">
        <v>24233826</v>
      </c>
      <c r="B1882" s="184" t="s">
        <v>4508</v>
      </c>
      <c r="C1882" s="18" t="s">
        <v>4509</v>
      </c>
      <c r="D1882" s="185" t="s">
        <v>78</v>
      </c>
      <c r="E1882" s="18" t="s">
        <v>1759</v>
      </c>
      <c r="F1882" s="18">
        <v>13</v>
      </c>
      <c r="G1882" s="18" t="s">
        <v>142</v>
      </c>
      <c r="H1882" s="184" t="s">
        <v>4481</v>
      </c>
      <c r="I1882" s="185" t="s">
        <v>142</v>
      </c>
      <c r="J1882" s="18" t="s">
        <v>2233</v>
      </c>
    </row>
    <row r="1883" spans="1:10" x14ac:dyDescent="0.25">
      <c r="A1883" s="18">
        <v>24248874</v>
      </c>
      <c r="B1883" s="184" t="s">
        <v>4510</v>
      </c>
      <c r="C1883" s="18" t="s">
        <v>4511</v>
      </c>
      <c r="D1883" s="185" t="s">
        <v>95</v>
      </c>
      <c r="E1883" s="18" t="s">
        <v>4190</v>
      </c>
      <c r="F1883" s="18">
        <v>14</v>
      </c>
      <c r="G1883" s="18" t="s">
        <v>142</v>
      </c>
      <c r="H1883" s="184" t="s">
        <v>4481</v>
      </c>
      <c r="I1883" s="185" t="s">
        <v>142</v>
      </c>
      <c r="J1883" s="18" t="s">
        <v>2233</v>
      </c>
    </row>
    <row r="1884" spans="1:10" x14ac:dyDescent="0.25">
      <c r="A1884" s="18">
        <v>24210376</v>
      </c>
      <c r="B1884" s="184" t="s">
        <v>4512</v>
      </c>
      <c r="C1884" s="18" t="s">
        <v>300</v>
      </c>
      <c r="D1884" s="185" t="s">
        <v>95</v>
      </c>
      <c r="E1884" s="18" t="s">
        <v>1214</v>
      </c>
      <c r="F1884" s="18">
        <v>15</v>
      </c>
      <c r="G1884" s="18" t="s">
        <v>142</v>
      </c>
      <c r="H1884" s="184" t="s">
        <v>4481</v>
      </c>
      <c r="I1884" s="185" t="s">
        <v>142</v>
      </c>
      <c r="J1884" s="18" t="s">
        <v>1750</v>
      </c>
    </row>
    <row r="1885" spans="1:10" x14ac:dyDescent="0.25">
      <c r="A1885" s="18">
        <v>24233753</v>
      </c>
      <c r="B1885" s="184" t="s">
        <v>4513</v>
      </c>
      <c r="C1885" s="18" t="s">
        <v>4514</v>
      </c>
      <c r="D1885" s="185" t="s">
        <v>95</v>
      </c>
      <c r="E1885" s="18" t="s">
        <v>3637</v>
      </c>
      <c r="F1885" s="18">
        <v>14</v>
      </c>
      <c r="G1885" s="18" t="s">
        <v>142</v>
      </c>
      <c r="H1885" s="184" t="s">
        <v>4481</v>
      </c>
      <c r="I1885" s="185" t="s">
        <v>142</v>
      </c>
      <c r="J1885" s="18" t="s">
        <v>307</v>
      </c>
    </row>
    <row r="1886" spans="1:10" x14ac:dyDescent="0.25">
      <c r="A1886" s="18">
        <v>24239161</v>
      </c>
      <c r="B1886" s="184" t="s">
        <v>4515</v>
      </c>
      <c r="C1886" s="18" t="s">
        <v>3404</v>
      </c>
      <c r="D1886" s="185" t="s">
        <v>95</v>
      </c>
      <c r="E1886" s="18" t="s">
        <v>4516</v>
      </c>
      <c r="F1886" s="18">
        <v>14</v>
      </c>
      <c r="G1886" s="18" t="s">
        <v>142</v>
      </c>
      <c r="H1886" s="184" t="s">
        <v>4481</v>
      </c>
      <c r="I1886" s="185" t="s">
        <v>142</v>
      </c>
      <c r="J1886" s="18" t="s">
        <v>307</v>
      </c>
    </row>
    <row r="1887" spans="1:10" x14ac:dyDescent="0.25">
      <c r="A1887" s="18">
        <v>24248875</v>
      </c>
      <c r="B1887" s="184" t="s">
        <v>4517</v>
      </c>
      <c r="C1887" s="18" t="s">
        <v>4518</v>
      </c>
      <c r="D1887" s="185" t="s">
        <v>78</v>
      </c>
      <c r="E1887" s="18" t="s">
        <v>4519</v>
      </c>
      <c r="F1887" s="18">
        <v>13</v>
      </c>
      <c r="G1887" s="18" t="s">
        <v>142</v>
      </c>
      <c r="H1887" s="184" t="s">
        <v>4481</v>
      </c>
      <c r="I1887" s="185" t="s">
        <v>142</v>
      </c>
      <c r="J1887" s="18" t="s">
        <v>2233</v>
      </c>
    </row>
    <row r="1888" spans="1:10" x14ac:dyDescent="0.25">
      <c r="A1888" s="18">
        <v>24249353</v>
      </c>
      <c r="B1888" s="184" t="s">
        <v>9192</v>
      </c>
      <c r="C1888" s="18" t="s">
        <v>3745</v>
      </c>
      <c r="D1888" s="185" t="s">
        <v>79</v>
      </c>
      <c r="E1888" s="18" t="s">
        <v>3356</v>
      </c>
      <c r="F1888" s="18">
        <v>13</v>
      </c>
      <c r="G1888" s="18" t="s">
        <v>142</v>
      </c>
      <c r="H1888" s="184" t="s">
        <v>4481</v>
      </c>
      <c r="I1888" s="185" t="s">
        <v>142</v>
      </c>
      <c r="J1888" s="18" t="s">
        <v>764</v>
      </c>
    </row>
    <row r="1889" spans="1:10" x14ac:dyDescent="0.25">
      <c r="A1889" s="18">
        <v>24249350</v>
      </c>
      <c r="B1889" s="184" t="s">
        <v>9193</v>
      </c>
      <c r="C1889" s="18" t="s">
        <v>9194</v>
      </c>
      <c r="D1889" s="185" t="s">
        <v>78</v>
      </c>
      <c r="E1889" s="18" t="s">
        <v>1698</v>
      </c>
      <c r="F1889" s="18">
        <v>11</v>
      </c>
      <c r="G1889" s="18" t="s">
        <v>142</v>
      </c>
      <c r="H1889" s="184" t="s">
        <v>4481</v>
      </c>
      <c r="I1889" s="185" t="s">
        <v>142</v>
      </c>
      <c r="J1889" s="18" t="s">
        <v>764</v>
      </c>
    </row>
    <row r="1890" spans="1:10" x14ac:dyDescent="0.25">
      <c r="A1890" s="18">
        <v>24249361</v>
      </c>
      <c r="B1890" s="184" t="s">
        <v>9195</v>
      </c>
      <c r="C1890" s="18" t="s">
        <v>819</v>
      </c>
      <c r="D1890" s="185" t="s">
        <v>79</v>
      </c>
      <c r="E1890" s="18" t="s">
        <v>3230</v>
      </c>
      <c r="F1890" s="18">
        <v>12</v>
      </c>
      <c r="G1890" s="18" t="s">
        <v>142</v>
      </c>
      <c r="H1890" s="184" t="s">
        <v>4481</v>
      </c>
      <c r="I1890" s="185" t="s">
        <v>142</v>
      </c>
      <c r="J1890" s="18" t="s">
        <v>764</v>
      </c>
    </row>
    <row r="1891" spans="1:10" x14ac:dyDescent="0.25">
      <c r="A1891" s="18">
        <v>24237959</v>
      </c>
      <c r="B1891" s="184" t="s">
        <v>4520</v>
      </c>
      <c r="C1891" s="18" t="s">
        <v>4521</v>
      </c>
      <c r="D1891" s="185" t="s">
        <v>79</v>
      </c>
      <c r="E1891" s="18" t="s">
        <v>303</v>
      </c>
      <c r="F1891" s="18">
        <v>12</v>
      </c>
      <c r="G1891" s="18" t="s">
        <v>142</v>
      </c>
      <c r="H1891" s="184" t="s">
        <v>4481</v>
      </c>
      <c r="I1891" s="185" t="s">
        <v>142</v>
      </c>
      <c r="J1891" s="18" t="s">
        <v>152</v>
      </c>
    </row>
    <row r="1892" spans="1:10" x14ac:dyDescent="0.25">
      <c r="A1892" s="18">
        <v>24247711</v>
      </c>
      <c r="B1892" s="184" t="s">
        <v>183</v>
      </c>
      <c r="C1892" s="18" t="s">
        <v>4522</v>
      </c>
      <c r="D1892" s="185" t="s">
        <v>95</v>
      </c>
      <c r="E1892" s="18" t="s">
        <v>4523</v>
      </c>
      <c r="F1892" s="18">
        <v>14</v>
      </c>
      <c r="G1892" s="18" t="s">
        <v>142</v>
      </c>
      <c r="H1892" s="184" t="s">
        <v>4481</v>
      </c>
      <c r="I1892" s="185" t="s">
        <v>142</v>
      </c>
      <c r="J1892" s="18" t="s">
        <v>152</v>
      </c>
    </row>
    <row r="1893" spans="1:10" x14ac:dyDescent="0.25">
      <c r="A1893" s="18">
        <v>24248876</v>
      </c>
      <c r="B1893" s="184" t="s">
        <v>4524</v>
      </c>
      <c r="C1893" s="18" t="s">
        <v>4525</v>
      </c>
      <c r="D1893" s="185" t="s">
        <v>94</v>
      </c>
      <c r="E1893" s="18" t="s">
        <v>4526</v>
      </c>
      <c r="F1893" s="18">
        <v>15</v>
      </c>
      <c r="G1893" s="18" t="s">
        <v>142</v>
      </c>
      <c r="H1893" s="184" t="s">
        <v>4481</v>
      </c>
      <c r="I1893" s="185" t="s">
        <v>142</v>
      </c>
      <c r="J1893" s="18" t="s">
        <v>307</v>
      </c>
    </row>
    <row r="1894" spans="1:10" x14ac:dyDescent="0.25">
      <c r="A1894" s="18">
        <v>24247631</v>
      </c>
      <c r="B1894" s="184" t="s">
        <v>4524</v>
      </c>
      <c r="C1894" s="18" t="s">
        <v>4527</v>
      </c>
      <c r="D1894" s="185" t="s">
        <v>79</v>
      </c>
      <c r="E1894" s="18" t="s">
        <v>462</v>
      </c>
      <c r="F1894" s="18">
        <v>13</v>
      </c>
      <c r="G1894" s="18" t="s">
        <v>142</v>
      </c>
      <c r="H1894" s="184" t="s">
        <v>4481</v>
      </c>
      <c r="I1894" s="185" t="s">
        <v>142</v>
      </c>
      <c r="J1894" s="18" t="s">
        <v>152</v>
      </c>
    </row>
    <row r="1895" spans="1:10" x14ac:dyDescent="0.25">
      <c r="A1895" s="18">
        <v>24247663</v>
      </c>
      <c r="B1895" s="184" t="s">
        <v>4524</v>
      </c>
      <c r="C1895" s="18" t="s">
        <v>198</v>
      </c>
      <c r="D1895" s="185" t="s">
        <v>380</v>
      </c>
      <c r="E1895" s="18" t="s">
        <v>634</v>
      </c>
      <c r="F1895" s="18">
        <v>15</v>
      </c>
      <c r="G1895" s="18" t="s">
        <v>142</v>
      </c>
      <c r="H1895" s="184" t="s">
        <v>4481</v>
      </c>
      <c r="I1895" s="185" t="s">
        <v>142</v>
      </c>
      <c r="J1895" s="18" t="s">
        <v>152</v>
      </c>
    </row>
    <row r="1896" spans="1:10" x14ac:dyDescent="0.25">
      <c r="A1896" s="18">
        <v>24248337</v>
      </c>
      <c r="B1896" s="184" t="s">
        <v>4528</v>
      </c>
      <c r="C1896" s="18" t="s">
        <v>4529</v>
      </c>
      <c r="D1896" s="185" t="s">
        <v>79</v>
      </c>
      <c r="E1896" s="18" t="s">
        <v>502</v>
      </c>
      <c r="F1896" s="18">
        <v>13</v>
      </c>
      <c r="G1896" s="18" t="s">
        <v>142</v>
      </c>
      <c r="H1896" s="184" t="s">
        <v>4481</v>
      </c>
      <c r="I1896" s="185" t="s">
        <v>142</v>
      </c>
      <c r="J1896" s="18" t="s">
        <v>152</v>
      </c>
    </row>
    <row r="1897" spans="1:10" x14ac:dyDescent="0.25">
      <c r="A1897" s="18">
        <v>24248877</v>
      </c>
      <c r="B1897" s="184" t="s">
        <v>4530</v>
      </c>
      <c r="C1897" s="18" t="s">
        <v>4531</v>
      </c>
      <c r="D1897" s="185" t="s">
        <v>78</v>
      </c>
      <c r="E1897" s="18" t="s">
        <v>4532</v>
      </c>
      <c r="F1897" s="18">
        <v>11</v>
      </c>
      <c r="G1897" s="18" t="s">
        <v>142</v>
      </c>
      <c r="H1897" s="184" t="s">
        <v>4481</v>
      </c>
      <c r="I1897" s="185" t="s">
        <v>142</v>
      </c>
      <c r="J1897" s="18" t="s">
        <v>2233</v>
      </c>
    </row>
    <row r="1898" spans="1:10" x14ac:dyDescent="0.25">
      <c r="A1898" s="18">
        <v>24222697</v>
      </c>
      <c r="B1898" s="184" t="s">
        <v>4533</v>
      </c>
      <c r="C1898" s="18" t="s">
        <v>4534</v>
      </c>
      <c r="D1898" s="185" t="s">
        <v>79</v>
      </c>
      <c r="E1898" s="18" t="s">
        <v>2709</v>
      </c>
      <c r="F1898" s="18">
        <v>13</v>
      </c>
      <c r="G1898" s="18" t="s">
        <v>142</v>
      </c>
      <c r="H1898" s="184" t="s">
        <v>4481</v>
      </c>
      <c r="I1898" s="185" t="s">
        <v>142</v>
      </c>
      <c r="J1898" s="18" t="s">
        <v>2233</v>
      </c>
    </row>
    <row r="1899" spans="1:10" x14ac:dyDescent="0.25">
      <c r="A1899" s="18">
        <v>24247647</v>
      </c>
      <c r="B1899" s="184" t="s">
        <v>1866</v>
      </c>
      <c r="C1899" s="18" t="s">
        <v>4535</v>
      </c>
      <c r="D1899" s="185" t="s">
        <v>79</v>
      </c>
      <c r="E1899" s="18" t="s">
        <v>1745</v>
      </c>
      <c r="F1899" s="18">
        <v>13</v>
      </c>
      <c r="G1899" s="18" t="s">
        <v>142</v>
      </c>
      <c r="H1899" s="184" t="s">
        <v>4481</v>
      </c>
      <c r="I1899" s="185" t="s">
        <v>142</v>
      </c>
      <c r="J1899" s="18" t="s">
        <v>182</v>
      </c>
    </row>
    <row r="1900" spans="1:10" x14ac:dyDescent="0.25">
      <c r="A1900" s="18">
        <v>24247634</v>
      </c>
      <c r="B1900" s="184" t="s">
        <v>4536</v>
      </c>
      <c r="C1900" s="18" t="s">
        <v>4537</v>
      </c>
      <c r="D1900" s="185" t="s">
        <v>79</v>
      </c>
      <c r="E1900" s="18" t="s">
        <v>2442</v>
      </c>
      <c r="F1900" s="18">
        <v>12</v>
      </c>
      <c r="G1900" s="18" t="s">
        <v>142</v>
      </c>
      <c r="H1900" s="184" t="s">
        <v>4481</v>
      </c>
      <c r="I1900" s="185" t="s">
        <v>142</v>
      </c>
      <c r="J1900" s="18" t="s">
        <v>152</v>
      </c>
    </row>
    <row r="1901" spans="1:10" x14ac:dyDescent="0.25">
      <c r="A1901" s="18">
        <v>24237960</v>
      </c>
      <c r="B1901" s="184" t="s">
        <v>4538</v>
      </c>
      <c r="C1901" s="18" t="s">
        <v>4539</v>
      </c>
      <c r="D1901" s="185" t="s">
        <v>79</v>
      </c>
      <c r="E1901" s="18" t="s">
        <v>1114</v>
      </c>
      <c r="F1901" s="18">
        <v>12</v>
      </c>
      <c r="G1901" s="18" t="s">
        <v>142</v>
      </c>
      <c r="H1901" s="184" t="s">
        <v>4481</v>
      </c>
      <c r="I1901" s="185" t="s">
        <v>142</v>
      </c>
      <c r="J1901" s="18" t="s">
        <v>152</v>
      </c>
    </row>
    <row r="1902" spans="1:10" x14ac:dyDescent="0.25">
      <c r="A1902" s="18">
        <v>24239160</v>
      </c>
      <c r="B1902" s="184" t="s">
        <v>4540</v>
      </c>
      <c r="C1902" s="18" t="s">
        <v>4541</v>
      </c>
      <c r="D1902" s="185" t="s">
        <v>94</v>
      </c>
      <c r="E1902" s="18" t="s">
        <v>4542</v>
      </c>
      <c r="F1902" s="18">
        <v>14</v>
      </c>
      <c r="G1902" s="18" t="s">
        <v>142</v>
      </c>
      <c r="H1902" s="184" t="s">
        <v>4481</v>
      </c>
      <c r="I1902" s="185" t="s">
        <v>142</v>
      </c>
      <c r="J1902" s="18" t="s">
        <v>307</v>
      </c>
    </row>
    <row r="1903" spans="1:10" x14ac:dyDescent="0.25">
      <c r="A1903" s="18">
        <v>24248878</v>
      </c>
      <c r="B1903" s="184" t="s">
        <v>4543</v>
      </c>
      <c r="C1903" s="18" t="s">
        <v>4544</v>
      </c>
      <c r="D1903" s="185" t="s">
        <v>78</v>
      </c>
      <c r="E1903" s="18" t="s">
        <v>4545</v>
      </c>
      <c r="F1903" s="18">
        <v>12</v>
      </c>
      <c r="G1903" s="18" t="s">
        <v>142</v>
      </c>
      <c r="H1903" s="184" t="s">
        <v>4481</v>
      </c>
      <c r="I1903" s="185" t="s">
        <v>142</v>
      </c>
      <c r="J1903" s="18" t="s">
        <v>307</v>
      </c>
    </row>
    <row r="1904" spans="1:10" x14ac:dyDescent="0.25">
      <c r="A1904" s="18">
        <v>24239222</v>
      </c>
      <c r="B1904" s="184" t="s">
        <v>3333</v>
      </c>
      <c r="C1904" s="18" t="s">
        <v>4546</v>
      </c>
      <c r="D1904" s="185" t="s">
        <v>78</v>
      </c>
      <c r="E1904" s="18" t="s">
        <v>1437</v>
      </c>
      <c r="F1904" s="18">
        <v>13</v>
      </c>
      <c r="G1904" s="18" t="s">
        <v>142</v>
      </c>
      <c r="H1904" s="184" t="s">
        <v>4481</v>
      </c>
      <c r="I1904" s="185" t="s">
        <v>142</v>
      </c>
      <c r="J1904" s="18" t="s">
        <v>307</v>
      </c>
    </row>
    <row r="1905" spans="1:10" x14ac:dyDescent="0.25">
      <c r="A1905" s="18">
        <v>24247639</v>
      </c>
      <c r="B1905" s="184" t="s">
        <v>3333</v>
      </c>
      <c r="C1905" s="18" t="s">
        <v>4547</v>
      </c>
      <c r="D1905" s="185" t="s">
        <v>95</v>
      </c>
      <c r="E1905" s="18" t="s">
        <v>4548</v>
      </c>
      <c r="F1905" s="18">
        <v>14</v>
      </c>
      <c r="G1905" s="18" t="s">
        <v>142</v>
      </c>
      <c r="H1905" s="184" t="s">
        <v>4481</v>
      </c>
      <c r="I1905" s="185" t="s">
        <v>142</v>
      </c>
      <c r="J1905" s="18" t="s">
        <v>152</v>
      </c>
    </row>
    <row r="1906" spans="1:10" x14ac:dyDescent="0.25">
      <c r="A1906" s="18">
        <v>24222105</v>
      </c>
      <c r="B1906" s="184" t="s">
        <v>3624</v>
      </c>
      <c r="C1906" s="18" t="s">
        <v>1518</v>
      </c>
      <c r="D1906" s="185" t="s">
        <v>95</v>
      </c>
      <c r="E1906" s="18" t="s">
        <v>4549</v>
      </c>
      <c r="F1906" s="18">
        <v>13</v>
      </c>
      <c r="G1906" s="18" t="s">
        <v>142</v>
      </c>
      <c r="H1906" s="184" t="s">
        <v>4481</v>
      </c>
      <c r="I1906" s="185" t="s">
        <v>142</v>
      </c>
      <c r="J1906" s="18" t="s">
        <v>307</v>
      </c>
    </row>
    <row r="1907" spans="1:10" x14ac:dyDescent="0.25">
      <c r="A1907" s="18">
        <v>24248879</v>
      </c>
      <c r="B1907" s="184" t="s">
        <v>4550</v>
      </c>
      <c r="C1907" s="18" t="s">
        <v>4551</v>
      </c>
      <c r="D1907" s="185" t="s">
        <v>95</v>
      </c>
      <c r="E1907" s="18" t="s">
        <v>2086</v>
      </c>
      <c r="F1907" s="18">
        <v>14</v>
      </c>
      <c r="G1907" s="18" t="s">
        <v>142</v>
      </c>
      <c r="H1907" s="184" t="s">
        <v>4481</v>
      </c>
      <c r="I1907" s="185" t="s">
        <v>142</v>
      </c>
      <c r="J1907" s="18" t="s">
        <v>307</v>
      </c>
    </row>
    <row r="1908" spans="1:10" x14ac:dyDescent="0.25">
      <c r="A1908" s="18">
        <v>24247632</v>
      </c>
      <c r="B1908" s="184" t="s">
        <v>4552</v>
      </c>
      <c r="C1908" s="18" t="s">
        <v>4553</v>
      </c>
      <c r="D1908" s="185" t="s">
        <v>79</v>
      </c>
      <c r="E1908" s="18" t="s">
        <v>3196</v>
      </c>
      <c r="F1908" s="18">
        <v>11</v>
      </c>
      <c r="G1908" s="18" t="s">
        <v>142</v>
      </c>
      <c r="H1908" s="184" t="s">
        <v>4481</v>
      </c>
      <c r="I1908" s="185" t="s">
        <v>142</v>
      </c>
      <c r="J1908" s="18" t="s">
        <v>152</v>
      </c>
    </row>
    <row r="1909" spans="1:10" x14ac:dyDescent="0.25">
      <c r="A1909" s="18">
        <v>24248880</v>
      </c>
      <c r="B1909" s="184" t="s">
        <v>556</v>
      </c>
      <c r="C1909" s="18" t="s">
        <v>4554</v>
      </c>
      <c r="D1909" s="185" t="s">
        <v>78</v>
      </c>
      <c r="E1909" s="18" t="s">
        <v>1798</v>
      </c>
      <c r="F1909" s="18">
        <v>12</v>
      </c>
      <c r="G1909" s="18" t="s">
        <v>142</v>
      </c>
      <c r="H1909" s="184" t="s">
        <v>4481</v>
      </c>
      <c r="I1909" s="185" t="s">
        <v>142</v>
      </c>
      <c r="J1909" s="18" t="s">
        <v>307</v>
      </c>
    </row>
    <row r="1910" spans="1:10" x14ac:dyDescent="0.25">
      <c r="A1910" s="18">
        <v>24210656</v>
      </c>
      <c r="B1910" s="184" t="s">
        <v>1404</v>
      </c>
      <c r="C1910" s="18" t="s">
        <v>4555</v>
      </c>
      <c r="D1910" s="185" t="s">
        <v>95</v>
      </c>
      <c r="E1910" s="18" t="s">
        <v>2826</v>
      </c>
      <c r="F1910" s="18">
        <v>15</v>
      </c>
      <c r="G1910" s="18" t="s">
        <v>142</v>
      </c>
      <c r="H1910" s="184" t="s">
        <v>4481</v>
      </c>
      <c r="I1910" s="185" t="s">
        <v>142</v>
      </c>
      <c r="J1910" s="18" t="s">
        <v>182</v>
      </c>
    </row>
    <row r="1911" spans="1:10" x14ac:dyDescent="0.25">
      <c r="A1911" s="18">
        <v>24238266</v>
      </c>
      <c r="B1911" s="184" t="s">
        <v>4556</v>
      </c>
      <c r="C1911" s="18" t="s">
        <v>4557</v>
      </c>
      <c r="D1911" s="185" t="s">
        <v>79</v>
      </c>
      <c r="E1911" s="18" t="s">
        <v>384</v>
      </c>
      <c r="F1911" s="18">
        <v>13</v>
      </c>
      <c r="G1911" s="18" t="s">
        <v>142</v>
      </c>
      <c r="H1911" s="184" t="s">
        <v>4481</v>
      </c>
      <c r="I1911" s="185" t="s">
        <v>142</v>
      </c>
      <c r="J1911" s="18" t="s">
        <v>4558</v>
      </c>
    </row>
    <row r="1912" spans="1:10" x14ac:dyDescent="0.25">
      <c r="A1912" s="18">
        <v>24248881</v>
      </c>
      <c r="B1912" s="184" t="s">
        <v>4559</v>
      </c>
      <c r="C1912" s="18" t="s">
        <v>833</v>
      </c>
      <c r="D1912" s="185" t="s">
        <v>78</v>
      </c>
      <c r="E1912" s="18" t="s">
        <v>1981</v>
      </c>
      <c r="F1912" s="18">
        <v>12</v>
      </c>
      <c r="G1912" s="18" t="s">
        <v>142</v>
      </c>
      <c r="H1912" s="184" t="s">
        <v>4481</v>
      </c>
      <c r="I1912" s="185" t="s">
        <v>142</v>
      </c>
      <c r="J1912" s="18" t="s">
        <v>307</v>
      </c>
    </row>
    <row r="1913" spans="1:10" x14ac:dyDescent="0.25">
      <c r="A1913" s="18">
        <v>24237958</v>
      </c>
      <c r="B1913" s="184" t="s">
        <v>4560</v>
      </c>
      <c r="C1913" s="18" t="s">
        <v>4561</v>
      </c>
      <c r="D1913" s="185" t="s">
        <v>79</v>
      </c>
      <c r="E1913" s="18" t="s">
        <v>4562</v>
      </c>
      <c r="F1913" s="18">
        <v>12</v>
      </c>
      <c r="G1913" s="18" t="s">
        <v>142</v>
      </c>
      <c r="H1913" s="184" t="s">
        <v>4481</v>
      </c>
      <c r="I1913" s="185" t="s">
        <v>142</v>
      </c>
      <c r="J1913" s="18" t="s">
        <v>152</v>
      </c>
    </row>
    <row r="1914" spans="1:10" x14ac:dyDescent="0.25">
      <c r="A1914" s="18">
        <v>24247630</v>
      </c>
      <c r="B1914" s="184" t="s">
        <v>4563</v>
      </c>
      <c r="C1914" s="18" t="s">
        <v>4564</v>
      </c>
      <c r="D1914" s="185" t="s">
        <v>79</v>
      </c>
      <c r="E1914" s="18" t="s">
        <v>4565</v>
      </c>
      <c r="F1914" s="18">
        <v>13</v>
      </c>
      <c r="G1914" s="18" t="s">
        <v>142</v>
      </c>
      <c r="H1914" s="184" t="s">
        <v>4481</v>
      </c>
      <c r="I1914" s="185" t="s">
        <v>142</v>
      </c>
      <c r="J1914" s="18" t="s">
        <v>152</v>
      </c>
    </row>
    <row r="1915" spans="1:10" x14ac:dyDescent="0.25">
      <c r="A1915" s="18">
        <v>24248882</v>
      </c>
      <c r="B1915" s="184" t="s">
        <v>4566</v>
      </c>
      <c r="C1915" s="18" t="s">
        <v>4567</v>
      </c>
      <c r="D1915" s="185" t="s">
        <v>79</v>
      </c>
      <c r="E1915" s="18" t="s">
        <v>2141</v>
      </c>
      <c r="F1915" s="18">
        <v>12</v>
      </c>
      <c r="G1915" s="18" t="s">
        <v>142</v>
      </c>
      <c r="H1915" s="184" t="s">
        <v>4481</v>
      </c>
      <c r="I1915" s="185" t="s">
        <v>142</v>
      </c>
      <c r="J1915" s="18" t="s">
        <v>2233</v>
      </c>
    </row>
    <row r="1916" spans="1:10" x14ac:dyDescent="0.25">
      <c r="A1916" s="18">
        <v>24247661</v>
      </c>
      <c r="B1916" s="184" t="s">
        <v>4568</v>
      </c>
      <c r="C1916" s="18" t="s">
        <v>4569</v>
      </c>
      <c r="D1916" s="185" t="s">
        <v>79</v>
      </c>
      <c r="E1916" s="18" t="s">
        <v>2489</v>
      </c>
      <c r="F1916" s="18">
        <v>12</v>
      </c>
      <c r="G1916" s="18" t="s">
        <v>142</v>
      </c>
      <c r="H1916" s="184" t="s">
        <v>4481</v>
      </c>
      <c r="I1916" s="185" t="s">
        <v>142</v>
      </c>
      <c r="J1916" s="18" t="s">
        <v>152</v>
      </c>
    </row>
    <row r="1917" spans="1:10" x14ac:dyDescent="0.25">
      <c r="A1917" s="18">
        <v>24248626</v>
      </c>
      <c r="B1917" s="184" t="s">
        <v>4570</v>
      </c>
      <c r="C1917" s="18" t="s">
        <v>168</v>
      </c>
      <c r="D1917" s="185" t="s">
        <v>79</v>
      </c>
      <c r="E1917" s="18" t="s">
        <v>3540</v>
      </c>
      <c r="F1917" s="18">
        <v>12</v>
      </c>
      <c r="G1917" s="18" t="s">
        <v>142</v>
      </c>
      <c r="H1917" s="184" t="s">
        <v>4481</v>
      </c>
      <c r="I1917" s="185" t="s">
        <v>142</v>
      </c>
      <c r="J1917" s="18" t="s">
        <v>152</v>
      </c>
    </row>
    <row r="1918" spans="1:10" x14ac:dyDescent="0.25">
      <c r="A1918" s="18">
        <v>24222696</v>
      </c>
      <c r="B1918" s="184" t="s">
        <v>4571</v>
      </c>
      <c r="C1918" s="18" t="s">
        <v>4572</v>
      </c>
      <c r="D1918" s="185" t="s">
        <v>95</v>
      </c>
      <c r="E1918" s="18" t="s">
        <v>2940</v>
      </c>
      <c r="F1918" s="18">
        <v>14</v>
      </c>
      <c r="G1918" s="18" t="s">
        <v>142</v>
      </c>
      <c r="H1918" s="184" t="s">
        <v>4481</v>
      </c>
      <c r="I1918" s="185" t="s">
        <v>142</v>
      </c>
      <c r="J1918" s="18" t="s">
        <v>307</v>
      </c>
    </row>
    <row r="1919" spans="1:10" x14ac:dyDescent="0.25">
      <c r="A1919" s="18">
        <v>24248134</v>
      </c>
      <c r="B1919" s="184" t="s">
        <v>4573</v>
      </c>
      <c r="C1919" s="18" t="s">
        <v>4574</v>
      </c>
      <c r="D1919" s="185" t="s">
        <v>79</v>
      </c>
      <c r="E1919" s="18" t="s">
        <v>1826</v>
      </c>
      <c r="F1919" s="18">
        <v>13</v>
      </c>
      <c r="G1919" s="18" t="s">
        <v>142</v>
      </c>
      <c r="H1919" s="184" t="s">
        <v>4481</v>
      </c>
      <c r="I1919" s="185" t="s">
        <v>142</v>
      </c>
      <c r="J1919" s="18" t="s">
        <v>152</v>
      </c>
    </row>
    <row r="1920" spans="1:10" x14ac:dyDescent="0.25">
      <c r="A1920" s="18">
        <v>24248883</v>
      </c>
      <c r="B1920" s="184" t="s">
        <v>4575</v>
      </c>
      <c r="C1920" s="18" t="s">
        <v>4576</v>
      </c>
      <c r="D1920" s="185" t="s">
        <v>78</v>
      </c>
      <c r="E1920" s="18" t="s">
        <v>759</v>
      </c>
      <c r="F1920" s="18">
        <v>12</v>
      </c>
      <c r="G1920" s="18" t="s">
        <v>142</v>
      </c>
      <c r="H1920" s="184" t="s">
        <v>4481</v>
      </c>
      <c r="I1920" s="185" t="s">
        <v>142</v>
      </c>
      <c r="J1920" s="18" t="s">
        <v>307</v>
      </c>
    </row>
    <row r="1921" spans="1:10" x14ac:dyDescent="0.25">
      <c r="A1921" s="18">
        <v>24248884</v>
      </c>
      <c r="B1921" s="184" t="s">
        <v>4577</v>
      </c>
      <c r="C1921" s="18" t="s">
        <v>4578</v>
      </c>
      <c r="D1921" s="185" t="s">
        <v>94</v>
      </c>
      <c r="E1921" s="18" t="s">
        <v>1568</v>
      </c>
      <c r="F1921" s="18">
        <v>15</v>
      </c>
      <c r="G1921" s="18" t="s">
        <v>142</v>
      </c>
      <c r="H1921" s="184" t="s">
        <v>4481</v>
      </c>
      <c r="I1921" s="185" t="s">
        <v>142</v>
      </c>
      <c r="J1921" s="18" t="s">
        <v>307</v>
      </c>
    </row>
    <row r="1922" spans="1:10" x14ac:dyDescent="0.25">
      <c r="A1922" s="18">
        <v>24212853</v>
      </c>
      <c r="B1922" s="184" t="s">
        <v>4579</v>
      </c>
      <c r="C1922" s="18" t="s">
        <v>4580</v>
      </c>
      <c r="D1922" s="185" t="s">
        <v>95</v>
      </c>
      <c r="E1922" s="18" t="s">
        <v>2196</v>
      </c>
      <c r="F1922" s="18">
        <v>15</v>
      </c>
      <c r="G1922" s="18" t="s">
        <v>142</v>
      </c>
      <c r="H1922" s="184" t="s">
        <v>4481</v>
      </c>
      <c r="I1922" s="185" t="s">
        <v>142</v>
      </c>
      <c r="J1922" s="18" t="s">
        <v>1371</v>
      </c>
    </row>
    <row r="1923" spans="1:10" x14ac:dyDescent="0.25">
      <c r="A1923" s="18">
        <v>24247638</v>
      </c>
      <c r="B1923" s="184" t="s">
        <v>4581</v>
      </c>
      <c r="C1923" s="18" t="s">
        <v>4582</v>
      </c>
      <c r="D1923" s="185" t="s">
        <v>79</v>
      </c>
      <c r="E1923" s="18" t="s">
        <v>2508</v>
      </c>
      <c r="F1923" s="18">
        <v>12</v>
      </c>
      <c r="G1923" s="18" t="s">
        <v>142</v>
      </c>
      <c r="H1923" s="184" t="s">
        <v>4481</v>
      </c>
      <c r="I1923" s="185" t="s">
        <v>142</v>
      </c>
      <c r="J1923" s="18" t="s">
        <v>152</v>
      </c>
    </row>
    <row r="1924" spans="1:10" x14ac:dyDescent="0.25">
      <c r="A1924" s="18">
        <v>24212882</v>
      </c>
      <c r="B1924" s="184" t="s">
        <v>9196</v>
      </c>
      <c r="C1924" s="18" t="s">
        <v>1719</v>
      </c>
      <c r="D1924" s="185" t="s">
        <v>95</v>
      </c>
      <c r="E1924" s="18" t="s">
        <v>9197</v>
      </c>
      <c r="F1924" s="18">
        <v>14</v>
      </c>
      <c r="G1924" s="18" t="s">
        <v>142</v>
      </c>
      <c r="H1924" s="184" t="s">
        <v>4481</v>
      </c>
      <c r="I1924" s="185" t="s">
        <v>142</v>
      </c>
      <c r="J1924" s="18" t="s">
        <v>764</v>
      </c>
    </row>
    <row r="1925" spans="1:10" x14ac:dyDescent="0.25">
      <c r="A1925" s="18">
        <v>24248135</v>
      </c>
      <c r="B1925" s="184" t="s">
        <v>4583</v>
      </c>
      <c r="C1925" s="18" t="s">
        <v>4584</v>
      </c>
      <c r="D1925" s="185" t="s">
        <v>79</v>
      </c>
      <c r="E1925" s="18" t="s">
        <v>431</v>
      </c>
      <c r="F1925" s="18">
        <v>13</v>
      </c>
      <c r="G1925" s="18" t="s">
        <v>142</v>
      </c>
      <c r="H1925" s="184" t="s">
        <v>4481</v>
      </c>
      <c r="I1925" s="185" t="s">
        <v>142</v>
      </c>
      <c r="J1925" s="18" t="s">
        <v>152</v>
      </c>
    </row>
    <row r="1926" spans="1:10" x14ac:dyDescent="0.25">
      <c r="A1926" s="18">
        <v>24248885</v>
      </c>
      <c r="B1926" s="184" t="s">
        <v>4585</v>
      </c>
      <c r="C1926" s="18" t="s">
        <v>4586</v>
      </c>
      <c r="D1926" s="185" t="s">
        <v>79</v>
      </c>
      <c r="E1926" s="18" t="s">
        <v>4587</v>
      </c>
      <c r="F1926" s="18">
        <v>11</v>
      </c>
      <c r="G1926" s="18" t="s">
        <v>142</v>
      </c>
      <c r="H1926" s="184" t="s">
        <v>4481</v>
      </c>
      <c r="I1926" s="185" t="s">
        <v>142</v>
      </c>
      <c r="J1926" s="18" t="s">
        <v>2233</v>
      </c>
    </row>
    <row r="1927" spans="1:10" x14ac:dyDescent="0.25">
      <c r="A1927" s="18">
        <v>24248886</v>
      </c>
      <c r="B1927" s="184" t="s">
        <v>4588</v>
      </c>
      <c r="C1927" s="18" t="s">
        <v>4589</v>
      </c>
      <c r="D1927" s="185" t="s">
        <v>95</v>
      </c>
      <c r="E1927" s="18" t="s">
        <v>2193</v>
      </c>
      <c r="F1927" s="18">
        <v>14</v>
      </c>
      <c r="G1927" s="18" t="s">
        <v>142</v>
      </c>
      <c r="H1927" s="184" t="s">
        <v>4481</v>
      </c>
      <c r="I1927" s="185" t="s">
        <v>142</v>
      </c>
      <c r="J1927" s="18" t="s">
        <v>307</v>
      </c>
    </row>
    <row r="1928" spans="1:10" x14ac:dyDescent="0.25">
      <c r="A1928" s="18">
        <v>24248887</v>
      </c>
      <c r="B1928" s="184" t="s">
        <v>4590</v>
      </c>
      <c r="C1928" s="18" t="s">
        <v>575</v>
      </c>
      <c r="D1928" s="185" t="s">
        <v>94</v>
      </c>
      <c r="E1928" s="18" t="s">
        <v>4591</v>
      </c>
      <c r="F1928" s="18">
        <v>14</v>
      </c>
      <c r="G1928" s="18" t="s">
        <v>142</v>
      </c>
      <c r="H1928" s="184" t="s">
        <v>4481</v>
      </c>
      <c r="I1928" s="185" t="s">
        <v>142</v>
      </c>
      <c r="J1928" s="18" t="s">
        <v>307</v>
      </c>
    </row>
    <row r="1929" spans="1:10" x14ac:dyDescent="0.25">
      <c r="A1929" s="18">
        <v>24247713</v>
      </c>
      <c r="B1929" s="184" t="s">
        <v>4592</v>
      </c>
      <c r="C1929" s="18" t="s">
        <v>194</v>
      </c>
      <c r="D1929" s="185" t="s">
        <v>79</v>
      </c>
      <c r="E1929" s="18" t="s">
        <v>4593</v>
      </c>
      <c r="F1929" s="18">
        <v>12</v>
      </c>
      <c r="G1929" s="18" t="s">
        <v>142</v>
      </c>
      <c r="H1929" s="184" t="s">
        <v>4481</v>
      </c>
      <c r="I1929" s="185" t="s">
        <v>142</v>
      </c>
      <c r="J1929" s="18" t="s">
        <v>152</v>
      </c>
    </row>
    <row r="1930" spans="1:10" x14ac:dyDescent="0.25">
      <c r="A1930" s="18">
        <v>24233897</v>
      </c>
      <c r="B1930" s="184" t="s">
        <v>4594</v>
      </c>
      <c r="C1930" s="18" t="s">
        <v>487</v>
      </c>
      <c r="D1930" s="185" t="s">
        <v>95</v>
      </c>
      <c r="E1930" s="18" t="s">
        <v>2018</v>
      </c>
      <c r="F1930" s="18">
        <v>15</v>
      </c>
      <c r="G1930" s="18" t="s">
        <v>142</v>
      </c>
      <c r="H1930" s="184" t="s">
        <v>4481</v>
      </c>
      <c r="I1930" s="185" t="s">
        <v>142</v>
      </c>
      <c r="J1930" s="18" t="s">
        <v>1371</v>
      </c>
    </row>
    <row r="1931" spans="1:10" x14ac:dyDescent="0.25">
      <c r="A1931" s="18">
        <v>24248888</v>
      </c>
      <c r="B1931" s="184" t="s">
        <v>4595</v>
      </c>
      <c r="C1931" s="18" t="s">
        <v>4596</v>
      </c>
      <c r="D1931" s="185" t="s">
        <v>78</v>
      </c>
      <c r="E1931" s="18" t="s">
        <v>4410</v>
      </c>
      <c r="F1931" s="18">
        <v>11</v>
      </c>
      <c r="G1931" s="18" t="s">
        <v>142</v>
      </c>
      <c r="H1931" s="184" t="s">
        <v>4481</v>
      </c>
      <c r="I1931" s="185" t="s">
        <v>142</v>
      </c>
      <c r="J1931" s="18" t="s">
        <v>307</v>
      </c>
    </row>
    <row r="1932" spans="1:10" x14ac:dyDescent="0.25">
      <c r="A1932" s="18">
        <v>24221554</v>
      </c>
      <c r="B1932" s="184" t="s">
        <v>4597</v>
      </c>
      <c r="C1932" s="18" t="s">
        <v>643</v>
      </c>
      <c r="D1932" s="185" t="s">
        <v>95</v>
      </c>
      <c r="E1932" s="18" t="s">
        <v>4598</v>
      </c>
      <c r="F1932" s="18">
        <v>13</v>
      </c>
      <c r="G1932" s="18" t="s">
        <v>142</v>
      </c>
      <c r="H1932" s="184" t="s">
        <v>4481</v>
      </c>
      <c r="I1932" s="185" t="s">
        <v>142</v>
      </c>
      <c r="J1932" s="18" t="s">
        <v>794</v>
      </c>
    </row>
    <row r="1933" spans="1:10" x14ac:dyDescent="0.25">
      <c r="A1933" s="18">
        <v>24248889</v>
      </c>
      <c r="B1933" s="184" t="s">
        <v>2180</v>
      </c>
      <c r="C1933" s="18" t="s">
        <v>4599</v>
      </c>
      <c r="D1933" s="185" t="s">
        <v>94</v>
      </c>
      <c r="E1933" s="18" t="s">
        <v>4600</v>
      </c>
      <c r="F1933" s="18">
        <v>14</v>
      </c>
      <c r="G1933" s="18" t="s">
        <v>142</v>
      </c>
      <c r="H1933" s="184" t="s">
        <v>4481</v>
      </c>
      <c r="I1933" s="185" t="s">
        <v>142</v>
      </c>
      <c r="J1933" s="18" t="s">
        <v>307</v>
      </c>
    </row>
    <row r="1934" spans="1:10" x14ac:dyDescent="0.25">
      <c r="A1934" s="18">
        <v>24247645</v>
      </c>
      <c r="B1934" s="184" t="s">
        <v>4601</v>
      </c>
      <c r="C1934" s="18" t="s">
        <v>4602</v>
      </c>
      <c r="D1934" s="185" t="s">
        <v>79</v>
      </c>
      <c r="E1934" s="18" t="s">
        <v>2815</v>
      </c>
      <c r="F1934" s="18">
        <v>11</v>
      </c>
      <c r="G1934" s="18" t="s">
        <v>142</v>
      </c>
      <c r="H1934" s="184" t="s">
        <v>4481</v>
      </c>
      <c r="I1934" s="185" t="s">
        <v>142</v>
      </c>
      <c r="J1934" s="18" t="s">
        <v>182</v>
      </c>
    </row>
    <row r="1935" spans="1:10" x14ac:dyDescent="0.25">
      <c r="A1935" s="18">
        <v>24247766</v>
      </c>
      <c r="B1935" s="184" t="s">
        <v>4603</v>
      </c>
      <c r="C1935" s="18" t="s">
        <v>4604</v>
      </c>
      <c r="D1935" s="185" t="s">
        <v>79</v>
      </c>
      <c r="E1935" s="18" t="s">
        <v>3239</v>
      </c>
      <c r="F1935" s="18">
        <v>13</v>
      </c>
      <c r="G1935" s="18" t="s">
        <v>142</v>
      </c>
      <c r="H1935" s="184" t="s">
        <v>4481</v>
      </c>
      <c r="I1935" s="185" t="s">
        <v>142</v>
      </c>
      <c r="J1935" s="18" t="s">
        <v>152</v>
      </c>
    </row>
    <row r="1936" spans="1:10" x14ac:dyDescent="0.25">
      <c r="A1936" s="18">
        <v>24248890</v>
      </c>
      <c r="B1936" s="184" t="s">
        <v>4605</v>
      </c>
      <c r="C1936" s="18" t="s">
        <v>4606</v>
      </c>
      <c r="D1936" s="185" t="s">
        <v>78</v>
      </c>
      <c r="E1936" s="18" t="s">
        <v>1522</v>
      </c>
      <c r="F1936" s="18">
        <v>11</v>
      </c>
      <c r="G1936" s="18" t="s">
        <v>142</v>
      </c>
      <c r="H1936" s="184" t="s">
        <v>4481</v>
      </c>
      <c r="I1936" s="185" t="s">
        <v>142</v>
      </c>
      <c r="J1936" s="18" t="s">
        <v>307</v>
      </c>
    </row>
    <row r="1937" spans="1:10" x14ac:dyDescent="0.25">
      <c r="A1937" s="18">
        <v>24247865</v>
      </c>
      <c r="B1937" s="184" t="s">
        <v>4607</v>
      </c>
      <c r="C1937" s="18" t="s">
        <v>4608</v>
      </c>
      <c r="D1937" s="185" t="s">
        <v>95</v>
      </c>
      <c r="E1937" s="18" t="s">
        <v>4609</v>
      </c>
      <c r="F1937" s="18">
        <v>15</v>
      </c>
      <c r="G1937" s="18" t="s">
        <v>142</v>
      </c>
      <c r="H1937" s="184" t="s">
        <v>4481</v>
      </c>
      <c r="I1937" s="185" t="s">
        <v>142</v>
      </c>
      <c r="J1937" s="18" t="s">
        <v>152</v>
      </c>
    </row>
    <row r="1938" spans="1:10" x14ac:dyDescent="0.25">
      <c r="A1938" s="18">
        <v>24210464</v>
      </c>
      <c r="B1938" s="184" t="s">
        <v>4610</v>
      </c>
      <c r="C1938" s="18" t="s">
        <v>3157</v>
      </c>
      <c r="D1938" s="185" t="s">
        <v>95</v>
      </c>
      <c r="E1938" s="18" t="s">
        <v>4611</v>
      </c>
      <c r="F1938" s="18">
        <v>14</v>
      </c>
      <c r="G1938" s="18" t="s">
        <v>142</v>
      </c>
      <c r="H1938" s="184" t="s">
        <v>4481</v>
      </c>
      <c r="I1938" s="185" t="s">
        <v>142</v>
      </c>
      <c r="J1938" s="18" t="s">
        <v>4503</v>
      </c>
    </row>
    <row r="1939" spans="1:10" x14ac:dyDescent="0.25">
      <c r="A1939" s="18">
        <v>24248133</v>
      </c>
      <c r="B1939" s="184" t="s">
        <v>4612</v>
      </c>
      <c r="C1939" s="18" t="s">
        <v>4613</v>
      </c>
      <c r="D1939" s="185" t="s">
        <v>78</v>
      </c>
      <c r="E1939" s="18" t="s">
        <v>2925</v>
      </c>
      <c r="F1939" s="18">
        <v>12</v>
      </c>
      <c r="G1939" s="18" t="s">
        <v>142</v>
      </c>
      <c r="H1939" s="184" t="s">
        <v>4481</v>
      </c>
      <c r="I1939" s="185" t="s">
        <v>142</v>
      </c>
      <c r="J1939" s="18" t="s">
        <v>577</v>
      </c>
    </row>
    <row r="1940" spans="1:10" x14ac:dyDescent="0.25">
      <c r="A1940" s="18">
        <v>24247684</v>
      </c>
      <c r="B1940" s="184" t="s">
        <v>3802</v>
      </c>
      <c r="C1940" s="18" t="s">
        <v>4614</v>
      </c>
      <c r="D1940" s="185" t="s">
        <v>79</v>
      </c>
      <c r="E1940" s="18" t="s">
        <v>4615</v>
      </c>
      <c r="F1940" s="18">
        <v>12</v>
      </c>
      <c r="G1940" s="18" t="s">
        <v>142</v>
      </c>
      <c r="H1940" s="184" t="s">
        <v>4481</v>
      </c>
      <c r="I1940" s="185" t="s">
        <v>142</v>
      </c>
      <c r="J1940" s="18" t="s">
        <v>608</v>
      </c>
    </row>
    <row r="1941" spans="1:10" x14ac:dyDescent="0.25">
      <c r="A1941" s="18">
        <v>24247635</v>
      </c>
      <c r="B1941" s="184" t="s">
        <v>4616</v>
      </c>
      <c r="C1941" s="18" t="s">
        <v>4617</v>
      </c>
      <c r="D1941" s="185" t="s">
        <v>79</v>
      </c>
      <c r="E1941" s="18" t="s">
        <v>267</v>
      </c>
      <c r="F1941" s="18">
        <v>11</v>
      </c>
      <c r="G1941" s="18" t="s">
        <v>142</v>
      </c>
      <c r="H1941" s="184" t="s">
        <v>4481</v>
      </c>
      <c r="I1941" s="185" t="s">
        <v>142</v>
      </c>
      <c r="J1941" s="18" t="s">
        <v>152</v>
      </c>
    </row>
    <row r="1942" spans="1:10" x14ac:dyDescent="0.25">
      <c r="A1942" s="18">
        <v>24222164</v>
      </c>
      <c r="B1942" s="184" t="s">
        <v>4618</v>
      </c>
      <c r="C1942" s="18" t="s">
        <v>4218</v>
      </c>
      <c r="D1942" s="185" t="s">
        <v>380</v>
      </c>
      <c r="E1942" s="18" t="s">
        <v>4619</v>
      </c>
      <c r="F1942" s="18">
        <v>16</v>
      </c>
      <c r="G1942" s="18" t="s">
        <v>142</v>
      </c>
      <c r="H1942" s="184" t="s">
        <v>4481</v>
      </c>
      <c r="I1942" s="185" t="s">
        <v>142</v>
      </c>
      <c r="J1942" s="18" t="s">
        <v>182</v>
      </c>
    </row>
    <row r="1943" spans="1:10" x14ac:dyDescent="0.25">
      <c r="A1943" s="18">
        <v>24211042</v>
      </c>
      <c r="B1943" s="184" t="s">
        <v>9198</v>
      </c>
      <c r="C1943" s="18" t="s">
        <v>9199</v>
      </c>
      <c r="D1943" s="185" t="s">
        <v>380</v>
      </c>
      <c r="E1943" s="18" t="s">
        <v>3994</v>
      </c>
      <c r="F1943" s="18">
        <v>16</v>
      </c>
      <c r="G1943" s="18" t="s">
        <v>142</v>
      </c>
      <c r="H1943" s="184" t="s">
        <v>4481</v>
      </c>
      <c r="I1943" s="185" t="s">
        <v>142</v>
      </c>
      <c r="J1943" s="18" t="s">
        <v>764</v>
      </c>
    </row>
    <row r="1944" spans="1:10" x14ac:dyDescent="0.25">
      <c r="A1944" s="18">
        <v>24238352</v>
      </c>
      <c r="B1944" s="184" t="s">
        <v>4620</v>
      </c>
      <c r="C1944" s="18" t="s">
        <v>4621</v>
      </c>
      <c r="D1944" s="185" t="s">
        <v>79</v>
      </c>
      <c r="E1944" s="18" t="s">
        <v>797</v>
      </c>
      <c r="F1944" s="18">
        <v>12</v>
      </c>
      <c r="G1944" s="18" t="s">
        <v>142</v>
      </c>
      <c r="H1944" s="184" t="s">
        <v>4481</v>
      </c>
      <c r="I1944" s="185" t="s">
        <v>142</v>
      </c>
      <c r="J1944" s="18" t="s">
        <v>4622</v>
      </c>
    </row>
    <row r="1945" spans="1:10" x14ac:dyDescent="0.25">
      <c r="A1945" s="18">
        <v>24248891</v>
      </c>
      <c r="B1945" s="184" t="s">
        <v>4623</v>
      </c>
      <c r="C1945" s="18" t="s">
        <v>2517</v>
      </c>
      <c r="D1945" s="185" t="s">
        <v>78</v>
      </c>
      <c r="E1945" s="18" t="s">
        <v>4624</v>
      </c>
      <c r="F1945" s="18">
        <v>11</v>
      </c>
      <c r="G1945" s="18" t="s">
        <v>142</v>
      </c>
      <c r="H1945" s="184" t="s">
        <v>4481</v>
      </c>
      <c r="I1945" s="185" t="s">
        <v>142</v>
      </c>
      <c r="J1945" s="18" t="s">
        <v>307</v>
      </c>
    </row>
    <row r="1946" spans="1:10" x14ac:dyDescent="0.25">
      <c r="A1946" s="18">
        <v>24247660</v>
      </c>
      <c r="B1946" s="184" t="s">
        <v>4625</v>
      </c>
      <c r="C1946" s="18" t="s">
        <v>4626</v>
      </c>
      <c r="D1946" s="185" t="s">
        <v>79</v>
      </c>
      <c r="E1946" s="18" t="s">
        <v>1126</v>
      </c>
      <c r="F1946" s="18">
        <v>11</v>
      </c>
      <c r="G1946" s="18" t="s">
        <v>142</v>
      </c>
      <c r="H1946" s="184" t="s">
        <v>4481</v>
      </c>
      <c r="I1946" s="185" t="s">
        <v>142</v>
      </c>
      <c r="J1946" s="18" t="s">
        <v>152</v>
      </c>
    </row>
    <row r="1947" spans="1:10" x14ac:dyDescent="0.25">
      <c r="A1947" s="18">
        <v>24248892</v>
      </c>
      <c r="B1947" s="184" t="s">
        <v>4627</v>
      </c>
      <c r="C1947" s="18" t="s">
        <v>4628</v>
      </c>
      <c r="D1947" s="185" t="s">
        <v>78</v>
      </c>
      <c r="E1947" s="18" t="s">
        <v>547</v>
      </c>
      <c r="F1947" s="18">
        <v>11</v>
      </c>
      <c r="G1947" s="18" t="s">
        <v>142</v>
      </c>
      <c r="H1947" s="184" t="s">
        <v>4481</v>
      </c>
      <c r="I1947" s="185" t="s">
        <v>142</v>
      </c>
    </row>
    <row r="1948" spans="1:10" x14ac:dyDescent="0.25">
      <c r="A1948" s="18">
        <v>24222015</v>
      </c>
      <c r="B1948" s="184" t="s">
        <v>4629</v>
      </c>
      <c r="C1948" s="18" t="s">
        <v>4630</v>
      </c>
      <c r="D1948" s="185" t="s">
        <v>95</v>
      </c>
      <c r="E1948" s="18" t="s">
        <v>2878</v>
      </c>
      <c r="F1948" s="18">
        <v>15</v>
      </c>
      <c r="G1948" s="18" t="s">
        <v>142</v>
      </c>
      <c r="H1948" s="184" t="s">
        <v>4481</v>
      </c>
      <c r="I1948" s="185" t="s">
        <v>142</v>
      </c>
      <c r="J1948" s="18" t="s">
        <v>281</v>
      </c>
    </row>
    <row r="1949" spans="1:10" x14ac:dyDescent="0.25">
      <c r="A1949" s="18">
        <v>24248893</v>
      </c>
      <c r="B1949" s="184" t="s">
        <v>4631</v>
      </c>
      <c r="C1949" s="18" t="s">
        <v>4632</v>
      </c>
      <c r="D1949" s="185" t="s">
        <v>78</v>
      </c>
      <c r="E1949" s="18" t="s">
        <v>955</v>
      </c>
      <c r="F1949" s="18">
        <v>11</v>
      </c>
      <c r="G1949" s="18" t="s">
        <v>142</v>
      </c>
      <c r="H1949" s="184" t="s">
        <v>4481</v>
      </c>
      <c r="I1949" s="185" t="s">
        <v>142</v>
      </c>
      <c r="J1949" s="18" t="s">
        <v>307</v>
      </c>
    </row>
    <row r="1950" spans="1:10" x14ac:dyDescent="0.25">
      <c r="A1950" s="18">
        <v>24239162</v>
      </c>
      <c r="B1950" s="184" t="s">
        <v>2048</v>
      </c>
      <c r="C1950" s="18" t="s">
        <v>1087</v>
      </c>
      <c r="D1950" s="185" t="s">
        <v>95</v>
      </c>
      <c r="E1950" s="18" t="s">
        <v>789</v>
      </c>
      <c r="F1950" s="18">
        <v>14</v>
      </c>
      <c r="G1950" s="18" t="s">
        <v>142</v>
      </c>
      <c r="H1950" s="184" t="s">
        <v>4481</v>
      </c>
      <c r="I1950" s="185" t="s">
        <v>142</v>
      </c>
      <c r="J1950" s="18" t="s">
        <v>1322</v>
      </c>
    </row>
    <row r="1951" spans="1:10" x14ac:dyDescent="0.25">
      <c r="A1951" s="18">
        <v>24247664</v>
      </c>
      <c r="B1951" s="184" t="s">
        <v>2048</v>
      </c>
      <c r="C1951" s="18" t="s">
        <v>4633</v>
      </c>
      <c r="D1951" s="185" t="s">
        <v>79</v>
      </c>
      <c r="E1951" s="18" t="s">
        <v>763</v>
      </c>
      <c r="F1951" s="18">
        <v>12</v>
      </c>
      <c r="G1951" s="18" t="s">
        <v>142</v>
      </c>
      <c r="H1951" s="184" t="s">
        <v>4481</v>
      </c>
      <c r="I1951" s="185" t="s">
        <v>142</v>
      </c>
      <c r="J1951" s="18" t="s">
        <v>152</v>
      </c>
    </row>
    <row r="1952" spans="1:10" x14ac:dyDescent="0.25">
      <c r="A1952" s="18">
        <v>24247641</v>
      </c>
      <c r="B1952" s="184" t="s">
        <v>4634</v>
      </c>
      <c r="C1952" s="18" t="s">
        <v>4635</v>
      </c>
      <c r="D1952" s="185" t="s">
        <v>79</v>
      </c>
      <c r="E1952" s="18" t="s">
        <v>2917</v>
      </c>
      <c r="F1952" s="18">
        <v>11</v>
      </c>
      <c r="G1952" s="18" t="s">
        <v>142</v>
      </c>
      <c r="H1952" s="184" t="s">
        <v>4481</v>
      </c>
      <c r="I1952" s="185" t="s">
        <v>142</v>
      </c>
      <c r="J1952" s="18" t="s">
        <v>152</v>
      </c>
    </row>
    <row r="1953" spans="1:10" x14ac:dyDescent="0.25">
      <c r="A1953" s="18">
        <v>24222708</v>
      </c>
      <c r="B1953" s="184" t="s">
        <v>3368</v>
      </c>
      <c r="C1953" s="18" t="s">
        <v>513</v>
      </c>
      <c r="D1953" s="185" t="s">
        <v>95</v>
      </c>
      <c r="E1953" s="18" t="s">
        <v>2590</v>
      </c>
      <c r="F1953" s="18">
        <v>14</v>
      </c>
      <c r="G1953" s="18" t="s">
        <v>142</v>
      </c>
      <c r="H1953" s="184" t="s">
        <v>4481</v>
      </c>
      <c r="I1953" s="185" t="s">
        <v>142</v>
      </c>
      <c r="J1953" s="18" t="s">
        <v>4636</v>
      </c>
    </row>
    <row r="1954" spans="1:10" x14ac:dyDescent="0.25">
      <c r="A1954" s="18">
        <v>24249365</v>
      </c>
      <c r="B1954" s="184" t="s">
        <v>3368</v>
      </c>
      <c r="C1954" s="18" t="s">
        <v>9200</v>
      </c>
      <c r="D1954" s="185" t="s">
        <v>79</v>
      </c>
      <c r="E1954" s="18" t="s">
        <v>9201</v>
      </c>
      <c r="F1954" s="18">
        <v>11</v>
      </c>
      <c r="G1954" s="18" t="s">
        <v>142</v>
      </c>
      <c r="H1954" s="184" t="s">
        <v>4481</v>
      </c>
      <c r="I1954" s="185" t="s">
        <v>142</v>
      </c>
      <c r="J1954" s="18" t="s">
        <v>764</v>
      </c>
    </row>
    <row r="1955" spans="1:10" x14ac:dyDescent="0.25">
      <c r="A1955" s="18">
        <v>24239209</v>
      </c>
      <c r="B1955" s="184" t="s">
        <v>4637</v>
      </c>
      <c r="C1955" s="18" t="s">
        <v>2916</v>
      </c>
      <c r="D1955" s="185" t="s">
        <v>78</v>
      </c>
      <c r="E1955" s="18" t="s">
        <v>337</v>
      </c>
      <c r="F1955" s="18">
        <v>12</v>
      </c>
      <c r="G1955" s="18" t="s">
        <v>142</v>
      </c>
      <c r="H1955" s="184" t="s">
        <v>4481</v>
      </c>
      <c r="I1955" s="185" t="s">
        <v>142</v>
      </c>
      <c r="J1955" s="18" t="s">
        <v>4638</v>
      </c>
    </row>
    <row r="1956" spans="1:10" x14ac:dyDescent="0.25">
      <c r="A1956" s="18">
        <v>24248894</v>
      </c>
      <c r="B1956" s="184" t="s">
        <v>4639</v>
      </c>
      <c r="C1956" s="18" t="s">
        <v>1085</v>
      </c>
      <c r="D1956" s="185" t="s">
        <v>95</v>
      </c>
      <c r="E1956" s="18" t="s">
        <v>2826</v>
      </c>
      <c r="F1956" s="18">
        <v>15</v>
      </c>
      <c r="G1956" s="18" t="s">
        <v>142</v>
      </c>
      <c r="H1956" s="184" t="s">
        <v>4481</v>
      </c>
      <c r="I1956" s="185" t="s">
        <v>142</v>
      </c>
      <c r="J1956" s="18" t="s">
        <v>307</v>
      </c>
    </row>
    <row r="1957" spans="1:10" x14ac:dyDescent="0.25">
      <c r="A1957" s="18">
        <v>24247642</v>
      </c>
      <c r="B1957" s="184" t="s">
        <v>4640</v>
      </c>
      <c r="C1957" s="18" t="s">
        <v>4641</v>
      </c>
      <c r="D1957" s="185" t="s">
        <v>79</v>
      </c>
      <c r="E1957" s="18" t="s">
        <v>2925</v>
      </c>
      <c r="F1957" s="18">
        <v>12</v>
      </c>
      <c r="G1957" s="18" t="s">
        <v>142</v>
      </c>
      <c r="H1957" s="184" t="s">
        <v>4481</v>
      </c>
      <c r="I1957" s="185" t="s">
        <v>142</v>
      </c>
      <c r="J1957" s="18" t="s">
        <v>182</v>
      </c>
    </row>
    <row r="1958" spans="1:10" x14ac:dyDescent="0.25">
      <c r="A1958" s="18">
        <v>24212883</v>
      </c>
      <c r="B1958" s="184" t="s">
        <v>4642</v>
      </c>
      <c r="C1958" s="18" t="s">
        <v>1490</v>
      </c>
      <c r="D1958" s="185" t="s">
        <v>94</v>
      </c>
      <c r="E1958" s="18" t="s">
        <v>4643</v>
      </c>
      <c r="F1958" s="18">
        <v>15</v>
      </c>
      <c r="G1958" s="18" t="s">
        <v>142</v>
      </c>
      <c r="H1958" s="184" t="s">
        <v>4481</v>
      </c>
      <c r="I1958" s="185" t="s">
        <v>142</v>
      </c>
      <c r="J1958" s="18" t="s">
        <v>2233</v>
      </c>
    </row>
    <row r="1959" spans="1:10" x14ac:dyDescent="0.25">
      <c r="A1959" s="18">
        <v>24248895</v>
      </c>
      <c r="B1959" s="184" t="s">
        <v>4644</v>
      </c>
      <c r="C1959" s="18" t="s">
        <v>4645</v>
      </c>
      <c r="D1959" s="185" t="s">
        <v>78</v>
      </c>
      <c r="E1959" s="18" t="s">
        <v>824</v>
      </c>
      <c r="F1959" s="18">
        <v>12</v>
      </c>
      <c r="G1959" s="18" t="s">
        <v>142</v>
      </c>
      <c r="H1959" s="184" t="s">
        <v>4481</v>
      </c>
      <c r="I1959" s="185" t="s">
        <v>142</v>
      </c>
      <c r="J1959" s="18" t="s">
        <v>307</v>
      </c>
    </row>
    <row r="1960" spans="1:10" x14ac:dyDescent="0.25">
      <c r="A1960" s="18">
        <v>24247864</v>
      </c>
      <c r="B1960" s="184" t="s">
        <v>4646</v>
      </c>
      <c r="C1960" s="18" t="s">
        <v>4647</v>
      </c>
      <c r="D1960" s="185" t="s">
        <v>79</v>
      </c>
      <c r="E1960" s="18" t="s">
        <v>2980</v>
      </c>
      <c r="F1960" s="18">
        <v>12</v>
      </c>
      <c r="G1960" s="18" t="s">
        <v>142</v>
      </c>
      <c r="H1960" s="184" t="s">
        <v>4481</v>
      </c>
      <c r="I1960" s="185" t="s">
        <v>142</v>
      </c>
      <c r="J1960" s="18" t="s">
        <v>152</v>
      </c>
    </row>
    <row r="1961" spans="1:10" x14ac:dyDescent="0.25">
      <c r="A1961" s="18">
        <v>24247636</v>
      </c>
      <c r="B1961" s="184" t="s">
        <v>4648</v>
      </c>
      <c r="C1961" s="18" t="s">
        <v>4649</v>
      </c>
      <c r="D1961" s="185" t="s">
        <v>79</v>
      </c>
      <c r="E1961" s="18" t="s">
        <v>4650</v>
      </c>
      <c r="F1961" s="18">
        <v>12</v>
      </c>
      <c r="G1961" s="18" t="s">
        <v>142</v>
      </c>
      <c r="H1961" s="184" t="s">
        <v>4481</v>
      </c>
      <c r="I1961" s="185" t="s">
        <v>142</v>
      </c>
      <c r="J1961" s="18" t="s">
        <v>152</v>
      </c>
    </row>
    <row r="1962" spans="1:10" x14ac:dyDescent="0.25">
      <c r="A1962" s="18">
        <v>24248896</v>
      </c>
      <c r="B1962" s="184" t="s">
        <v>4651</v>
      </c>
      <c r="C1962" s="18" t="s">
        <v>4652</v>
      </c>
      <c r="D1962" s="185" t="s">
        <v>78</v>
      </c>
      <c r="E1962" s="18" t="s">
        <v>1676</v>
      </c>
      <c r="F1962" s="18">
        <v>11</v>
      </c>
      <c r="G1962" s="18" t="s">
        <v>142</v>
      </c>
      <c r="H1962" s="184" t="s">
        <v>4481</v>
      </c>
      <c r="I1962" s="185" t="s">
        <v>142</v>
      </c>
      <c r="J1962" s="18" t="s">
        <v>2233</v>
      </c>
    </row>
    <row r="1963" spans="1:10" x14ac:dyDescent="0.25">
      <c r="A1963" s="18">
        <v>24248897</v>
      </c>
      <c r="B1963" s="184" t="s">
        <v>4653</v>
      </c>
      <c r="C1963" s="18" t="s">
        <v>4654</v>
      </c>
      <c r="D1963" s="185" t="s">
        <v>79</v>
      </c>
      <c r="E1963" s="18" t="s">
        <v>4655</v>
      </c>
      <c r="F1963" s="18">
        <v>11</v>
      </c>
      <c r="G1963" s="18" t="s">
        <v>142</v>
      </c>
      <c r="H1963" s="184" t="s">
        <v>4481</v>
      </c>
      <c r="I1963" s="185" t="s">
        <v>142</v>
      </c>
      <c r="J1963" s="18" t="s">
        <v>307</v>
      </c>
    </row>
    <row r="1964" spans="1:10" x14ac:dyDescent="0.25">
      <c r="A1964" s="18">
        <v>24248898</v>
      </c>
      <c r="B1964" s="184" t="s">
        <v>4653</v>
      </c>
      <c r="C1964" s="18" t="s">
        <v>1795</v>
      </c>
      <c r="D1964" s="185" t="s">
        <v>95</v>
      </c>
      <c r="E1964" s="18" t="s">
        <v>1541</v>
      </c>
      <c r="F1964" s="18">
        <v>13</v>
      </c>
      <c r="G1964" s="18" t="s">
        <v>142</v>
      </c>
      <c r="H1964" s="184" t="s">
        <v>4481</v>
      </c>
      <c r="I1964" s="185" t="s">
        <v>142</v>
      </c>
      <c r="J1964" s="18" t="s">
        <v>307</v>
      </c>
    </row>
    <row r="1965" spans="1:10" x14ac:dyDescent="0.25">
      <c r="A1965" s="18">
        <v>24222106</v>
      </c>
      <c r="B1965" s="184" t="s">
        <v>4656</v>
      </c>
      <c r="C1965" s="18" t="s">
        <v>4657</v>
      </c>
      <c r="D1965" s="185" t="s">
        <v>94</v>
      </c>
      <c r="E1965" s="18" t="s">
        <v>1217</v>
      </c>
      <c r="F1965" s="18">
        <v>14</v>
      </c>
      <c r="G1965" s="18" t="s">
        <v>142</v>
      </c>
      <c r="H1965" s="184" t="s">
        <v>4481</v>
      </c>
      <c r="I1965" s="185" t="s">
        <v>142</v>
      </c>
      <c r="J1965" s="18" t="s">
        <v>2233</v>
      </c>
    </row>
    <row r="1966" spans="1:10" x14ac:dyDescent="0.25">
      <c r="A1966" s="18">
        <v>24247687</v>
      </c>
      <c r="B1966" s="184" t="s">
        <v>4658</v>
      </c>
      <c r="C1966" s="18" t="s">
        <v>520</v>
      </c>
      <c r="D1966" s="185" t="s">
        <v>79</v>
      </c>
      <c r="E1966" s="18" t="s">
        <v>3589</v>
      </c>
      <c r="F1966" s="18">
        <v>13</v>
      </c>
      <c r="G1966" s="18" t="s">
        <v>142</v>
      </c>
      <c r="H1966" s="184" t="s">
        <v>4481</v>
      </c>
      <c r="I1966" s="185" t="s">
        <v>142</v>
      </c>
      <c r="J1966" s="18" t="s">
        <v>608</v>
      </c>
    </row>
    <row r="1967" spans="1:10" x14ac:dyDescent="0.25">
      <c r="A1967" s="18">
        <v>24247637</v>
      </c>
      <c r="B1967" s="184" t="s">
        <v>4659</v>
      </c>
      <c r="C1967" s="18" t="s">
        <v>4660</v>
      </c>
      <c r="D1967" s="185" t="s">
        <v>79</v>
      </c>
      <c r="E1967" s="18" t="s">
        <v>310</v>
      </c>
      <c r="F1967" s="18">
        <v>12</v>
      </c>
      <c r="G1967" s="18" t="s">
        <v>142</v>
      </c>
      <c r="H1967" s="184" t="s">
        <v>4481</v>
      </c>
      <c r="I1967" s="185" t="s">
        <v>142</v>
      </c>
      <c r="J1967" s="18" t="s">
        <v>152</v>
      </c>
    </row>
    <row r="1968" spans="1:10" x14ac:dyDescent="0.25">
      <c r="A1968" s="18">
        <v>24237953</v>
      </c>
      <c r="B1968" s="184" t="s">
        <v>4661</v>
      </c>
      <c r="C1968" s="18" t="s">
        <v>4662</v>
      </c>
      <c r="D1968" s="185" t="s">
        <v>95</v>
      </c>
      <c r="E1968" s="18" t="s">
        <v>2774</v>
      </c>
      <c r="F1968" s="18">
        <v>13</v>
      </c>
      <c r="G1968" s="18" t="s">
        <v>142</v>
      </c>
      <c r="H1968" s="184" t="s">
        <v>4481</v>
      </c>
      <c r="I1968" s="185" t="s">
        <v>142</v>
      </c>
      <c r="J1968" s="18" t="s">
        <v>152</v>
      </c>
    </row>
    <row r="1969" spans="1:10" x14ac:dyDescent="0.25">
      <c r="A1969" s="18">
        <v>24247640</v>
      </c>
      <c r="B1969" s="184" t="s">
        <v>427</v>
      </c>
      <c r="C1969" s="18" t="s">
        <v>4663</v>
      </c>
      <c r="D1969" s="185" t="s">
        <v>79</v>
      </c>
      <c r="E1969" s="18" t="s">
        <v>3496</v>
      </c>
      <c r="F1969" s="18">
        <v>11</v>
      </c>
      <c r="G1969" s="18" t="s">
        <v>142</v>
      </c>
      <c r="H1969" s="184" t="s">
        <v>4481</v>
      </c>
      <c r="I1969" s="185" t="s">
        <v>142</v>
      </c>
      <c r="J1969" s="18" t="s">
        <v>182</v>
      </c>
    </row>
    <row r="1970" spans="1:10" x14ac:dyDescent="0.25">
      <c r="A1970" s="18">
        <v>24238586</v>
      </c>
      <c r="B1970" s="184" t="s">
        <v>427</v>
      </c>
      <c r="C1970" s="18" t="s">
        <v>4664</v>
      </c>
      <c r="D1970" s="185" t="s">
        <v>95</v>
      </c>
      <c r="E1970" s="18" t="s">
        <v>3814</v>
      </c>
      <c r="F1970" s="18">
        <v>15</v>
      </c>
      <c r="G1970" s="18" t="s">
        <v>142</v>
      </c>
      <c r="H1970" s="184" t="s">
        <v>4481</v>
      </c>
      <c r="I1970" s="185" t="s">
        <v>142</v>
      </c>
      <c r="J1970" s="18" t="s">
        <v>4665</v>
      </c>
    </row>
    <row r="1971" spans="1:10" x14ac:dyDescent="0.25">
      <c r="A1971" s="18">
        <v>24212851</v>
      </c>
      <c r="B1971" s="184" t="s">
        <v>4034</v>
      </c>
      <c r="C1971" s="18" t="s">
        <v>4666</v>
      </c>
      <c r="D1971" s="185" t="s">
        <v>94</v>
      </c>
      <c r="E1971" s="18" t="s">
        <v>4229</v>
      </c>
      <c r="F1971" s="18">
        <v>15</v>
      </c>
      <c r="G1971" s="18" t="s">
        <v>142</v>
      </c>
      <c r="H1971" s="184" t="s">
        <v>4481</v>
      </c>
      <c r="I1971" s="185" t="s">
        <v>142</v>
      </c>
      <c r="J1971" s="18" t="s">
        <v>307</v>
      </c>
    </row>
    <row r="1972" spans="1:10" x14ac:dyDescent="0.25">
      <c r="A1972" s="18">
        <v>24211063</v>
      </c>
      <c r="B1972" s="184" t="s">
        <v>3042</v>
      </c>
      <c r="C1972" s="18" t="s">
        <v>4667</v>
      </c>
      <c r="D1972" s="185" t="s">
        <v>94</v>
      </c>
      <c r="E1972" s="18" t="s">
        <v>3361</v>
      </c>
      <c r="F1972" s="18">
        <v>14</v>
      </c>
      <c r="G1972" s="18" t="s">
        <v>142</v>
      </c>
      <c r="H1972" s="184" t="s">
        <v>4481</v>
      </c>
      <c r="I1972" s="185" t="s">
        <v>142</v>
      </c>
      <c r="J1972" s="18" t="s">
        <v>307</v>
      </c>
    </row>
    <row r="1973" spans="1:10" x14ac:dyDescent="0.25">
      <c r="A1973" s="18">
        <v>24211064</v>
      </c>
      <c r="B1973" s="184" t="s">
        <v>1574</v>
      </c>
      <c r="C1973" s="18" t="s">
        <v>309</v>
      </c>
      <c r="D1973" s="185" t="s">
        <v>95</v>
      </c>
      <c r="E1973" s="18" t="s">
        <v>4668</v>
      </c>
      <c r="F1973" s="18">
        <v>14</v>
      </c>
      <c r="G1973" s="18" t="s">
        <v>142</v>
      </c>
      <c r="H1973" s="184" t="s">
        <v>4481</v>
      </c>
      <c r="I1973" s="185" t="s">
        <v>142</v>
      </c>
      <c r="J1973" s="18" t="s">
        <v>182</v>
      </c>
    </row>
    <row r="1974" spans="1:10" x14ac:dyDescent="0.25">
      <c r="A1974" s="18">
        <v>24248899</v>
      </c>
      <c r="B1974" s="184" t="s">
        <v>4669</v>
      </c>
      <c r="C1974" s="18" t="s">
        <v>161</v>
      </c>
      <c r="D1974" s="185" t="s">
        <v>78</v>
      </c>
      <c r="E1974" s="18" t="s">
        <v>498</v>
      </c>
      <c r="F1974" s="18">
        <v>11</v>
      </c>
      <c r="G1974" s="18" t="s">
        <v>142</v>
      </c>
      <c r="H1974" s="184" t="s">
        <v>4670</v>
      </c>
      <c r="I1974" s="185" t="s">
        <v>142</v>
      </c>
      <c r="J1974" s="18" t="s">
        <v>790</v>
      </c>
    </row>
    <row r="1975" spans="1:10" x14ac:dyDescent="0.25">
      <c r="A1975" s="18">
        <v>24221146</v>
      </c>
      <c r="B1975" s="184" t="s">
        <v>4671</v>
      </c>
      <c r="C1975" s="18" t="s">
        <v>4672</v>
      </c>
      <c r="D1975" s="185" t="s">
        <v>95</v>
      </c>
      <c r="E1975" s="18" t="s">
        <v>1804</v>
      </c>
      <c r="F1975" s="18">
        <v>14</v>
      </c>
      <c r="G1975" s="18" t="s">
        <v>142</v>
      </c>
      <c r="H1975" s="184" t="s">
        <v>4670</v>
      </c>
      <c r="I1975" s="185" t="s">
        <v>142</v>
      </c>
      <c r="J1975" s="18" t="s">
        <v>4673</v>
      </c>
    </row>
    <row r="1976" spans="1:10" x14ac:dyDescent="0.25">
      <c r="A1976" s="18">
        <v>24236404</v>
      </c>
      <c r="B1976" s="184" t="s">
        <v>4511</v>
      </c>
      <c r="C1976" s="18" t="s">
        <v>4674</v>
      </c>
      <c r="D1976" s="185" t="s">
        <v>79</v>
      </c>
      <c r="E1976" s="18" t="s">
        <v>864</v>
      </c>
      <c r="F1976" s="18">
        <v>12</v>
      </c>
      <c r="G1976" s="18" t="s">
        <v>142</v>
      </c>
      <c r="H1976" s="184" t="s">
        <v>4670</v>
      </c>
      <c r="I1976" s="185" t="s">
        <v>142</v>
      </c>
      <c r="J1976" s="18" t="s">
        <v>1873</v>
      </c>
    </row>
    <row r="1977" spans="1:10" x14ac:dyDescent="0.25">
      <c r="A1977" s="18">
        <v>24245666</v>
      </c>
      <c r="B1977" s="184" t="s">
        <v>4675</v>
      </c>
      <c r="C1977" s="18" t="s">
        <v>4676</v>
      </c>
      <c r="D1977" s="185" t="s">
        <v>78</v>
      </c>
      <c r="E1977" s="18" t="s">
        <v>303</v>
      </c>
      <c r="F1977" s="18">
        <v>12</v>
      </c>
      <c r="G1977" s="18" t="s">
        <v>142</v>
      </c>
      <c r="H1977" s="184" t="s">
        <v>4670</v>
      </c>
      <c r="I1977" s="185" t="s">
        <v>142</v>
      </c>
      <c r="J1977" s="18" t="s">
        <v>4677</v>
      </c>
    </row>
    <row r="1978" spans="1:10" x14ac:dyDescent="0.25">
      <c r="A1978" s="18">
        <v>24237327</v>
      </c>
      <c r="B1978" s="184" t="s">
        <v>4678</v>
      </c>
      <c r="C1978" s="18" t="s">
        <v>4679</v>
      </c>
      <c r="D1978" s="185" t="s">
        <v>79</v>
      </c>
      <c r="E1978" s="18" t="s">
        <v>4680</v>
      </c>
      <c r="F1978" s="18">
        <v>13</v>
      </c>
      <c r="G1978" s="18" t="s">
        <v>142</v>
      </c>
      <c r="H1978" s="184" t="s">
        <v>4670</v>
      </c>
      <c r="I1978" s="185" t="s">
        <v>142</v>
      </c>
      <c r="J1978" s="18" t="s">
        <v>152</v>
      </c>
    </row>
    <row r="1979" spans="1:10" x14ac:dyDescent="0.25">
      <c r="A1979" s="18">
        <v>24248900</v>
      </c>
      <c r="B1979" s="184" t="s">
        <v>4681</v>
      </c>
      <c r="C1979" s="18" t="s">
        <v>4682</v>
      </c>
      <c r="D1979" s="185" t="s">
        <v>78</v>
      </c>
      <c r="E1979" s="18" t="s">
        <v>4683</v>
      </c>
      <c r="F1979" s="18">
        <v>12</v>
      </c>
      <c r="G1979" s="18" t="s">
        <v>142</v>
      </c>
      <c r="H1979" s="184" t="s">
        <v>4670</v>
      </c>
      <c r="I1979" s="185" t="s">
        <v>142</v>
      </c>
      <c r="J1979" s="18" t="s">
        <v>255</v>
      </c>
    </row>
    <row r="1980" spans="1:10" x14ac:dyDescent="0.25">
      <c r="A1980" s="18">
        <v>24221958</v>
      </c>
      <c r="B1980" s="184" t="s">
        <v>4684</v>
      </c>
      <c r="C1980" s="18" t="s">
        <v>4685</v>
      </c>
      <c r="D1980" s="185" t="s">
        <v>79</v>
      </c>
      <c r="E1980" s="18" t="s">
        <v>4023</v>
      </c>
      <c r="F1980" s="18">
        <v>13</v>
      </c>
      <c r="G1980" s="18" t="s">
        <v>142</v>
      </c>
      <c r="H1980" s="184" t="s">
        <v>4670</v>
      </c>
      <c r="I1980" s="185" t="s">
        <v>142</v>
      </c>
      <c r="J1980" s="18" t="s">
        <v>4686</v>
      </c>
    </row>
    <row r="1981" spans="1:10" x14ac:dyDescent="0.25">
      <c r="A1981" s="18">
        <v>24245645</v>
      </c>
      <c r="B1981" s="184" t="s">
        <v>4687</v>
      </c>
      <c r="C1981" s="18" t="s">
        <v>4245</v>
      </c>
      <c r="D1981" s="185" t="s">
        <v>79</v>
      </c>
      <c r="E1981" s="18" t="s">
        <v>4688</v>
      </c>
      <c r="F1981" s="18">
        <v>13</v>
      </c>
      <c r="G1981" s="18" t="s">
        <v>142</v>
      </c>
      <c r="H1981" s="184" t="s">
        <v>4670</v>
      </c>
      <c r="I1981" s="185" t="s">
        <v>142</v>
      </c>
      <c r="J1981" s="18" t="s">
        <v>764</v>
      </c>
    </row>
    <row r="1982" spans="1:10" x14ac:dyDescent="0.25">
      <c r="A1982" s="18">
        <v>24245821</v>
      </c>
      <c r="B1982" s="184" t="s">
        <v>4689</v>
      </c>
      <c r="C1982" s="18" t="s">
        <v>4690</v>
      </c>
      <c r="D1982" s="185" t="s">
        <v>79</v>
      </c>
      <c r="E1982" s="18" t="s">
        <v>4587</v>
      </c>
      <c r="F1982" s="18">
        <v>11</v>
      </c>
      <c r="G1982" s="18" t="s">
        <v>142</v>
      </c>
      <c r="H1982" s="184" t="s">
        <v>4670</v>
      </c>
      <c r="I1982" s="185" t="s">
        <v>142</v>
      </c>
      <c r="J1982" s="18" t="s">
        <v>152</v>
      </c>
    </row>
    <row r="1983" spans="1:10" x14ac:dyDescent="0.25">
      <c r="A1983" s="18">
        <v>24221957</v>
      </c>
      <c r="B1983" s="184" t="s">
        <v>4691</v>
      </c>
      <c r="C1983" s="18" t="s">
        <v>4692</v>
      </c>
      <c r="D1983" s="185" t="s">
        <v>94</v>
      </c>
      <c r="E1983" s="18" t="s">
        <v>4693</v>
      </c>
      <c r="F1983" s="18">
        <v>14</v>
      </c>
      <c r="G1983" s="18" t="s">
        <v>142</v>
      </c>
      <c r="H1983" s="184" t="s">
        <v>4670</v>
      </c>
      <c r="I1983" s="185" t="s">
        <v>142</v>
      </c>
      <c r="J1983" s="18" t="s">
        <v>1873</v>
      </c>
    </row>
    <row r="1984" spans="1:10" x14ac:dyDescent="0.25">
      <c r="A1984" s="18">
        <v>24236503</v>
      </c>
      <c r="B1984" s="184" t="s">
        <v>4694</v>
      </c>
      <c r="C1984" s="18" t="s">
        <v>4695</v>
      </c>
      <c r="D1984" s="185" t="s">
        <v>79</v>
      </c>
      <c r="E1984" s="18" t="s">
        <v>1014</v>
      </c>
      <c r="F1984" s="18">
        <v>13</v>
      </c>
      <c r="G1984" s="18" t="s">
        <v>142</v>
      </c>
      <c r="H1984" s="184" t="s">
        <v>4670</v>
      </c>
      <c r="I1984" s="185" t="s">
        <v>142</v>
      </c>
      <c r="J1984" s="18" t="s">
        <v>4696</v>
      </c>
    </row>
    <row r="1985" spans="1:10" x14ac:dyDescent="0.25">
      <c r="A1985" s="18">
        <v>24238772</v>
      </c>
      <c r="B1985" s="184" t="s">
        <v>4697</v>
      </c>
      <c r="C1985" s="18" t="s">
        <v>4698</v>
      </c>
      <c r="D1985" s="185" t="s">
        <v>78</v>
      </c>
      <c r="E1985" s="18" t="s">
        <v>4699</v>
      </c>
      <c r="F1985" s="18">
        <v>12</v>
      </c>
      <c r="G1985" s="18" t="s">
        <v>142</v>
      </c>
      <c r="H1985" s="184" t="s">
        <v>4670</v>
      </c>
      <c r="I1985" s="185" t="s">
        <v>142</v>
      </c>
      <c r="J1985" s="18" t="s">
        <v>238</v>
      </c>
    </row>
    <row r="1986" spans="1:10" x14ac:dyDescent="0.25">
      <c r="A1986" s="18">
        <v>24245638</v>
      </c>
      <c r="B1986" s="184" t="s">
        <v>4700</v>
      </c>
      <c r="C1986" s="18" t="s">
        <v>2540</v>
      </c>
      <c r="D1986" s="185" t="s">
        <v>78</v>
      </c>
      <c r="E1986" s="18" t="s">
        <v>196</v>
      </c>
      <c r="F1986" s="18">
        <v>12</v>
      </c>
      <c r="G1986" s="18" t="s">
        <v>142</v>
      </c>
      <c r="H1986" s="184" t="s">
        <v>4670</v>
      </c>
      <c r="I1986" s="185" t="s">
        <v>142</v>
      </c>
      <c r="J1986" s="18" t="s">
        <v>4677</v>
      </c>
    </row>
    <row r="1987" spans="1:10" x14ac:dyDescent="0.25">
      <c r="A1987" s="18">
        <v>24245653</v>
      </c>
      <c r="B1987" s="184" t="s">
        <v>4701</v>
      </c>
      <c r="C1987" s="18" t="s">
        <v>4702</v>
      </c>
      <c r="D1987" s="185" t="s">
        <v>79</v>
      </c>
      <c r="E1987" s="18" t="s">
        <v>2042</v>
      </c>
      <c r="F1987" s="18">
        <v>12</v>
      </c>
      <c r="G1987" s="18" t="s">
        <v>142</v>
      </c>
      <c r="H1987" s="184" t="s">
        <v>4670</v>
      </c>
      <c r="I1987" s="185" t="s">
        <v>142</v>
      </c>
      <c r="J1987" s="18" t="s">
        <v>4703</v>
      </c>
    </row>
    <row r="1988" spans="1:10" x14ac:dyDescent="0.25">
      <c r="A1988" s="18">
        <v>24236492</v>
      </c>
      <c r="B1988" s="184" t="s">
        <v>4704</v>
      </c>
      <c r="C1988" s="18" t="s">
        <v>4705</v>
      </c>
      <c r="D1988" s="185" t="s">
        <v>94</v>
      </c>
      <c r="E1988" s="18" t="s">
        <v>4505</v>
      </c>
      <c r="F1988" s="18">
        <v>15</v>
      </c>
      <c r="G1988" s="18" t="s">
        <v>142</v>
      </c>
      <c r="H1988" s="184" t="s">
        <v>4670</v>
      </c>
      <c r="I1988" s="185" t="s">
        <v>142</v>
      </c>
      <c r="J1988" s="18" t="s">
        <v>764</v>
      </c>
    </row>
    <row r="1989" spans="1:10" x14ac:dyDescent="0.25">
      <c r="A1989" s="18">
        <v>24245820</v>
      </c>
      <c r="B1989" s="184" t="s">
        <v>4706</v>
      </c>
      <c r="C1989" s="18" t="s">
        <v>4707</v>
      </c>
      <c r="D1989" s="185" t="s">
        <v>79</v>
      </c>
      <c r="E1989" s="18" t="s">
        <v>824</v>
      </c>
      <c r="F1989" s="18">
        <v>12</v>
      </c>
      <c r="G1989" s="18" t="s">
        <v>142</v>
      </c>
      <c r="H1989" s="184" t="s">
        <v>4670</v>
      </c>
      <c r="I1989" s="185" t="s">
        <v>142</v>
      </c>
      <c r="J1989" s="18" t="s">
        <v>152</v>
      </c>
    </row>
    <row r="1990" spans="1:10" x14ac:dyDescent="0.25">
      <c r="A1990" s="18">
        <v>24245660</v>
      </c>
      <c r="B1990" s="184" t="s">
        <v>4708</v>
      </c>
      <c r="C1990" s="18" t="s">
        <v>4709</v>
      </c>
      <c r="D1990" s="185" t="s">
        <v>79</v>
      </c>
      <c r="E1990" s="18" t="s">
        <v>707</v>
      </c>
      <c r="F1990" s="18">
        <v>13</v>
      </c>
      <c r="G1990" s="18" t="s">
        <v>142</v>
      </c>
      <c r="H1990" s="184" t="s">
        <v>4670</v>
      </c>
      <c r="I1990" s="185" t="s">
        <v>142</v>
      </c>
      <c r="J1990" s="18" t="s">
        <v>1873</v>
      </c>
    </row>
    <row r="1991" spans="1:10" x14ac:dyDescent="0.25">
      <c r="A1991" s="18">
        <v>24245657</v>
      </c>
      <c r="B1991" s="184" t="s">
        <v>4710</v>
      </c>
      <c r="C1991" s="18" t="s">
        <v>2105</v>
      </c>
      <c r="D1991" s="185" t="s">
        <v>79</v>
      </c>
      <c r="E1991" s="18" t="s">
        <v>376</v>
      </c>
      <c r="F1991" s="18">
        <v>11</v>
      </c>
      <c r="G1991" s="18" t="s">
        <v>142</v>
      </c>
      <c r="H1991" s="184" t="s">
        <v>4670</v>
      </c>
      <c r="I1991" s="185" t="s">
        <v>142</v>
      </c>
      <c r="J1991" s="18" t="s">
        <v>2269</v>
      </c>
    </row>
    <row r="1992" spans="1:10" x14ac:dyDescent="0.25">
      <c r="A1992" s="18">
        <v>24245639</v>
      </c>
      <c r="B1992" s="184" t="s">
        <v>4711</v>
      </c>
      <c r="C1992" s="18" t="s">
        <v>604</v>
      </c>
      <c r="D1992" s="185" t="s">
        <v>79</v>
      </c>
      <c r="E1992" s="18" t="s">
        <v>4712</v>
      </c>
      <c r="F1992" s="18">
        <v>13</v>
      </c>
      <c r="G1992" s="18" t="s">
        <v>142</v>
      </c>
      <c r="H1992" s="184" t="s">
        <v>4670</v>
      </c>
      <c r="I1992" s="185" t="s">
        <v>142</v>
      </c>
      <c r="J1992" s="18" t="s">
        <v>764</v>
      </c>
    </row>
    <row r="1993" spans="1:10" x14ac:dyDescent="0.25">
      <c r="A1993" s="18">
        <v>24245810</v>
      </c>
      <c r="B1993" s="184" t="s">
        <v>4713</v>
      </c>
      <c r="C1993" s="18" t="s">
        <v>4714</v>
      </c>
      <c r="D1993" s="185" t="s">
        <v>78</v>
      </c>
      <c r="E1993" s="18" t="s">
        <v>229</v>
      </c>
      <c r="F1993" s="18">
        <v>12</v>
      </c>
      <c r="G1993" s="18" t="s">
        <v>142</v>
      </c>
      <c r="H1993" s="184" t="s">
        <v>4670</v>
      </c>
      <c r="I1993" s="185" t="s">
        <v>142</v>
      </c>
      <c r="J1993" s="18" t="s">
        <v>238</v>
      </c>
    </row>
    <row r="1994" spans="1:10" x14ac:dyDescent="0.25">
      <c r="A1994" s="18">
        <v>24221942</v>
      </c>
      <c r="B1994" s="184" t="s">
        <v>4715</v>
      </c>
      <c r="C1994" s="18" t="s">
        <v>567</v>
      </c>
      <c r="D1994" s="185" t="s">
        <v>95</v>
      </c>
      <c r="E1994" s="18" t="s">
        <v>4366</v>
      </c>
      <c r="F1994" s="18">
        <v>15</v>
      </c>
      <c r="G1994" s="18" t="s">
        <v>142</v>
      </c>
      <c r="H1994" s="184" t="s">
        <v>4670</v>
      </c>
      <c r="I1994" s="185" t="s">
        <v>142</v>
      </c>
      <c r="J1994" s="18" t="s">
        <v>608</v>
      </c>
    </row>
    <row r="1995" spans="1:10" x14ac:dyDescent="0.25">
      <c r="A1995" s="18">
        <v>24245647</v>
      </c>
      <c r="B1995" s="184" t="s">
        <v>4716</v>
      </c>
      <c r="C1995" s="18" t="s">
        <v>4717</v>
      </c>
      <c r="D1995" s="185" t="s">
        <v>95</v>
      </c>
      <c r="E1995" s="18" t="s">
        <v>4718</v>
      </c>
      <c r="F1995" s="18">
        <v>15</v>
      </c>
      <c r="G1995" s="18" t="s">
        <v>142</v>
      </c>
      <c r="H1995" s="184" t="s">
        <v>4670</v>
      </c>
      <c r="I1995" s="185" t="s">
        <v>142</v>
      </c>
      <c r="J1995" s="18" t="s">
        <v>4673</v>
      </c>
    </row>
    <row r="1996" spans="1:10" x14ac:dyDescent="0.25">
      <c r="A1996" s="18">
        <v>24236552</v>
      </c>
      <c r="B1996" s="184" t="s">
        <v>4719</v>
      </c>
      <c r="C1996" s="18" t="s">
        <v>836</v>
      </c>
      <c r="D1996" s="185" t="s">
        <v>79</v>
      </c>
      <c r="E1996" s="18" t="s">
        <v>883</v>
      </c>
      <c r="F1996" s="18">
        <v>13</v>
      </c>
      <c r="G1996" s="18" t="s">
        <v>142</v>
      </c>
      <c r="H1996" s="184" t="s">
        <v>4670</v>
      </c>
      <c r="I1996" s="185" t="s">
        <v>142</v>
      </c>
      <c r="J1996" s="18" t="s">
        <v>4720</v>
      </c>
    </row>
    <row r="1997" spans="1:10" x14ac:dyDescent="0.25">
      <c r="A1997" s="18">
        <v>24221948</v>
      </c>
      <c r="B1997" s="184" t="s">
        <v>4721</v>
      </c>
      <c r="C1997" s="18" t="s">
        <v>520</v>
      </c>
      <c r="D1997" s="185" t="s">
        <v>95</v>
      </c>
      <c r="E1997" s="18" t="s">
        <v>1336</v>
      </c>
      <c r="F1997" s="18">
        <v>14</v>
      </c>
      <c r="G1997" s="18" t="s">
        <v>142</v>
      </c>
      <c r="H1997" s="184" t="s">
        <v>4670</v>
      </c>
      <c r="I1997" s="185" t="s">
        <v>142</v>
      </c>
      <c r="J1997" s="18" t="s">
        <v>4722</v>
      </c>
    </row>
    <row r="1998" spans="1:10" x14ac:dyDescent="0.25">
      <c r="A1998" s="18">
        <v>24221973</v>
      </c>
      <c r="B1998" s="184" t="s">
        <v>3185</v>
      </c>
      <c r="C1998" s="18" t="s">
        <v>2057</v>
      </c>
      <c r="D1998" s="185" t="s">
        <v>95</v>
      </c>
      <c r="E1998" s="18" t="s">
        <v>4723</v>
      </c>
      <c r="F1998" s="18">
        <v>14</v>
      </c>
      <c r="G1998" s="18" t="s">
        <v>142</v>
      </c>
      <c r="H1998" s="184" t="s">
        <v>4670</v>
      </c>
      <c r="I1998" s="185" t="s">
        <v>142</v>
      </c>
      <c r="J1998" s="18" t="s">
        <v>152</v>
      </c>
    </row>
    <row r="1999" spans="1:10" x14ac:dyDescent="0.25">
      <c r="A1999" s="18">
        <v>24236564</v>
      </c>
      <c r="B1999" s="184" t="s">
        <v>4724</v>
      </c>
      <c r="C1999" s="18" t="s">
        <v>4725</v>
      </c>
      <c r="D1999" s="185" t="s">
        <v>95</v>
      </c>
      <c r="E1999" s="18" t="s">
        <v>1306</v>
      </c>
      <c r="F1999" s="18">
        <v>13</v>
      </c>
      <c r="G1999" s="18" t="s">
        <v>142</v>
      </c>
      <c r="H1999" s="184" t="s">
        <v>4670</v>
      </c>
      <c r="I1999" s="185" t="s">
        <v>142</v>
      </c>
      <c r="J1999" s="18" t="s">
        <v>152</v>
      </c>
    </row>
    <row r="2000" spans="1:10" x14ac:dyDescent="0.25">
      <c r="A2000" s="18">
        <v>24248901</v>
      </c>
      <c r="B2000" s="184" t="s">
        <v>4726</v>
      </c>
      <c r="C2000" s="18" t="s">
        <v>4727</v>
      </c>
      <c r="D2000" s="185" t="s">
        <v>79</v>
      </c>
      <c r="E2000" s="18" t="s">
        <v>4593</v>
      </c>
      <c r="F2000" s="18">
        <v>12</v>
      </c>
      <c r="G2000" s="18" t="s">
        <v>142</v>
      </c>
      <c r="H2000" s="184" t="s">
        <v>4670</v>
      </c>
      <c r="I2000" s="185" t="s">
        <v>142</v>
      </c>
      <c r="J2000" s="18" t="s">
        <v>1728</v>
      </c>
    </row>
    <row r="2001" spans="1:10" x14ac:dyDescent="0.25">
      <c r="A2001" s="18">
        <v>24247619</v>
      </c>
      <c r="B2001" s="184" t="s">
        <v>4728</v>
      </c>
      <c r="C2001" s="18" t="s">
        <v>4729</v>
      </c>
      <c r="D2001" s="185" t="s">
        <v>78</v>
      </c>
      <c r="E2001" s="18" t="s">
        <v>2698</v>
      </c>
      <c r="F2001" s="18">
        <v>13</v>
      </c>
      <c r="G2001" s="18" t="s">
        <v>142</v>
      </c>
      <c r="H2001" s="184" t="s">
        <v>4670</v>
      </c>
      <c r="I2001" s="185" t="s">
        <v>142</v>
      </c>
      <c r="J2001" s="18" t="s">
        <v>4730</v>
      </c>
    </row>
    <row r="2002" spans="1:10" x14ac:dyDescent="0.25">
      <c r="A2002" s="18">
        <v>24210813</v>
      </c>
      <c r="B2002" s="184" t="s">
        <v>4731</v>
      </c>
      <c r="C2002" s="18" t="s">
        <v>4732</v>
      </c>
      <c r="D2002" s="185" t="s">
        <v>95</v>
      </c>
      <c r="E2002" s="18" t="s">
        <v>4733</v>
      </c>
      <c r="F2002" s="18">
        <v>15</v>
      </c>
      <c r="G2002" s="18" t="s">
        <v>142</v>
      </c>
      <c r="H2002" s="184" t="s">
        <v>4670</v>
      </c>
      <c r="I2002" s="185" t="s">
        <v>142</v>
      </c>
      <c r="J2002" s="18" t="s">
        <v>152</v>
      </c>
    </row>
    <row r="2003" spans="1:10" x14ac:dyDescent="0.25">
      <c r="A2003" s="18">
        <v>24236579</v>
      </c>
      <c r="B2003" s="184" t="s">
        <v>4734</v>
      </c>
      <c r="C2003" s="18" t="s">
        <v>4735</v>
      </c>
      <c r="D2003" s="185" t="s">
        <v>79</v>
      </c>
      <c r="E2003" s="18" t="s">
        <v>880</v>
      </c>
      <c r="F2003" s="18">
        <v>12</v>
      </c>
      <c r="G2003" s="18" t="s">
        <v>142</v>
      </c>
      <c r="H2003" s="184" t="s">
        <v>4670</v>
      </c>
      <c r="I2003" s="185" t="s">
        <v>142</v>
      </c>
      <c r="J2003" s="18" t="s">
        <v>281</v>
      </c>
    </row>
    <row r="2004" spans="1:10" x14ac:dyDescent="0.25">
      <c r="A2004" s="18">
        <v>24245811</v>
      </c>
      <c r="B2004" s="184" t="s">
        <v>4736</v>
      </c>
      <c r="C2004" s="18" t="s">
        <v>4737</v>
      </c>
      <c r="D2004" s="185" t="s">
        <v>78</v>
      </c>
      <c r="E2004" s="18" t="s">
        <v>1818</v>
      </c>
      <c r="F2004" s="18">
        <v>12</v>
      </c>
      <c r="G2004" s="18" t="s">
        <v>142</v>
      </c>
      <c r="H2004" s="184" t="s">
        <v>4670</v>
      </c>
      <c r="I2004" s="185" t="s">
        <v>142</v>
      </c>
      <c r="J2004" s="18" t="s">
        <v>238</v>
      </c>
    </row>
    <row r="2005" spans="1:10" x14ac:dyDescent="0.25">
      <c r="A2005" s="18">
        <v>24238369</v>
      </c>
      <c r="B2005" s="184" t="s">
        <v>4736</v>
      </c>
      <c r="C2005" s="18" t="s">
        <v>4738</v>
      </c>
      <c r="D2005" s="185" t="s">
        <v>94</v>
      </c>
      <c r="E2005" s="18" t="s">
        <v>3614</v>
      </c>
      <c r="F2005" s="18">
        <v>14</v>
      </c>
      <c r="G2005" s="18" t="s">
        <v>142</v>
      </c>
      <c r="H2005" s="184" t="s">
        <v>4670</v>
      </c>
      <c r="I2005" s="185" t="s">
        <v>142</v>
      </c>
      <c r="J2005" s="18" t="s">
        <v>4673</v>
      </c>
    </row>
    <row r="2006" spans="1:10" x14ac:dyDescent="0.25">
      <c r="A2006" s="18">
        <v>24236493</v>
      </c>
      <c r="B2006" s="184" t="s">
        <v>4739</v>
      </c>
      <c r="C2006" s="18" t="s">
        <v>4740</v>
      </c>
      <c r="D2006" s="185" t="s">
        <v>94</v>
      </c>
      <c r="E2006" s="18" t="s">
        <v>4741</v>
      </c>
      <c r="F2006" s="18">
        <v>14</v>
      </c>
      <c r="G2006" s="18" t="s">
        <v>142</v>
      </c>
      <c r="H2006" s="184" t="s">
        <v>4670</v>
      </c>
      <c r="I2006" s="185" t="s">
        <v>142</v>
      </c>
      <c r="J2006" s="18" t="s">
        <v>4673</v>
      </c>
    </row>
    <row r="2007" spans="1:10" x14ac:dyDescent="0.25">
      <c r="A2007" s="18">
        <v>24236722</v>
      </c>
      <c r="B2007" s="184" t="s">
        <v>4739</v>
      </c>
      <c r="C2007" s="18" t="s">
        <v>4742</v>
      </c>
      <c r="D2007" s="185" t="s">
        <v>95</v>
      </c>
      <c r="E2007" s="18" t="s">
        <v>4741</v>
      </c>
      <c r="F2007" s="18">
        <v>14</v>
      </c>
      <c r="G2007" s="18" t="s">
        <v>142</v>
      </c>
      <c r="H2007" s="184" t="s">
        <v>4670</v>
      </c>
      <c r="I2007" s="185" t="s">
        <v>142</v>
      </c>
      <c r="J2007" s="18" t="s">
        <v>4743</v>
      </c>
    </row>
    <row r="2008" spans="1:10" x14ac:dyDescent="0.25">
      <c r="A2008" s="18">
        <v>24236463</v>
      </c>
      <c r="B2008" s="184" t="s">
        <v>4744</v>
      </c>
      <c r="C2008" s="18" t="s">
        <v>4745</v>
      </c>
      <c r="D2008" s="185" t="s">
        <v>79</v>
      </c>
      <c r="E2008" s="18" t="s">
        <v>4746</v>
      </c>
      <c r="F2008" s="18">
        <v>13</v>
      </c>
      <c r="G2008" s="18" t="s">
        <v>142</v>
      </c>
      <c r="H2008" s="184" t="s">
        <v>4670</v>
      </c>
      <c r="I2008" s="185" t="s">
        <v>142</v>
      </c>
      <c r="J2008" s="18" t="s">
        <v>764</v>
      </c>
    </row>
    <row r="2009" spans="1:10" x14ac:dyDescent="0.25">
      <c r="A2009" s="18">
        <v>24248902</v>
      </c>
      <c r="B2009" s="184" t="s">
        <v>4747</v>
      </c>
      <c r="C2009" s="18" t="s">
        <v>4748</v>
      </c>
      <c r="D2009" s="185" t="s">
        <v>79</v>
      </c>
      <c r="E2009" s="18" t="s">
        <v>730</v>
      </c>
      <c r="F2009" s="18">
        <v>11</v>
      </c>
      <c r="G2009" s="18" t="s">
        <v>142</v>
      </c>
      <c r="H2009" s="184" t="s">
        <v>4670</v>
      </c>
      <c r="I2009" s="185" t="s">
        <v>142</v>
      </c>
      <c r="J2009" s="18" t="s">
        <v>4749</v>
      </c>
    </row>
    <row r="2010" spans="1:10" x14ac:dyDescent="0.25">
      <c r="A2010" s="18">
        <v>24245667</v>
      </c>
      <c r="B2010" s="184" t="s">
        <v>4750</v>
      </c>
      <c r="C2010" s="18" t="s">
        <v>4751</v>
      </c>
      <c r="D2010" s="185" t="s">
        <v>79</v>
      </c>
      <c r="E2010" s="18" t="s">
        <v>273</v>
      </c>
      <c r="F2010" s="18">
        <v>13</v>
      </c>
      <c r="G2010" s="18" t="s">
        <v>142</v>
      </c>
      <c r="H2010" s="184" t="s">
        <v>4670</v>
      </c>
      <c r="I2010" s="185" t="s">
        <v>142</v>
      </c>
      <c r="J2010" s="18" t="s">
        <v>764</v>
      </c>
    </row>
    <row r="2011" spans="1:10" x14ac:dyDescent="0.25">
      <c r="A2011" s="18">
        <v>24248903</v>
      </c>
      <c r="B2011" s="184" t="s">
        <v>4752</v>
      </c>
      <c r="C2011" s="18" t="s">
        <v>4753</v>
      </c>
      <c r="D2011" s="185" t="s">
        <v>78</v>
      </c>
      <c r="E2011" s="18" t="s">
        <v>4754</v>
      </c>
      <c r="F2011" s="18">
        <v>10</v>
      </c>
      <c r="G2011" s="18" t="s">
        <v>142</v>
      </c>
      <c r="H2011" s="184" t="s">
        <v>4670</v>
      </c>
      <c r="I2011" s="185" t="s">
        <v>142</v>
      </c>
      <c r="J2011" s="18" t="s">
        <v>4755</v>
      </c>
    </row>
    <row r="2012" spans="1:10" x14ac:dyDescent="0.25">
      <c r="A2012" s="18">
        <v>24248904</v>
      </c>
      <c r="B2012" s="184" t="s">
        <v>4756</v>
      </c>
      <c r="C2012" s="18" t="s">
        <v>4757</v>
      </c>
      <c r="D2012" s="185" t="s">
        <v>79</v>
      </c>
      <c r="E2012" s="18" t="s">
        <v>4758</v>
      </c>
      <c r="F2012" s="18">
        <v>13</v>
      </c>
      <c r="G2012" s="18" t="s">
        <v>142</v>
      </c>
      <c r="H2012" s="184" t="s">
        <v>4670</v>
      </c>
      <c r="I2012" s="185" t="s">
        <v>142</v>
      </c>
      <c r="J2012" s="18" t="s">
        <v>152</v>
      </c>
    </row>
    <row r="2013" spans="1:10" x14ac:dyDescent="0.25">
      <c r="A2013" s="18">
        <v>24247465</v>
      </c>
      <c r="B2013" s="184" t="s">
        <v>4759</v>
      </c>
      <c r="C2013" s="18" t="s">
        <v>4760</v>
      </c>
      <c r="D2013" s="185" t="s">
        <v>78</v>
      </c>
      <c r="E2013" s="18" t="s">
        <v>961</v>
      </c>
      <c r="F2013" s="18">
        <v>11</v>
      </c>
      <c r="G2013" s="18" t="s">
        <v>142</v>
      </c>
      <c r="H2013" s="184" t="s">
        <v>4670</v>
      </c>
      <c r="I2013" s="185" t="s">
        <v>142</v>
      </c>
      <c r="J2013" s="18" t="s">
        <v>4761</v>
      </c>
    </row>
    <row r="2014" spans="1:10" x14ac:dyDescent="0.25">
      <c r="A2014" s="18">
        <v>24247871</v>
      </c>
      <c r="B2014" s="184" t="s">
        <v>4762</v>
      </c>
      <c r="C2014" s="18" t="s">
        <v>4763</v>
      </c>
      <c r="D2014" s="185" t="s">
        <v>78</v>
      </c>
      <c r="E2014" s="18" t="s">
        <v>4764</v>
      </c>
      <c r="F2014" s="18">
        <v>13</v>
      </c>
      <c r="G2014" s="18" t="s">
        <v>142</v>
      </c>
      <c r="H2014" s="184" t="s">
        <v>4670</v>
      </c>
      <c r="I2014" s="185" t="s">
        <v>142</v>
      </c>
      <c r="J2014" s="18" t="s">
        <v>764</v>
      </c>
    </row>
    <row r="2015" spans="1:10" x14ac:dyDescent="0.25">
      <c r="A2015" s="18">
        <v>24245822</v>
      </c>
      <c r="B2015" s="184" t="s">
        <v>4765</v>
      </c>
      <c r="C2015" s="18" t="s">
        <v>4766</v>
      </c>
      <c r="D2015" s="185" t="s">
        <v>79</v>
      </c>
      <c r="E2015" s="18" t="s">
        <v>4767</v>
      </c>
      <c r="F2015" s="18">
        <v>11</v>
      </c>
      <c r="G2015" s="18" t="s">
        <v>142</v>
      </c>
      <c r="H2015" s="184" t="s">
        <v>4670</v>
      </c>
      <c r="I2015" s="185" t="s">
        <v>142</v>
      </c>
      <c r="J2015" s="18" t="s">
        <v>152</v>
      </c>
    </row>
    <row r="2016" spans="1:10" x14ac:dyDescent="0.25">
      <c r="A2016" s="18">
        <v>24247447</v>
      </c>
      <c r="B2016" s="184" t="s">
        <v>4768</v>
      </c>
      <c r="C2016" s="18" t="s">
        <v>4769</v>
      </c>
      <c r="D2016" s="185" t="s">
        <v>78</v>
      </c>
      <c r="E2016" s="18" t="s">
        <v>4770</v>
      </c>
      <c r="F2016" s="18">
        <v>12</v>
      </c>
      <c r="G2016" s="18" t="s">
        <v>142</v>
      </c>
      <c r="H2016" s="184" t="s">
        <v>4670</v>
      </c>
      <c r="I2016" s="185" t="s">
        <v>142</v>
      </c>
      <c r="J2016" s="18" t="s">
        <v>238</v>
      </c>
    </row>
    <row r="2017" spans="1:10" x14ac:dyDescent="0.25">
      <c r="A2017" s="18">
        <v>24245674</v>
      </c>
      <c r="B2017" s="184" t="s">
        <v>4771</v>
      </c>
      <c r="C2017" s="18" t="s">
        <v>4772</v>
      </c>
      <c r="D2017" s="185" t="s">
        <v>78</v>
      </c>
      <c r="E2017" s="18" t="s">
        <v>4773</v>
      </c>
      <c r="F2017" s="18">
        <v>11</v>
      </c>
      <c r="G2017" s="18" t="s">
        <v>142</v>
      </c>
      <c r="H2017" s="184" t="s">
        <v>4670</v>
      </c>
      <c r="I2017" s="185" t="s">
        <v>142</v>
      </c>
      <c r="J2017" s="18" t="s">
        <v>4730</v>
      </c>
    </row>
    <row r="2018" spans="1:10" x14ac:dyDescent="0.25">
      <c r="A2018" s="18">
        <v>24236580</v>
      </c>
      <c r="B2018" s="184" t="s">
        <v>4774</v>
      </c>
      <c r="C2018" s="18" t="s">
        <v>4775</v>
      </c>
      <c r="D2018" s="185" t="s">
        <v>79</v>
      </c>
      <c r="E2018" s="18" t="s">
        <v>4776</v>
      </c>
      <c r="F2018" s="18">
        <v>12</v>
      </c>
      <c r="G2018" s="18" t="s">
        <v>142</v>
      </c>
      <c r="H2018" s="184" t="s">
        <v>4670</v>
      </c>
      <c r="I2018" s="185" t="s">
        <v>142</v>
      </c>
      <c r="J2018" s="18" t="s">
        <v>4777</v>
      </c>
    </row>
    <row r="2019" spans="1:10" x14ac:dyDescent="0.25">
      <c r="A2019" s="18">
        <v>24221967</v>
      </c>
      <c r="B2019" s="184" t="s">
        <v>4778</v>
      </c>
      <c r="C2019" s="18" t="s">
        <v>2075</v>
      </c>
      <c r="D2019" s="185" t="s">
        <v>79</v>
      </c>
      <c r="E2019" s="18" t="s">
        <v>4779</v>
      </c>
      <c r="F2019" s="18">
        <v>13</v>
      </c>
      <c r="G2019" s="18" t="s">
        <v>142</v>
      </c>
      <c r="H2019" s="184" t="s">
        <v>4670</v>
      </c>
      <c r="I2019" s="185" t="s">
        <v>142</v>
      </c>
      <c r="J2019" s="18" t="s">
        <v>4780</v>
      </c>
    </row>
    <row r="2020" spans="1:10" x14ac:dyDescent="0.25">
      <c r="A2020" s="18">
        <v>24221972</v>
      </c>
      <c r="B2020" s="184" t="s">
        <v>4781</v>
      </c>
      <c r="C2020" s="18" t="s">
        <v>4031</v>
      </c>
      <c r="D2020" s="185" t="s">
        <v>95</v>
      </c>
      <c r="E2020" s="18" t="s">
        <v>2650</v>
      </c>
      <c r="F2020" s="18">
        <v>14</v>
      </c>
      <c r="G2020" s="18" t="s">
        <v>142</v>
      </c>
      <c r="H2020" s="184" t="s">
        <v>4670</v>
      </c>
      <c r="I2020" s="185" t="s">
        <v>142</v>
      </c>
      <c r="J2020" s="18" t="s">
        <v>4782</v>
      </c>
    </row>
    <row r="2021" spans="1:10" x14ac:dyDescent="0.25">
      <c r="A2021" s="18">
        <v>24245640</v>
      </c>
      <c r="B2021" s="184" t="s">
        <v>4783</v>
      </c>
      <c r="C2021" s="18" t="s">
        <v>1160</v>
      </c>
      <c r="D2021" s="185" t="s">
        <v>79</v>
      </c>
      <c r="E2021" s="18" t="s">
        <v>4784</v>
      </c>
      <c r="F2021" s="18">
        <v>13</v>
      </c>
      <c r="G2021" s="18" t="s">
        <v>142</v>
      </c>
      <c r="H2021" s="184" t="s">
        <v>4670</v>
      </c>
      <c r="I2021" s="185" t="s">
        <v>142</v>
      </c>
      <c r="J2021" s="18" t="s">
        <v>764</v>
      </c>
    </row>
    <row r="2022" spans="1:10" x14ac:dyDescent="0.25">
      <c r="A2022" s="18">
        <v>24237131</v>
      </c>
      <c r="B2022" s="184" t="s">
        <v>4785</v>
      </c>
      <c r="C2022" s="18" t="s">
        <v>4786</v>
      </c>
      <c r="D2022" s="185" t="s">
        <v>78</v>
      </c>
      <c r="E2022" s="18" t="s">
        <v>2385</v>
      </c>
      <c r="F2022" s="18">
        <v>11</v>
      </c>
      <c r="G2022" s="18" t="s">
        <v>142</v>
      </c>
      <c r="H2022" s="184" t="s">
        <v>4670</v>
      </c>
      <c r="I2022" s="185" t="s">
        <v>142</v>
      </c>
      <c r="J2022" s="18" t="s">
        <v>1162</v>
      </c>
    </row>
    <row r="2023" spans="1:10" x14ac:dyDescent="0.25">
      <c r="A2023" s="18">
        <v>24236566</v>
      </c>
      <c r="B2023" s="184" t="s">
        <v>4787</v>
      </c>
      <c r="C2023" s="18" t="s">
        <v>4788</v>
      </c>
      <c r="D2023" s="185" t="s">
        <v>95</v>
      </c>
      <c r="E2023" s="18" t="s">
        <v>4789</v>
      </c>
      <c r="F2023" s="18">
        <v>14</v>
      </c>
      <c r="G2023" s="18" t="s">
        <v>142</v>
      </c>
      <c r="H2023" s="184" t="s">
        <v>4670</v>
      </c>
      <c r="I2023" s="185" t="s">
        <v>142</v>
      </c>
      <c r="J2023" s="18" t="s">
        <v>4790</v>
      </c>
    </row>
    <row r="2024" spans="1:10" x14ac:dyDescent="0.25">
      <c r="A2024" s="18">
        <v>24245812</v>
      </c>
      <c r="B2024" s="184" t="s">
        <v>4791</v>
      </c>
      <c r="C2024" s="18" t="s">
        <v>4792</v>
      </c>
      <c r="D2024" s="185" t="s">
        <v>78</v>
      </c>
      <c r="E2024" s="18" t="s">
        <v>4793</v>
      </c>
      <c r="F2024" s="18">
        <v>11</v>
      </c>
      <c r="G2024" s="18" t="s">
        <v>142</v>
      </c>
      <c r="H2024" s="184" t="s">
        <v>4670</v>
      </c>
      <c r="I2024" s="185" t="s">
        <v>142</v>
      </c>
      <c r="J2024" s="18" t="s">
        <v>238</v>
      </c>
    </row>
    <row r="2025" spans="1:10" x14ac:dyDescent="0.25">
      <c r="A2025" s="18">
        <v>24221431</v>
      </c>
      <c r="B2025" s="184" t="s">
        <v>4791</v>
      </c>
      <c r="C2025" s="18" t="s">
        <v>741</v>
      </c>
      <c r="D2025" s="185" t="s">
        <v>95</v>
      </c>
      <c r="E2025" s="18" t="s">
        <v>2061</v>
      </c>
      <c r="F2025" s="18">
        <v>13</v>
      </c>
      <c r="G2025" s="18" t="s">
        <v>142</v>
      </c>
      <c r="H2025" s="184" t="s">
        <v>4670</v>
      </c>
      <c r="I2025" s="185" t="s">
        <v>142</v>
      </c>
      <c r="J2025" s="18" t="s">
        <v>4790</v>
      </c>
    </row>
    <row r="2026" spans="1:10" x14ac:dyDescent="0.25">
      <c r="A2026" s="18">
        <v>24245743</v>
      </c>
      <c r="B2026" s="184" t="s">
        <v>4794</v>
      </c>
      <c r="C2026" s="18" t="s">
        <v>520</v>
      </c>
      <c r="D2026" s="185" t="s">
        <v>79</v>
      </c>
      <c r="E2026" s="18" t="s">
        <v>141</v>
      </c>
      <c r="F2026" s="18">
        <v>12</v>
      </c>
      <c r="G2026" s="18" t="s">
        <v>142</v>
      </c>
      <c r="H2026" s="184" t="s">
        <v>4670</v>
      </c>
      <c r="I2026" s="185" t="s">
        <v>142</v>
      </c>
      <c r="J2026" s="18" t="s">
        <v>4795</v>
      </c>
    </row>
    <row r="2027" spans="1:10" x14ac:dyDescent="0.25">
      <c r="A2027" s="18">
        <v>24233652</v>
      </c>
      <c r="B2027" s="184" t="s">
        <v>4796</v>
      </c>
      <c r="C2027" s="18" t="s">
        <v>4797</v>
      </c>
      <c r="D2027" s="185" t="s">
        <v>78</v>
      </c>
      <c r="E2027" s="18" t="s">
        <v>475</v>
      </c>
      <c r="F2027" s="18">
        <v>12</v>
      </c>
      <c r="G2027" s="18" t="s">
        <v>142</v>
      </c>
      <c r="H2027" s="184" t="s">
        <v>4670</v>
      </c>
      <c r="I2027" s="185" t="s">
        <v>142</v>
      </c>
      <c r="J2027" s="18" t="s">
        <v>790</v>
      </c>
    </row>
    <row r="2028" spans="1:10" x14ac:dyDescent="0.25">
      <c r="A2028" s="18">
        <v>24236644</v>
      </c>
      <c r="B2028" s="184" t="s">
        <v>4798</v>
      </c>
      <c r="C2028" s="18" t="s">
        <v>4799</v>
      </c>
      <c r="D2028" s="185" t="s">
        <v>78</v>
      </c>
      <c r="E2028" s="18" t="s">
        <v>384</v>
      </c>
      <c r="F2028" s="18">
        <v>13</v>
      </c>
      <c r="G2028" s="18" t="s">
        <v>142</v>
      </c>
      <c r="H2028" s="184" t="s">
        <v>4670</v>
      </c>
      <c r="I2028" s="185" t="s">
        <v>142</v>
      </c>
      <c r="J2028" s="18" t="s">
        <v>238</v>
      </c>
    </row>
    <row r="2029" spans="1:10" x14ac:dyDescent="0.25">
      <c r="A2029" s="18">
        <v>24222197</v>
      </c>
      <c r="B2029" s="184" t="s">
        <v>4800</v>
      </c>
      <c r="C2029" s="18" t="s">
        <v>4801</v>
      </c>
      <c r="D2029" s="185" t="s">
        <v>78</v>
      </c>
      <c r="E2029" s="18" t="s">
        <v>2392</v>
      </c>
      <c r="F2029" s="18">
        <v>13</v>
      </c>
      <c r="G2029" s="18" t="s">
        <v>142</v>
      </c>
      <c r="H2029" s="184" t="s">
        <v>4670</v>
      </c>
      <c r="I2029" s="185" t="s">
        <v>142</v>
      </c>
      <c r="J2029" s="18" t="s">
        <v>790</v>
      </c>
    </row>
    <row r="2030" spans="1:10" x14ac:dyDescent="0.25">
      <c r="A2030" s="18">
        <v>24236943</v>
      </c>
      <c r="B2030" s="184" t="s">
        <v>4802</v>
      </c>
      <c r="C2030" s="18" t="s">
        <v>4803</v>
      </c>
      <c r="D2030" s="185" t="s">
        <v>78</v>
      </c>
      <c r="E2030" s="18" t="s">
        <v>664</v>
      </c>
      <c r="F2030" s="18">
        <v>13</v>
      </c>
      <c r="G2030" s="18" t="s">
        <v>142</v>
      </c>
      <c r="H2030" s="184" t="s">
        <v>4670</v>
      </c>
      <c r="I2030" s="185" t="s">
        <v>142</v>
      </c>
      <c r="J2030" s="18" t="s">
        <v>4804</v>
      </c>
    </row>
    <row r="2031" spans="1:10" x14ac:dyDescent="0.25">
      <c r="A2031" s="18">
        <v>24245823</v>
      </c>
      <c r="B2031" s="184" t="s">
        <v>4805</v>
      </c>
      <c r="C2031" s="18" t="s">
        <v>4806</v>
      </c>
      <c r="D2031" s="185" t="s">
        <v>95</v>
      </c>
      <c r="E2031" s="18" t="s">
        <v>1298</v>
      </c>
      <c r="F2031" s="18">
        <v>14</v>
      </c>
      <c r="G2031" s="18" t="s">
        <v>142</v>
      </c>
      <c r="H2031" s="184" t="s">
        <v>4670</v>
      </c>
      <c r="I2031" s="185" t="s">
        <v>142</v>
      </c>
      <c r="J2031" s="18" t="s">
        <v>152</v>
      </c>
    </row>
    <row r="2032" spans="1:10" x14ac:dyDescent="0.25">
      <c r="A2032" s="18">
        <v>24245672</v>
      </c>
      <c r="B2032" s="184" t="s">
        <v>4807</v>
      </c>
      <c r="C2032" s="18" t="s">
        <v>4808</v>
      </c>
      <c r="D2032" s="185" t="s">
        <v>78</v>
      </c>
      <c r="E2032" s="18" t="s">
        <v>4809</v>
      </c>
      <c r="F2032" s="18">
        <v>11</v>
      </c>
      <c r="G2032" s="18" t="s">
        <v>142</v>
      </c>
      <c r="H2032" s="184" t="s">
        <v>4670</v>
      </c>
      <c r="I2032" s="185" t="s">
        <v>142</v>
      </c>
      <c r="J2032" s="18" t="s">
        <v>238</v>
      </c>
    </row>
    <row r="2033" spans="1:10" x14ac:dyDescent="0.25">
      <c r="A2033" s="18">
        <v>24236519</v>
      </c>
      <c r="B2033" s="184" t="s">
        <v>4810</v>
      </c>
      <c r="C2033" s="18" t="s">
        <v>700</v>
      </c>
      <c r="D2033" s="185" t="s">
        <v>79</v>
      </c>
      <c r="E2033" s="18" t="s">
        <v>4811</v>
      </c>
      <c r="F2033" s="18">
        <v>12</v>
      </c>
      <c r="G2033" s="18" t="s">
        <v>142</v>
      </c>
      <c r="H2033" s="184" t="s">
        <v>4670</v>
      </c>
      <c r="I2033" s="185" t="s">
        <v>142</v>
      </c>
      <c r="J2033" s="18" t="s">
        <v>4743</v>
      </c>
    </row>
    <row r="2034" spans="1:10" x14ac:dyDescent="0.25">
      <c r="A2034" s="18">
        <v>24245642</v>
      </c>
      <c r="B2034" s="184" t="s">
        <v>4812</v>
      </c>
      <c r="C2034" s="18" t="s">
        <v>4813</v>
      </c>
      <c r="D2034" s="185" t="s">
        <v>78</v>
      </c>
      <c r="E2034" s="18" t="s">
        <v>4814</v>
      </c>
      <c r="F2034" s="18">
        <v>12</v>
      </c>
      <c r="G2034" s="18" t="s">
        <v>142</v>
      </c>
      <c r="H2034" s="184" t="s">
        <v>4670</v>
      </c>
      <c r="I2034" s="185" t="s">
        <v>142</v>
      </c>
      <c r="J2034" s="18" t="s">
        <v>4743</v>
      </c>
    </row>
    <row r="2035" spans="1:10" x14ac:dyDescent="0.25">
      <c r="A2035" s="18">
        <v>24238773</v>
      </c>
      <c r="B2035" s="184" t="s">
        <v>4815</v>
      </c>
      <c r="C2035" s="18" t="s">
        <v>4816</v>
      </c>
      <c r="D2035" s="185" t="s">
        <v>78</v>
      </c>
      <c r="E2035" s="18" t="s">
        <v>3679</v>
      </c>
      <c r="F2035" s="18">
        <v>12</v>
      </c>
      <c r="G2035" s="18" t="s">
        <v>142</v>
      </c>
      <c r="H2035" s="184" t="s">
        <v>4670</v>
      </c>
      <c r="I2035" s="185" t="s">
        <v>142</v>
      </c>
      <c r="J2035" s="18" t="s">
        <v>238</v>
      </c>
    </row>
    <row r="2036" spans="1:10" x14ac:dyDescent="0.25">
      <c r="A2036" s="18">
        <v>24245636</v>
      </c>
      <c r="B2036" s="184" t="s">
        <v>4817</v>
      </c>
      <c r="C2036" s="18" t="s">
        <v>4818</v>
      </c>
      <c r="D2036" s="185" t="s">
        <v>79</v>
      </c>
      <c r="E2036" s="18" t="s">
        <v>2575</v>
      </c>
      <c r="F2036" s="18">
        <v>13</v>
      </c>
      <c r="G2036" s="18" t="s">
        <v>142</v>
      </c>
      <c r="H2036" s="184" t="s">
        <v>4670</v>
      </c>
      <c r="I2036" s="185" t="s">
        <v>142</v>
      </c>
      <c r="J2036" s="18" t="s">
        <v>4780</v>
      </c>
    </row>
    <row r="2037" spans="1:10" x14ac:dyDescent="0.25">
      <c r="A2037" s="18">
        <v>24247789</v>
      </c>
      <c r="B2037" s="184" t="s">
        <v>4819</v>
      </c>
      <c r="C2037" s="18" t="s">
        <v>4820</v>
      </c>
      <c r="D2037" s="185" t="s">
        <v>79</v>
      </c>
      <c r="E2037" s="18" t="s">
        <v>4821</v>
      </c>
      <c r="F2037" s="18">
        <v>11</v>
      </c>
      <c r="G2037" s="18" t="s">
        <v>142</v>
      </c>
      <c r="H2037" s="184" t="s">
        <v>4670</v>
      </c>
      <c r="I2037" s="185" t="s">
        <v>142</v>
      </c>
      <c r="J2037" s="18" t="s">
        <v>4822</v>
      </c>
    </row>
    <row r="2038" spans="1:10" x14ac:dyDescent="0.25">
      <c r="A2038" s="18">
        <v>24222196</v>
      </c>
      <c r="B2038" s="184" t="s">
        <v>4823</v>
      </c>
      <c r="C2038" s="18" t="s">
        <v>4824</v>
      </c>
      <c r="D2038" s="185" t="s">
        <v>94</v>
      </c>
      <c r="E2038" s="18" t="s">
        <v>2761</v>
      </c>
      <c r="F2038" s="18">
        <v>13</v>
      </c>
      <c r="G2038" s="18" t="s">
        <v>142</v>
      </c>
      <c r="H2038" s="184" t="s">
        <v>4670</v>
      </c>
      <c r="I2038" s="185" t="s">
        <v>142</v>
      </c>
      <c r="J2038" s="18" t="s">
        <v>4825</v>
      </c>
    </row>
    <row r="2039" spans="1:10" x14ac:dyDescent="0.25">
      <c r="A2039" s="18">
        <v>24222732</v>
      </c>
      <c r="B2039" s="184" t="s">
        <v>4826</v>
      </c>
      <c r="C2039" s="18" t="s">
        <v>4827</v>
      </c>
      <c r="D2039" s="185" t="s">
        <v>78</v>
      </c>
      <c r="E2039" s="18" t="s">
        <v>431</v>
      </c>
      <c r="F2039" s="18">
        <v>13</v>
      </c>
      <c r="G2039" s="18" t="s">
        <v>142</v>
      </c>
      <c r="H2039" s="184" t="s">
        <v>4670</v>
      </c>
      <c r="I2039" s="185" t="s">
        <v>142</v>
      </c>
      <c r="J2039" s="18" t="s">
        <v>4828</v>
      </c>
    </row>
    <row r="2040" spans="1:10" x14ac:dyDescent="0.25">
      <c r="A2040" s="18">
        <v>24210798</v>
      </c>
      <c r="B2040" s="184" t="s">
        <v>4829</v>
      </c>
      <c r="C2040" s="18" t="s">
        <v>4742</v>
      </c>
      <c r="D2040" s="185" t="s">
        <v>95</v>
      </c>
      <c r="E2040" s="18" t="s">
        <v>1145</v>
      </c>
      <c r="F2040" s="18">
        <v>14</v>
      </c>
      <c r="G2040" s="18" t="s">
        <v>142</v>
      </c>
      <c r="H2040" s="184" t="s">
        <v>4670</v>
      </c>
      <c r="I2040" s="185" t="s">
        <v>142</v>
      </c>
      <c r="J2040" s="18" t="s">
        <v>1083</v>
      </c>
    </row>
    <row r="2041" spans="1:10" x14ac:dyDescent="0.25">
      <c r="A2041" s="18">
        <v>24247730</v>
      </c>
      <c r="B2041" s="184" t="s">
        <v>4830</v>
      </c>
      <c r="C2041" s="18" t="s">
        <v>4831</v>
      </c>
      <c r="D2041" s="185" t="s">
        <v>79</v>
      </c>
      <c r="E2041" s="18" t="s">
        <v>588</v>
      </c>
      <c r="F2041" s="18">
        <v>13</v>
      </c>
      <c r="G2041" s="18" t="s">
        <v>142</v>
      </c>
      <c r="H2041" s="184" t="s">
        <v>4670</v>
      </c>
      <c r="I2041" s="185" t="s">
        <v>142</v>
      </c>
      <c r="J2041" s="18" t="s">
        <v>3398</v>
      </c>
    </row>
    <row r="2042" spans="1:10" x14ac:dyDescent="0.25">
      <c r="A2042" s="18">
        <v>24236472</v>
      </c>
      <c r="B2042" s="184" t="s">
        <v>4832</v>
      </c>
      <c r="C2042" s="18" t="s">
        <v>4833</v>
      </c>
      <c r="D2042" s="185" t="s">
        <v>79</v>
      </c>
      <c r="E2042" s="18" t="s">
        <v>880</v>
      </c>
      <c r="F2042" s="18">
        <v>12</v>
      </c>
      <c r="G2042" s="18" t="s">
        <v>142</v>
      </c>
      <c r="H2042" s="184" t="s">
        <v>4670</v>
      </c>
      <c r="I2042" s="185" t="s">
        <v>142</v>
      </c>
      <c r="J2042" s="18" t="s">
        <v>3398</v>
      </c>
    </row>
    <row r="2043" spans="1:10" x14ac:dyDescent="0.25">
      <c r="A2043" s="18">
        <v>24236485</v>
      </c>
      <c r="B2043" s="184" t="s">
        <v>4834</v>
      </c>
      <c r="C2043" s="18" t="s">
        <v>1817</v>
      </c>
      <c r="D2043" s="185" t="s">
        <v>78</v>
      </c>
      <c r="E2043" s="18" t="s">
        <v>3170</v>
      </c>
      <c r="F2043" s="18">
        <v>12</v>
      </c>
      <c r="G2043" s="18" t="s">
        <v>142</v>
      </c>
      <c r="H2043" s="184" t="s">
        <v>4670</v>
      </c>
      <c r="I2043" s="185" t="s">
        <v>142</v>
      </c>
      <c r="J2043" s="18" t="s">
        <v>4677</v>
      </c>
    </row>
    <row r="2044" spans="1:10" x14ac:dyDescent="0.25">
      <c r="A2044" s="18">
        <v>24236723</v>
      </c>
      <c r="B2044" s="184" t="s">
        <v>4835</v>
      </c>
      <c r="C2044" s="18" t="s">
        <v>694</v>
      </c>
      <c r="D2044" s="185" t="s">
        <v>79</v>
      </c>
      <c r="E2044" s="18" t="s">
        <v>4836</v>
      </c>
      <c r="F2044" s="18">
        <v>13</v>
      </c>
      <c r="G2044" s="18" t="s">
        <v>142</v>
      </c>
      <c r="H2044" s="184" t="s">
        <v>4670</v>
      </c>
      <c r="I2044" s="185" t="s">
        <v>142</v>
      </c>
      <c r="J2044" s="18" t="s">
        <v>764</v>
      </c>
    </row>
    <row r="2045" spans="1:10" x14ac:dyDescent="0.25">
      <c r="A2045" s="18">
        <v>24236482</v>
      </c>
      <c r="B2045" s="184" t="s">
        <v>4837</v>
      </c>
      <c r="C2045" s="18" t="s">
        <v>3956</v>
      </c>
      <c r="D2045" s="185" t="s">
        <v>79</v>
      </c>
      <c r="E2045" s="18" t="s">
        <v>4680</v>
      </c>
      <c r="F2045" s="18">
        <v>13</v>
      </c>
      <c r="G2045" s="18" t="s">
        <v>142</v>
      </c>
      <c r="H2045" s="184" t="s">
        <v>4670</v>
      </c>
      <c r="I2045" s="185" t="s">
        <v>142</v>
      </c>
      <c r="J2045" s="18" t="s">
        <v>764</v>
      </c>
    </row>
    <row r="2046" spans="1:10" x14ac:dyDescent="0.25">
      <c r="A2046" s="18">
        <v>24245826</v>
      </c>
      <c r="B2046" s="184" t="s">
        <v>4838</v>
      </c>
      <c r="C2046" s="18" t="s">
        <v>4839</v>
      </c>
      <c r="D2046" s="185" t="s">
        <v>79</v>
      </c>
      <c r="E2046" s="18" t="s">
        <v>4840</v>
      </c>
      <c r="F2046" s="18">
        <v>12</v>
      </c>
      <c r="G2046" s="18" t="s">
        <v>142</v>
      </c>
      <c r="H2046" s="184" t="s">
        <v>4670</v>
      </c>
      <c r="I2046" s="185" t="s">
        <v>142</v>
      </c>
      <c r="J2046" s="18" t="s">
        <v>152</v>
      </c>
    </row>
    <row r="2047" spans="1:10" x14ac:dyDescent="0.25">
      <c r="A2047" s="18">
        <v>24245827</v>
      </c>
      <c r="B2047" s="184" t="s">
        <v>4841</v>
      </c>
      <c r="C2047" s="18" t="s">
        <v>4842</v>
      </c>
      <c r="D2047" s="185" t="s">
        <v>79</v>
      </c>
      <c r="E2047" s="18" t="s">
        <v>3774</v>
      </c>
      <c r="F2047" s="18">
        <v>12</v>
      </c>
      <c r="G2047" s="18" t="s">
        <v>142</v>
      </c>
      <c r="H2047" s="184" t="s">
        <v>4670</v>
      </c>
      <c r="I2047" s="185" t="s">
        <v>142</v>
      </c>
      <c r="J2047" s="18" t="s">
        <v>152</v>
      </c>
    </row>
    <row r="2048" spans="1:10" x14ac:dyDescent="0.25">
      <c r="A2048" s="18">
        <v>24236473</v>
      </c>
      <c r="B2048" s="184" t="s">
        <v>4843</v>
      </c>
      <c r="C2048" s="18" t="s">
        <v>4714</v>
      </c>
      <c r="D2048" s="185" t="s">
        <v>78</v>
      </c>
      <c r="E2048" s="18" t="s">
        <v>2714</v>
      </c>
      <c r="F2048" s="18">
        <v>12</v>
      </c>
      <c r="G2048" s="18" t="s">
        <v>142</v>
      </c>
      <c r="H2048" s="184" t="s">
        <v>4670</v>
      </c>
      <c r="I2048" s="185" t="s">
        <v>142</v>
      </c>
      <c r="J2048" s="18" t="s">
        <v>238</v>
      </c>
    </row>
    <row r="2049" spans="1:10" x14ac:dyDescent="0.25">
      <c r="A2049" s="18">
        <v>24221970</v>
      </c>
      <c r="B2049" s="184" t="s">
        <v>4844</v>
      </c>
      <c r="C2049" s="18" t="s">
        <v>4845</v>
      </c>
      <c r="D2049" s="185" t="s">
        <v>95</v>
      </c>
      <c r="E2049" s="18" t="s">
        <v>1508</v>
      </c>
      <c r="F2049" s="18">
        <v>14</v>
      </c>
      <c r="G2049" s="18" t="s">
        <v>142</v>
      </c>
      <c r="H2049" s="184" t="s">
        <v>4670</v>
      </c>
      <c r="I2049" s="185" t="s">
        <v>142</v>
      </c>
      <c r="J2049" s="18" t="s">
        <v>764</v>
      </c>
    </row>
    <row r="2050" spans="1:10" x14ac:dyDescent="0.25">
      <c r="A2050" s="18">
        <v>24245635</v>
      </c>
      <c r="B2050" s="184" t="s">
        <v>870</v>
      </c>
      <c r="C2050" s="18" t="s">
        <v>1950</v>
      </c>
      <c r="D2050" s="185" t="s">
        <v>79</v>
      </c>
      <c r="E2050" s="18" t="s">
        <v>676</v>
      </c>
      <c r="F2050" s="18">
        <v>13</v>
      </c>
      <c r="G2050" s="18" t="s">
        <v>142</v>
      </c>
      <c r="H2050" s="184" t="s">
        <v>4670</v>
      </c>
      <c r="I2050" s="185" t="s">
        <v>142</v>
      </c>
      <c r="J2050" s="18" t="s">
        <v>4780</v>
      </c>
    </row>
    <row r="2051" spans="1:10" x14ac:dyDescent="0.25">
      <c r="A2051" s="18">
        <v>24237329</v>
      </c>
      <c r="B2051" s="184" t="s">
        <v>4846</v>
      </c>
      <c r="C2051" s="18" t="s">
        <v>269</v>
      </c>
      <c r="D2051" s="185" t="s">
        <v>79</v>
      </c>
      <c r="E2051" s="18" t="s">
        <v>1687</v>
      </c>
      <c r="F2051" s="18">
        <v>13</v>
      </c>
      <c r="G2051" s="18" t="s">
        <v>142</v>
      </c>
      <c r="H2051" s="184" t="s">
        <v>4670</v>
      </c>
      <c r="I2051" s="185" t="s">
        <v>142</v>
      </c>
      <c r="J2051" s="18" t="s">
        <v>764</v>
      </c>
    </row>
    <row r="2052" spans="1:10" x14ac:dyDescent="0.25">
      <c r="A2052" s="18">
        <v>24236576</v>
      </c>
      <c r="B2052" s="184" t="s">
        <v>4847</v>
      </c>
      <c r="C2052" s="18" t="s">
        <v>4848</v>
      </c>
      <c r="D2052" s="185" t="s">
        <v>79</v>
      </c>
      <c r="E2052" s="18" t="s">
        <v>4849</v>
      </c>
      <c r="F2052" s="18">
        <v>12</v>
      </c>
      <c r="G2052" s="18" t="s">
        <v>142</v>
      </c>
      <c r="H2052" s="184" t="s">
        <v>4670</v>
      </c>
      <c r="I2052" s="185" t="s">
        <v>142</v>
      </c>
      <c r="J2052" s="18" t="s">
        <v>152</v>
      </c>
    </row>
    <row r="2053" spans="1:10" x14ac:dyDescent="0.25">
      <c r="A2053" s="18">
        <v>24245824</v>
      </c>
      <c r="B2053" s="184" t="s">
        <v>4847</v>
      </c>
      <c r="C2053" s="18" t="s">
        <v>4850</v>
      </c>
      <c r="D2053" s="185" t="s">
        <v>79</v>
      </c>
      <c r="E2053" s="18" t="s">
        <v>2978</v>
      </c>
      <c r="F2053" s="18">
        <v>13</v>
      </c>
      <c r="G2053" s="18" t="s">
        <v>142</v>
      </c>
      <c r="H2053" s="184" t="s">
        <v>4670</v>
      </c>
      <c r="I2053" s="185" t="s">
        <v>142</v>
      </c>
      <c r="J2053" s="18" t="s">
        <v>152</v>
      </c>
    </row>
    <row r="2054" spans="1:10" x14ac:dyDescent="0.25">
      <c r="A2054" s="18">
        <v>24221987</v>
      </c>
      <c r="B2054" s="184" t="s">
        <v>4851</v>
      </c>
      <c r="C2054" s="18" t="s">
        <v>4852</v>
      </c>
      <c r="D2054" s="185" t="s">
        <v>79</v>
      </c>
      <c r="E2054" s="18" t="s">
        <v>1673</v>
      </c>
      <c r="F2054" s="18">
        <v>13</v>
      </c>
      <c r="G2054" s="18" t="s">
        <v>142</v>
      </c>
      <c r="H2054" s="184" t="s">
        <v>4670</v>
      </c>
      <c r="I2054" s="185" t="s">
        <v>142</v>
      </c>
      <c r="J2054" s="18" t="s">
        <v>764</v>
      </c>
    </row>
    <row r="2055" spans="1:10" x14ac:dyDescent="0.25">
      <c r="A2055" s="18">
        <v>24245825</v>
      </c>
      <c r="B2055" s="184" t="s">
        <v>884</v>
      </c>
      <c r="C2055" s="18" t="s">
        <v>4853</v>
      </c>
      <c r="D2055" s="185" t="s">
        <v>95</v>
      </c>
      <c r="E2055" s="18" t="s">
        <v>4854</v>
      </c>
      <c r="F2055" s="18">
        <v>13</v>
      </c>
      <c r="G2055" s="18" t="s">
        <v>142</v>
      </c>
      <c r="H2055" s="184" t="s">
        <v>4670</v>
      </c>
      <c r="I2055" s="185" t="s">
        <v>142</v>
      </c>
      <c r="J2055" s="18" t="s">
        <v>152</v>
      </c>
    </row>
    <row r="2056" spans="1:10" x14ac:dyDescent="0.25">
      <c r="A2056" s="18">
        <v>24249144</v>
      </c>
      <c r="B2056" s="184" t="s">
        <v>4855</v>
      </c>
      <c r="C2056" s="18" t="s">
        <v>4856</v>
      </c>
      <c r="D2056" s="185" t="s">
        <v>79</v>
      </c>
      <c r="E2056" s="18" t="s">
        <v>2892</v>
      </c>
      <c r="F2056" s="18">
        <v>11</v>
      </c>
      <c r="G2056" s="18" t="s">
        <v>142</v>
      </c>
      <c r="H2056" s="184" t="s">
        <v>4670</v>
      </c>
      <c r="I2056" s="185" t="s">
        <v>142</v>
      </c>
      <c r="J2056" s="18" t="s">
        <v>764</v>
      </c>
    </row>
    <row r="2057" spans="1:10" x14ac:dyDescent="0.25">
      <c r="A2057" s="18">
        <v>24210417</v>
      </c>
      <c r="B2057" s="184" t="s">
        <v>4857</v>
      </c>
      <c r="C2057" s="18" t="s">
        <v>4447</v>
      </c>
      <c r="D2057" s="185" t="s">
        <v>95</v>
      </c>
      <c r="E2057" s="18" t="s">
        <v>3476</v>
      </c>
      <c r="F2057" s="18">
        <v>13</v>
      </c>
      <c r="G2057" s="18" t="s">
        <v>142</v>
      </c>
      <c r="H2057" s="184" t="s">
        <v>4670</v>
      </c>
      <c r="I2057" s="185" t="s">
        <v>142</v>
      </c>
      <c r="J2057" s="18" t="s">
        <v>764</v>
      </c>
    </row>
    <row r="2058" spans="1:10" x14ac:dyDescent="0.25">
      <c r="A2058" s="18">
        <v>24233648</v>
      </c>
      <c r="B2058" s="184" t="s">
        <v>4858</v>
      </c>
      <c r="C2058" s="18" t="s">
        <v>3604</v>
      </c>
      <c r="D2058" s="185" t="s">
        <v>79</v>
      </c>
      <c r="E2058" s="18" t="s">
        <v>4859</v>
      </c>
      <c r="F2058" s="18">
        <v>12</v>
      </c>
      <c r="G2058" s="18" t="s">
        <v>142</v>
      </c>
      <c r="H2058" s="184" t="s">
        <v>4670</v>
      </c>
      <c r="I2058" s="185" t="s">
        <v>142</v>
      </c>
      <c r="J2058" s="18" t="s">
        <v>790</v>
      </c>
    </row>
    <row r="2059" spans="1:10" x14ac:dyDescent="0.25">
      <c r="A2059" s="18">
        <v>24247446</v>
      </c>
      <c r="B2059" s="184" t="s">
        <v>4858</v>
      </c>
      <c r="C2059" s="18" t="s">
        <v>4839</v>
      </c>
      <c r="D2059" s="185" t="s">
        <v>95</v>
      </c>
      <c r="E2059" s="18" t="s">
        <v>4611</v>
      </c>
      <c r="F2059" s="18">
        <v>14</v>
      </c>
      <c r="G2059" s="18" t="s">
        <v>142</v>
      </c>
      <c r="H2059" s="184" t="s">
        <v>4670</v>
      </c>
      <c r="I2059" s="185" t="s">
        <v>142</v>
      </c>
      <c r="J2059" s="18" t="s">
        <v>4777</v>
      </c>
    </row>
    <row r="2060" spans="1:10" x14ac:dyDescent="0.25">
      <c r="A2060" s="18">
        <v>24245646</v>
      </c>
      <c r="B2060" s="184" t="s">
        <v>4860</v>
      </c>
      <c r="C2060" s="18" t="s">
        <v>4861</v>
      </c>
      <c r="D2060" s="185" t="s">
        <v>78</v>
      </c>
      <c r="E2060" s="18" t="s">
        <v>2104</v>
      </c>
      <c r="F2060" s="18">
        <v>13</v>
      </c>
      <c r="G2060" s="18" t="s">
        <v>142</v>
      </c>
      <c r="H2060" s="184" t="s">
        <v>4670</v>
      </c>
      <c r="I2060" s="185" t="s">
        <v>142</v>
      </c>
      <c r="J2060" s="18" t="s">
        <v>764</v>
      </c>
    </row>
    <row r="2061" spans="1:10" x14ac:dyDescent="0.25">
      <c r="A2061" s="18">
        <v>24236568</v>
      </c>
      <c r="B2061" s="184" t="s">
        <v>545</v>
      </c>
      <c r="C2061" s="18" t="s">
        <v>4862</v>
      </c>
      <c r="D2061" s="185" t="s">
        <v>79</v>
      </c>
      <c r="E2061" s="18" t="s">
        <v>4545</v>
      </c>
      <c r="F2061" s="18">
        <v>12</v>
      </c>
      <c r="G2061" s="18" t="s">
        <v>142</v>
      </c>
      <c r="H2061" s="184" t="s">
        <v>4670</v>
      </c>
      <c r="I2061" s="185" t="s">
        <v>142</v>
      </c>
      <c r="J2061" s="18" t="s">
        <v>311</v>
      </c>
    </row>
    <row r="2062" spans="1:10" x14ac:dyDescent="0.25">
      <c r="A2062" s="18">
        <v>24238704</v>
      </c>
      <c r="B2062" s="184" t="s">
        <v>4863</v>
      </c>
      <c r="C2062" s="18" t="s">
        <v>4864</v>
      </c>
      <c r="D2062" s="185" t="s">
        <v>95</v>
      </c>
      <c r="E2062" s="18" t="s">
        <v>4407</v>
      </c>
      <c r="F2062" s="18">
        <v>14</v>
      </c>
      <c r="G2062" s="18" t="s">
        <v>142</v>
      </c>
      <c r="H2062" s="184" t="s">
        <v>4670</v>
      </c>
      <c r="I2062" s="185" t="s">
        <v>142</v>
      </c>
    </row>
    <row r="2063" spans="1:10" x14ac:dyDescent="0.25">
      <c r="A2063" s="18">
        <v>24222082</v>
      </c>
      <c r="B2063" s="184" t="s">
        <v>4865</v>
      </c>
      <c r="C2063" s="18" t="s">
        <v>4866</v>
      </c>
      <c r="D2063" s="185" t="s">
        <v>95</v>
      </c>
      <c r="E2063" s="18" t="s">
        <v>4867</v>
      </c>
      <c r="F2063" s="18">
        <v>13</v>
      </c>
      <c r="G2063" s="18" t="s">
        <v>142</v>
      </c>
      <c r="H2063" s="184" t="s">
        <v>4670</v>
      </c>
      <c r="I2063" s="185" t="s">
        <v>142</v>
      </c>
      <c r="J2063" s="18" t="s">
        <v>790</v>
      </c>
    </row>
    <row r="2064" spans="1:10" x14ac:dyDescent="0.25">
      <c r="A2064" s="18">
        <v>24245828</v>
      </c>
      <c r="B2064" s="184" t="s">
        <v>4868</v>
      </c>
      <c r="C2064" s="18" t="s">
        <v>4869</v>
      </c>
      <c r="D2064" s="185" t="s">
        <v>95</v>
      </c>
      <c r="E2064" s="18" t="s">
        <v>2658</v>
      </c>
      <c r="F2064" s="18">
        <v>14</v>
      </c>
      <c r="G2064" s="18" t="s">
        <v>142</v>
      </c>
      <c r="H2064" s="184" t="s">
        <v>4670</v>
      </c>
      <c r="I2064" s="185" t="s">
        <v>142</v>
      </c>
      <c r="J2064" s="18" t="s">
        <v>152</v>
      </c>
    </row>
    <row r="2065" spans="1:10" x14ac:dyDescent="0.25">
      <c r="A2065" s="18">
        <v>24238675</v>
      </c>
      <c r="B2065" s="184" t="s">
        <v>4870</v>
      </c>
      <c r="C2065" s="18" t="s">
        <v>4871</v>
      </c>
      <c r="D2065" s="185" t="s">
        <v>78</v>
      </c>
      <c r="E2065" s="18" t="s">
        <v>280</v>
      </c>
      <c r="F2065" s="18">
        <v>12</v>
      </c>
      <c r="G2065" s="18" t="s">
        <v>142</v>
      </c>
      <c r="H2065" s="184" t="s">
        <v>4670</v>
      </c>
      <c r="I2065" s="185" t="s">
        <v>142</v>
      </c>
      <c r="J2065" s="18" t="s">
        <v>821</v>
      </c>
    </row>
    <row r="2066" spans="1:10" x14ac:dyDescent="0.25">
      <c r="A2066" s="18">
        <v>24221964</v>
      </c>
      <c r="B2066" s="184" t="s">
        <v>4872</v>
      </c>
      <c r="C2066" s="18" t="s">
        <v>2107</v>
      </c>
      <c r="D2066" s="185" t="s">
        <v>95</v>
      </c>
      <c r="E2066" s="18" t="s">
        <v>2630</v>
      </c>
      <c r="F2066" s="18">
        <v>14</v>
      </c>
      <c r="G2066" s="18" t="s">
        <v>142</v>
      </c>
      <c r="H2066" s="184" t="s">
        <v>4670</v>
      </c>
      <c r="I2066" s="185" t="s">
        <v>142</v>
      </c>
      <c r="J2066" s="18" t="s">
        <v>4873</v>
      </c>
    </row>
    <row r="2067" spans="1:10" x14ac:dyDescent="0.25">
      <c r="A2067" s="18">
        <v>24248905</v>
      </c>
      <c r="B2067" s="184" t="s">
        <v>4874</v>
      </c>
      <c r="C2067" s="18" t="s">
        <v>700</v>
      </c>
      <c r="D2067" s="185" t="s">
        <v>79</v>
      </c>
      <c r="E2067" s="18" t="s">
        <v>4875</v>
      </c>
      <c r="F2067" s="18">
        <v>11</v>
      </c>
      <c r="G2067" s="18" t="s">
        <v>142</v>
      </c>
      <c r="H2067" s="184" t="s">
        <v>4670</v>
      </c>
      <c r="I2067" s="185" t="s">
        <v>142</v>
      </c>
      <c r="J2067" s="18" t="s">
        <v>4703</v>
      </c>
    </row>
    <row r="2068" spans="1:10" x14ac:dyDescent="0.25">
      <c r="A2068" s="18">
        <v>24245673</v>
      </c>
      <c r="B2068" s="184" t="s">
        <v>4876</v>
      </c>
      <c r="C2068" s="18" t="s">
        <v>4877</v>
      </c>
      <c r="D2068" s="185" t="s">
        <v>78</v>
      </c>
      <c r="E2068" s="18" t="s">
        <v>1922</v>
      </c>
      <c r="F2068" s="18">
        <v>13</v>
      </c>
      <c r="G2068" s="18" t="s">
        <v>142</v>
      </c>
      <c r="H2068" s="184" t="s">
        <v>4670</v>
      </c>
      <c r="I2068" s="185" t="s">
        <v>142</v>
      </c>
      <c r="J2068" s="18" t="s">
        <v>238</v>
      </c>
    </row>
    <row r="2069" spans="1:10" x14ac:dyDescent="0.25">
      <c r="A2069" s="18">
        <v>24245671</v>
      </c>
      <c r="B2069" s="184" t="s">
        <v>4878</v>
      </c>
      <c r="C2069" s="18" t="s">
        <v>208</v>
      </c>
      <c r="D2069" s="185" t="s">
        <v>78</v>
      </c>
      <c r="E2069" s="18" t="s">
        <v>319</v>
      </c>
      <c r="F2069" s="18">
        <v>11</v>
      </c>
      <c r="G2069" s="18" t="s">
        <v>142</v>
      </c>
      <c r="H2069" s="184" t="s">
        <v>4670</v>
      </c>
      <c r="I2069" s="185" t="s">
        <v>142</v>
      </c>
      <c r="J2069" s="18" t="s">
        <v>4879</v>
      </c>
    </row>
    <row r="2070" spans="1:10" x14ac:dyDescent="0.25">
      <c r="A2070" s="18">
        <v>24221963</v>
      </c>
      <c r="B2070" s="184" t="s">
        <v>4878</v>
      </c>
      <c r="C2070" s="18" t="s">
        <v>4880</v>
      </c>
      <c r="D2070" s="185" t="s">
        <v>79</v>
      </c>
      <c r="E2070" s="18" t="s">
        <v>4881</v>
      </c>
      <c r="F2070" s="18">
        <v>13</v>
      </c>
      <c r="G2070" s="18" t="s">
        <v>142</v>
      </c>
      <c r="H2070" s="184" t="s">
        <v>4670</v>
      </c>
      <c r="I2070" s="185" t="s">
        <v>142</v>
      </c>
      <c r="J2070" s="18" t="s">
        <v>4882</v>
      </c>
    </row>
    <row r="2071" spans="1:10" x14ac:dyDescent="0.25">
      <c r="A2071" s="18">
        <v>24221962</v>
      </c>
      <c r="B2071" s="184" t="s">
        <v>4883</v>
      </c>
      <c r="C2071" s="18" t="s">
        <v>513</v>
      </c>
      <c r="D2071" s="185" t="s">
        <v>79</v>
      </c>
      <c r="E2071" s="18" t="s">
        <v>3045</v>
      </c>
      <c r="F2071" s="18">
        <v>13</v>
      </c>
      <c r="G2071" s="18" t="s">
        <v>142</v>
      </c>
      <c r="H2071" s="184" t="s">
        <v>4670</v>
      </c>
      <c r="I2071" s="185" t="s">
        <v>142</v>
      </c>
      <c r="J2071" s="18" t="s">
        <v>4873</v>
      </c>
    </row>
    <row r="2072" spans="1:10" x14ac:dyDescent="0.25">
      <c r="A2072" s="18">
        <v>24245661</v>
      </c>
      <c r="B2072" s="184" t="s">
        <v>4884</v>
      </c>
      <c r="C2072" s="18" t="s">
        <v>4885</v>
      </c>
      <c r="D2072" s="185" t="s">
        <v>79</v>
      </c>
      <c r="E2072" s="18" t="s">
        <v>215</v>
      </c>
      <c r="F2072" s="18">
        <v>12</v>
      </c>
      <c r="G2072" s="18" t="s">
        <v>142</v>
      </c>
      <c r="H2072" s="184" t="s">
        <v>4670</v>
      </c>
      <c r="I2072" s="185" t="s">
        <v>142</v>
      </c>
      <c r="J2072" s="18" t="s">
        <v>4886</v>
      </c>
    </row>
    <row r="2073" spans="1:10" x14ac:dyDescent="0.25">
      <c r="A2073" s="18">
        <v>24211271</v>
      </c>
      <c r="B2073" s="184" t="s">
        <v>9062</v>
      </c>
      <c r="C2073" s="18" t="s">
        <v>1424</v>
      </c>
      <c r="D2073" s="185" t="s">
        <v>94</v>
      </c>
      <c r="E2073" s="18" t="s">
        <v>1061</v>
      </c>
      <c r="F2073" s="18">
        <v>14</v>
      </c>
      <c r="G2073" s="18" t="s">
        <v>142</v>
      </c>
      <c r="H2073" s="184" t="s">
        <v>4670</v>
      </c>
      <c r="I2073" s="185" t="s">
        <v>142</v>
      </c>
      <c r="J2073" s="18" t="s">
        <v>9063</v>
      </c>
    </row>
    <row r="2074" spans="1:10" x14ac:dyDescent="0.25">
      <c r="A2074" s="18">
        <v>24248906</v>
      </c>
      <c r="B2074" s="184" t="s">
        <v>4887</v>
      </c>
      <c r="C2074" s="18" t="s">
        <v>842</v>
      </c>
      <c r="D2074" s="185" t="s">
        <v>78</v>
      </c>
      <c r="E2074" s="18" t="s">
        <v>955</v>
      </c>
      <c r="F2074" s="18">
        <v>11</v>
      </c>
      <c r="G2074" s="18" t="s">
        <v>142</v>
      </c>
      <c r="H2074" s="184" t="s">
        <v>4670</v>
      </c>
      <c r="I2074" s="185" t="s">
        <v>142</v>
      </c>
      <c r="J2074" s="18" t="s">
        <v>144</v>
      </c>
    </row>
    <row r="2075" spans="1:10" x14ac:dyDescent="0.25">
      <c r="A2075" s="18">
        <v>24245813</v>
      </c>
      <c r="B2075" s="184" t="s">
        <v>4888</v>
      </c>
      <c r="C2075" s="18" t="s">
        <v>4889</v>
      </c>
      <c r="D2075" s="185" t="s">
        <v>78</v>
      </c>
      <c r="E2075" s="18" t="s">
        <v>4890</v>
      </c>
      <c r="F2075" s="18">
        <v>11</v>
      </c>
      <c r="G2075" s="18" t="s">
        <v>142</v>
      </c>
      <c r="H2075" s="184" t="s">
        <v>4670</v>
      </c>
      <c r="I2075" s="185" t="s">
        <v>142</v>
      </c>
      <c r="J2075" s="18" t="s">
        <v>238</v>
      </c>
    </row>
    <row r="2076" spans="1:10" x14ac:dyDescent="0.25">
      <c r="A2076" s="18">
        <v>24236401</v>
      </c>
      <c r="B2076" s="184" t="s">
        <v>4891</v>
      </c>
      <c r="C2076" s="18" t="s">
        <v>4892</v>
      </c>
      <c r="D2076" s="185" t="s">
        <v>79</v>
      </c>
      <c r="E2076" s="18" t="s">
        <v>4893</v>
      </c>
      <c r="F2076" s="18">
        <v>13</v>
      </c>
      <c r="G2076" s="18" t="s">
        <v>142</v>
      </c>
      <c r="H2076" s="184" t="s">
        <v>4670</v>
      </c>
      <c r="I2076" s="185" t="s">
        <v>142</v>
      </c>
      <c r="J2076" s="18" t="s">
        <v>4886</v>
      </c>
    </row>
    <row r="2077" spans="1:10" x14ac:dyDescent="0.25">
      <c r="A2077" s="18">
        <v>24237130</v>
      </c>
      <c r="B2077" s="184" t="s">
        <v>4894</v>
      </c>
      <c r="C2077" s="18" t="s">
        <v>4895</v>
      </c>
      <c r="D2077" s="185" t="s">
        <v>79</v>
      </c>
      <c r="E2077" s="18" t="s">
        <v>4896</v>
      </c>
      <c r="F2077" s="18">
        <v>12</v>
      </c>
      <c r="G2077" s="18" t="s">
        <v>142</v>
      </c>
      <c r="H2077" s="184" t="s">
        <v>4670</v>
      </c>
      <c r="I2077" s="185" t="s">
        <v>142</v>
      </c>
      <c r="J2077" s="18" t="s">
        <v>152</v>
      </c>
    </row>
    <row r="2078" spans="1:10" x14ac:dyDescent="0.25">
      <c r="A2078" s="18">
        <v>24245829</v>
      </c>
      <c r="B2078" s="184" t="s">
        <v>4897</v>
      </c>
      <c r="C2078" s="18" t="s">
        <v>4898</v>
      </c>
      <c r="D2078" s="185" t="s">
        <v>79</v>
      </c>
      <c r="E2078" s="18" t="s">
        <v>1034</v>
      </c>
      <c r="F2078" s="18">
        <v>12</v>
      </c>
      <c r="G2078" s="18" t="s">
        <v>142</v>
      </c>
      <c r="H2078" s="184" t="s">
        <v>4670</v>
      </c>
      <c r="I2078" s="185" t="s">
        <v>142</v>
      </c>
      <c r="J2078" s="18" t="s">
        <v>152</v>
      </c>
    </row>
    <row r="2079" spans="1:10" x14ac:dyDescent="0.25">
      <c r="A2079" s="18">
        <v>24245654</v>
      </c>
      <c r="B2079" s="184" t="s">
        <v>4899</v>
      </c>
      <c r="C2079" s="18" t="s">
        <v>4900</v>
      </c>
      <c r="D2079" s="185" t="s">
        <v>79</v>
      </c>
      <c r="E2079" s="18" t="s">
        <v>267</v>
      </c>
      <c r="F2079" s="18">
        <v>11</v>
      </c>
      <c r="G2079" s="18" t="s">
        <v>142</v>
      </c>
      <c r="H2079" s="184" t="s">
        <v>4670</v>
      </c>
      <c r="I2079" s="185" t="s">
        <v>142</v>
      </c>
      <c r="J2079" s="18" t="s">
        <v>2236</v>
      </c>
    </row>
    <row r="2080" spans="1:10" x14ac:dyDescent="0.25">
      <c r="A2080" s="18">
        <v>24247729</v>
      </c>
      <c r="B2080" s="184" t="s">
        <v>4901</v>
      </c>
      <c r="C2080" s="18" t="s">
        <v>4902</v>
      </c>
      <c r="D2080" s="185" t="s">
        <v>78</v>
      </c>
      <c r="E2080" s="18" t="s">
        <v>2572</v>
      </c>
      <c r="F2080" s="18">
        <v>12</v>
      </c>
      <c r="G2080" s="18" t="s">
        <v>142</v>
      </c>
      <c r="H2080" s="184" t="s">
        <v>4670</v>
      </c>
      <c r="I2080" s="185" t="s">
        <v>142</v>
      </c>
      <c r="J2080" s="18" t="s">
        <v>4743</v>
      </c>
    </row>
    <row r="2081" spans="1:10" x14ac:dyDescent="0.25">
      <c r="A2081" s="18">
        <v>24236500</v>
      </c>
      <c r="B2081" s="184" t="s">
        <v>4901</v>
      </c>
      <c r="C2081" s="18" t="s">
        <v>4903</v>
      </c>
      <c r="D2081" s="185" t="s">
        <v>95</v>
      </c>
      <c r="E2081" s="18" t="s">
        <v>418</v>
      </c>
      <c r="F2081" s="18">
        <v>14</v>
      </c>
      <c r="G2081" s="18" t="s">
        <v>142</v>
      </c>
      <c r="H2081" s="184" t="s">
        <v>4670</v>
      </c>
      <c r="I2081" s="185" t="s">
        <v>142</v>
      </c>
      <c r="J2081" s="18" t="s">
        <v>4696</v>
      </c>
    </row>
    <row r="2082" spans="1:10" x14ac:dyDescent="0.25">
      <c r="A2082" s="18">
        <v>24236584</v>
      </c>
      <c r="B2082" s="184" t="s">
        <v>4904</v>
      </c>
      <c r="C2082" s="18" t="s">
        <v>4905</v>
      </c>
      <c r="D2082" s="185" t="s">
        <v>79</v>
      </c>
      <c r="E2082" s="18" t="s">
        <v>727</v>
      </c>
      <c r="F2082" s="18">
        <v>11</v>
      </c>
      <c r="G2082" s="18" t="s">
        <v>142</v>
      </c>
      <c r="H2082" s="184" t="s">
        <v>4670</v>
      </c>
      <c r="I2082" s="185" t="s">
        <v>142</v>
      </c>
      <c r="J2082" s="18" t="s">
        <v>281</v>
      </c>
    </row>
    <row r="2083" spans="1:10" x14ac:dyDescent="0.25">
      <c r="A2083" s="18">
        <v>24245830</v>
      </c>
      <c r="B2083" s="184" t="s">
        <v>4906</v>
      </c>
      <c r="C2083" s="18" t="s">
        <v>4907</v>
      </c>
      <c r="D2083" s="185" t="s">
        <v>79</v>
      </c>
      <c r="E2083" s="18" t="s">
        <v>4908</v>
      </c>
      <c r="F2083" s="18">
        <v>12</v>
      </c>
      <c r="G2083" s="18" t="s">
        <v>142</v>
      </c>
      <c r="H2083" s="184" t="s">
        <v>4670</v>
      </c>
      <c r="I2083" s="185" t="s">
        <v>142</v>
      </c>
      <c r="J2083" s="18" t="s">
        <v>152</v>
      </c>
    </row>
    <row r="2084" spans="1:10" x14ac:dyDescent="0.25">
      <c r="A2084" s="18">
        <v>24236407</v>
      </c>
      <c r="B2084" s="184" t="s">
        <v>4909</v>
      </c>
      <c r="C2084" s="18" t="s">
        <v>4245</v>
      </c>
      <c r="D2084" s="185" t="s">
        <v>79</v>
      </c>
      <c r="E2084" s="18" t="s">
        <v>2159</v>
      </c>
      <c r="F2084" s="18">
        <v>13</v>
      </c>
      <c r="G2084" s="18" t="s">
        <v>142</v>
      </c>
      <c r="H2084" s="184" t="s">
        <v>4670</v>
      </c>
      <c r="I2084" s="185" t="s">
        <v>142</v>
      </c>
      <c r="J2084" s="18" t="s">
        <v>311</v>
      </c>
    </row>
    <row r="2085" spans="1:10" x14ac:dyDescent="0.25">
      <c r="A2085" s="18">
        <v>24248907</v>
      </c>
      <c r="B2085" s="184" t="s">
        <v>4910</v>
      </c>
      <c r="C2085" s="18" t="s">
        <v>4911</v>
      </c>
      <c r="D2085" s="185" t="s">
        <v>79</v>
      </c>
      <c r="E2085" s="18" t="s">
        <v>4912</v>
      </c>
      <c r="F2085" s="18">
        <v>11</v>
      </c>
      <c r="G2085" s="18" t="s">
        <v>142</v>
      </c>
      <c r="H2085" s="184" t="s">
        <v>4670</v>
      </c>
      <c r="I2085" s="185" t="s">
        <v>142</v>
      </c>
      <c r="J2085" s="18" t="s">
        <v>238</v>
      </c>
    </row>
    <row r="2086" spans="1:10" x14ac:dyDescent="0.25">
      <c r="A2086" s="18">
        <v>24245814</v>
      </c>
      <c r="B2086" s="184" t="s">
        <v>4913</v>
      </c>
      <c r="C2086" s="18" t="s">
        <v>4914</v>
      </c>
      <c r="D2086" s="185" t="s">
        <v>78</v>
      </c>
      <c r="E2086" s="18" t="s">
        <v>4297</v>
      </c>
      <c r="F2086" s="18">
        <v>12</v>
      </c>
      <c r="G2086" s="18" t="s">
        <v>142</v>
      </c>
      <c r="H2086" s="184" t="s">
        <v>4670</v>
      </c>
      <c r="I2086" s="185" t="s">
        <v>142</v>
      </c>
      <c r="J2086" s="18" t="s">
        <v>238</v>
      </c>
    </row>
    <row r="2087" spans="1:10" x14ac:dyDescent="0.25">
      <c r="A2087" s="18">
        <v>24222705</v>
      </c>
      <c r="B2087" s="184" t="s">
        <v>4915</v>
      </c>
      <c r="C2087" s="18" t="s">
        <v>4916</v>
      </c>
      <c r="D2087" s="185" t="s">
        <v>94</v>
      </c>
      <c r="E2087" s="18" t="s">
        <v>2650</v>
      </c>
      <c r="F2087" s="18">
        <v>14</v>
      </c>
      <c r="G2087" s="18" t="s">
        <v>142</v>
      </c>
      <c r="H2087" s="184" t="s">
        <v>4670</v>
      </c>
      <c r="I2087" s="185" t="s">
        <v>142</v>
      </c>
      <c r="J2087" s="18" t="s">
        <v>4917</v>
      </c>
    </row>
    <row r="2088" spans="1:10" x14ac:dyDescent="0.25">
      <c r="A2088" s="18">
        <v>24247719</v>
      </c>
      <c r="B2088" s="184" t="s">
        <v>4918</v>
      </c>
      <c r="C2088" s="18" t="s">
        <v>4919</v>
      </c>
      <c r="D2088" s="185" t="s">
        <v>79</v>
      </c>
      <c r="E2088" s="18" t="s">
        <v>3180</v>
      </c>
      <c r="F2088" s="18">
        <v>11</v>
      </c>
      <c r="G2088" s="18" t="s">
        <v>142</v>
      </c>
      <c r="H2088" s="184" t="s">
        <v>4670</v>
      </c>
      <c r="I2088" s="185" t="s">
        <v>142</v>
      </c>
      <c r="J2088" s="18" t="s">
        <v>4920</v>
      </c>
    </row>
    <row r="2089" spans="1:10" x14ac:dyDescent="0.25">
      <c r="A2089" s="18">
        <v>24249143</v>
      </c>
      <c r="B2089" s="184" t="s">
        <v>4921</v>
      </c>
      <c r="C2089" s="18" t="s">
        <v>4922</v>
      </c>
      <c r="D2089" s="185" t="s">
        <v>79</v>
      </c>
      <c r="E2089" s="18" t="s">
        <v>1582</v>
      </c>
      <c r="F2089" s="18">
        <v>12</v>
      </c>
      <c r="G2089" s="18" t="s">
        <v>142</v>
      </c>
      <c r="H2089" s="184" t="s">
        <v>4670</v>
      </c>
      <c r="I2089" s="185" t="s">
        <v>142</v>
      </c>
      <c r="J2089" s="18" t="s">
        <v>764</v>
      </c>
    </row>
    <row r="2090" spans="1:10" x14ac:dyDescent="0.25">
      <c r="A2090" s="18">
        <v>24237965</v>
      </c>
      <c r="B2090" s="184" t="s">
        <v>4923</v>
      </c>
      <c r="C2090" s="18" t="s">
        <v>4924</v>
      </c>
      <c r="D2090" s="185" t="s">
        <v>79</v>
      </c>
      <c r="E2090" s="18" t="s">
        <v>1464</v>
      </c>
      <c r="F2090" s="18">
        <v>12</v>
      </c>
      <c r="G2090" s="18" t="s">
        <v>142</v>
      </c>
      <c r="H2090" s="184" t="s">
        <v>4670</v>
      </c>
      <c r="I2090" s="185" t="s">
        <v>142</v>
      </c>
      <c r="J2090" s="18" t="s">
        <v>821</v>
      </c>
    </row>
    <row r="2091" spans="1:10" x14ac:dyDescent="0.25">
      <c r="A2091" s="18">
        <v>24236477</v>
      </c>
      <c r="B2091" s="184" t="s">
        <v>4925</v>
      </c>
      <c r="C2091" s="18" t="s">
        <v>1093</v>
      </c>
      <c r="D2091" s="185" t="s">
        <v>79</v>
      </c>
      <c r="E2091" s="18" t="s">
        <v>2316</v>
      </c>
      <c r="F2091" s="18">
        <v>12</v>
      </c>
      <c r="G2091" s="18" t="s">
        <v>142</v>
      </c>
      <c r="H2091" s="184" t="s">
        <v>4670</v>
      </c>
      <c r="I2091" s="185" t="s">
        <v>142</v>
      </c>
      <c r="J2091" s="18" t="s">
        <v>764</v>
      </c>
    </row>
    <row r="2092" spans="1:10" x14ac:dyDescent="0.25">
      <c r="A2092" s="18">
        <v>24212700</v>
      </c>
      <c r="B2092" s="184" t="s">
        <v>4926</v>
      </c>
      <c r="C2092" s="18" t="s">
        <v>1934</v>
      </c>
      <c r="D2092" s="185" t="s">
        <v>95</v>
      </c>
      <c r="E2092" s="18" t="s">
        <v>4927</v>
      </c>
      <c r="F2092" s="18">
        <v>15</v>
      </c>
      <c r="G2092" s="18" t="s">
        <v>142</v>
      </c>
      <c r="H2092" s="184" t="s">
        <v>4670</v>
      </c>
      <c r="I2092" s="185" t="s">
        <v>142</v>
      </c>
      <c r="J2092" s="18" t="s">
        <v>764</v>
      </c>
    </row>
    <row r="2093" spans="1:10" x14ac:dyDescent="0.25">
      <c r="A2093" s="18">
        <v>24247444</v>
      </c>
      <c r="B2093" s="184" t="s">
        <v>4928</v>
      </c>
      <c r="C2093" s="18" t="s">
        <v>4929</v>
      </c>
      <c r="D2093" s="185" t="s">
        <v>95</v>
      </c>
      <c r="E2093" s="18" t="s">
        <v>586</v>
      </c>
      <c r="F2093" s="18">
        <v>14</v>
      </c>
      <c r="G2093" s="18" t="s">
        <v>142</v>
      </c>
      <c r="H2093" s="184" t="s">
        <v>4670</v>
      </c>
      <c r="I2093" s="185" t="s">
        <v>142</v>
      </c>
      <c r="J2093" s="18" t="s">
        <v>3398</v>
      </c>
    </row>
    <row r="2094" spans="1:10" x14ac:dyDescent="0.25">
      <c r="A2094" s="18">
        <v>24236577</v>
      </c>
      <c r="B2094" s="184" t="s">
        <v>649</v>
      </c>
      <c r="C2094" s="18" t="s">
        <v>4930</v>
      </c>
      <c r="D2094" s="185" t="s">
        <v>79</v>
      </c>
      <c r="E2094" s="18" t="s">
        <v>384</v>
      </c>
      <c r="F2094" s="18">
        <v>13</v>
      </c>
      <c r="G2094" s="18" t="s">
        <v>142</v>
      </c>
      <c r="H2094" s="184" t="s">
        <v>4670</v>
      </c>
      <c r="I2094" s="185" t="s">
        <v>142</v>
      </c>
      <c r="J2094" s="18" t="s">
        <v>152</v>
      </c>
    </row>
    <row r="2095" spans="1:10" x14ac:dyDescent="0.25">
      <c r="A2095" s="18">
        <v>24245656</v>
      </c>
      <c r="B2095" s="184" t="s">
        <v>649</v>
      </c>
      <c r="C2095" s="18" t="s">
        <v>2945</v>
      </c>
      <c r="D2095" s="185" t="s">
        <v>79</v>
      </c>
      <c r="E2095" s="18" t="s">
        <v>2016</v>
      </c>
      <c r="F2095" s="18">
        <v>11</v>
      </c>
      <c r="G2095" s="18" t="s">
        <v>142</v>
      </c>
      <c r="H2095" s="184" t="s">
        <v>4670</v>
      </c>
      <c r="I2095" s="185" t="s">
        <v>142</v>
      </c>
      <c r="J2095" s="18" t="s">
        <v>608</v>
      </c>
    </row>
    <row r="2096" spans="1:10" x14ac:dyDescent="0.25">
      <c r="A2096" s="18">
        <v>24245668</v>
      </c>
      <c r="B2096" s="184" t="s">
        <v>4931</v>
      </c>
      <c r="C2096" s="18" t="s">
        <v>2044</v>
      </c>
      <c r="D2096" s="185" t="s">
        <v>95</v>
      </c>
      <c r="E2096" s="18" t="s">
        <v>2658</v>
      </c>
      <c r="F2096" s="18">
        <v>14</v>
      </c>
      <c r="G2096" s="18" t="s">
        <v>142</v>
      </c>
      <c r="H2096" s="184" t="s">
        <v>4670</v>
      </c>
      <c r="I2096" s="185" t="s">
        <v>142</v>
      </c>
      <c r="J2096" s="18" t="s">
        <v>764</v>
      </c>
    </row>
    <row r="2097" spans="1:10" x14ac:dyDescent="0.25">
      <c r="A2097" s="18">
        <v>24248908</v>
      </c>
      <c r="B2097" s="184" t="s">
        <v>4932</v>
      </c>
      <c r="C2097" s="18" t="s">
        <v>4933</v>
      </c>
      <c r="D2097" s="185" t="s">
        <v>78</v>
      </c>
      <c r="E2097" s="18" t="s">
        <v>4331</v>
      </c>
      <c r="F2097" s="18">
        <v>12</v>
      </c>
      <c r="G2097" s="18" t="s">
        <v>142</v>
      </c>
      <c r="H2097" s="184" t="s">
        <v>4670</v>
      </c>
      <c r="I2097" s="185" t="s">
        <v>142</v>
      </c>
      <c r="J2097" s="18" t="s">
        <v>4755</v>
      </c>
    </row>
    <row r="2098" spans="1:10" x14ac:dyDescent="0.25">
      <c r="A2098" s="18">
        <v>24248909</v>
      </c>
      <c r="B2098" s="184" t="s">
        <v>4934</v>
      </c>
      <c r="C2098" s="18" t="s">
        <v>3836</v>
      </c>
      <c r="D2098" s="185" t="s">
        <v>95</v>
      </c>
      <c r="E2098" s="18" t="s">
        <v>4935</v>
      </c>
      <c r="F2098" s="18">
        <v>15</v>
      </c>
      <c r="G2098" s="18" t="s">
        <v>142</v>
      </c>
      <c r="H2098" s="184" t="s">
        <v>4670</v>
      </c>
      <c r="I2098" s="185" t="s">
        <v>142</v>
      </c>
      <c r="J2098" s="18" t="s">
        <v>255</v>
      </c>
    </row>
    <row r="2099" spans="1:10" x14ac:dyDescent="0.25">
      <c r="A2099" s="18">
        <v>24248139</v>
      </c>
      <c r="B2099" s="184" t="s">
        <v>4936</v>
      </c>
      <c r="C2099" s="18" t="s">
        <v>4937</v>
      </c>
      <c r="D2099" s="185" t="s">
        <v>95</v>
      </c>
      <c r="E2099" s="18" t="s">
        <v>2045</v>
      </c>
      <c r="F2099" s="18">
        <v>15</v>
      </c>
      <c r="G2099" s="18" t="s">
        <v>142</v>
      </c>
      <c r="H2099" s="184" t="s">
        <v>4670</v>
      </c>
      <c r="I2099" s="185" t="s">
        <v>142</v>
      </c>
      <c r="J2099" s="18" t="s">
        <v>1873</v>
      </c>
    </row>
    <row r="2100" spans="1:10" x14ac:dyDescent="0.25">
      <c r="A2100" s="18">
        <v>24236474</v>
      </c>
      <c r="B2100" s="184" t="s">
        <v>4938</v>
      </c>
      <c r="C2100" s="18" t="s">
        <v>300</v>
      </c>
      <c r="D2100" s="185" t="s">
        <v>79</v>
      </c>
      <c r="E2100" s="18" t="s">
        <v>2427</v>
      </c>
      <c r="F2100" s="18">
        <v>12</v>
      </c>
      <c r="G2100" s="18" t="s">
        <v>142</v>
      </c>
      <c r="H2100" s="184" t="s">
        <v>4670</v>
      </c>
      <c r="I2100" s="185" t="s">
        <v>142</v>
      </c>
      <c r="J2100" s="18" t="s">
        <v>4939</v>
      </c>
    </row>
    <row r="2101" spans="1:10" x14ac:dyDescent="0.25">
      <c r="A2101" s="18">
        <v>24248910</v>
      </c>
      <c r="B2101" s="184" t="s">
        <v>4940</v>
      </c>
      <c r="C2101" s="18" t="s">
        <v>3424</v>
      </c>
      <c r="D2101" s="185" t="s">
        <v>79</v>
      </c>
      <c r="E2101" s="18" t="s">
        <v>4941</v>
      </c>
      <c r="F2101" s="18">
        <v>11</v>
      </c>
      <c r="G2101" s="18" t="s">
        <v>142</v>
      </c>
      <c r="H2101" s="184" t="s">
        <v>4670</v>
      </c>
      <c r="I2101" s="185" t="s">
        <v>142</v>
      </c>
      <c r="J2101" s="18" t="s">
        <v>894</v>
      </c>
    </row>
    <row r="2102" spans="1:10" x14ac:dyDescent="0.25">
      <c r="A2102" s="18">
        <v>24221432</v>
      </c>
      <c r="B2102" s="184" t="s">
        <v>4942</v>
      </c>
      <c r="C2102" s="18" t="s">
        <v>4943</v>
      </c>
      <c r="D2102" s="185" t="s">
        <v>95</v>
      </c>
      <c r="E2102" s="18" t="s">
        <v>2061</v>
      </c>
      <c r="F2102" s="18">
        <v>13</v>
      </c>
      <c r="G2102" s="18" t="s">
        <v>142</v>
      </c>
      <c r="H2102" s="184" t="s">
        <v>4670</v>
      </c>
      <c r="I2102" s="185" t="s">
        <v>142</v>
      </c>
      <c r="J2102" s="18" t="s">
        <v>152</v>
      </c>
    </row>
    <row r="2103" spans="1:10" x14ac:dyDescent="0.25">
      <c r="A2103" s="18">
        <v>24236575</v>
      </c>
      <c r="B2103" s="184" t="s">
        <v>4944</v>
      </c>
      <c r="C2103" s="18" t="s">
        <v>4945</v>
      </c>
      <c r="D2103" s="185" t="s">
        <v>79</v>
      </c>
      <c r="E2103" s="18" t="s">
        <v>459</v>
      </c>
      <c r="F2103" s="18">
        <v>12</v>
      </c>
      <c r="G2103" s="18" t="s">
        <v>142</v>
      </c>
      <c r="H2103" s="184" t="s">
        <v>4670</v>
      </c>
      <c r="I2103" s="185" t="s">
        <v>142</v>
      </c>
      <c r="J2103" s="18" t="s">
        <v>152</v>
      </c>
    </row>
    <row r="2104" spans="1:10" x14ac:dyDescent="0.25">
      <c r="A2104" s="18">
        <v>24245655</v>
      </c>
      <c r="B2104" s="184" t="s">
        <v>4946</v>
      </c>
      <c r="C2104" s="18" t="s">
        <v>4947</v>
      </c>
      <c r="D2104" s="185" t="s">
        <v>79</v>
      </c>
      <c r="E2104" s="18" t="s">
        <v>667</v>
      </c>
      <c r="F2104" s="18">
        <v>11</v>
      </c>
      <c r="G2104" s="18" t="s">
        <v>142</v>
      </c>
      <c r="H2104" s="184" t="s">
        <v>4670</v>
      </c>
      <c r="I2104" s="185" t="s">
        <v>142</v>
      </c>
      <c r="J2104" s="18" t="s">
        <v>2269</v>
      </c>
    </row>
    <row r="2105" spans="1:10" x14ac:dyDescent="0.25">
      <c r="A2105" s="18">
        <v>24245637</v>
      </c>
      <c r="B2105" s="184" t="s">
        <v>4948</v>
      </c>
      <c r="C2105" s="18" t="s">
        <v>782</v>
      </c>
      <c r="D2105" s="185" t="s">
        <v>79</v>
      </c>
      <c r="E2105" s="18" t="s">
        <v>697</v>
      </c>
      <c r="F2105" s="18">
        <v>12</v>
      </c>
      <c r="G2105" s="18" t="s">
        <v>142</v>
      </c>
      <c r="H2105" s="184" t="s">
        <v>4670</v>
      </c>
      <c r="I2105" s="185" t="s">
        <v>142</v>
      </c>
      <c r="J2105" s="18" t="s">
        <v>1083</v>
      </c>
    </row>
    <row r="2106" spans="1:10" x14ac:dyDescent="0.25">
      <c r="A2106" s="18">
        <v>24248911</v>
      </c>
      <c r="B2106" s="184" t="s">
        <v>4949</v>
      </c>
      <c r="C2106" s="18" t="s">
        <v>342</v>
      </c>
      <c r="D2106" s="185" t="s">
        <v>79</v>
      </c>
      <c r="E2106" s="18" t="s">
        <v>2378</v>
      </c>
      <c r="F2106" s="18">
        <v>12</v>
      </c>
      <c r="G2106" s="18" t="s">
        <v>142</v>
      </c>
      <c r="H2106" s="184" t="s">
        <v>4670</v>
      </c>
      <c r="I2106" s="185" t="s">
        <v>142</v>
      </c>
      <c r="J2106" s="18" t="s">
        <v>1728</v>
      </c>
    </row>
    <row r="2107" spans="1:10" x14ac:dyDescent="0.25">
      <c r="A2107" s="18">
        <v>24248912</v>
      </c>
      <c r="B2107" s="184" t="s">
        <v>4950</v>
      </c>
      <c r="C2107" s="18" t="s">
        <v>4951</v>
      </c>
      <c r="D2107" s="185" t="s">
        <v>78</v>
      </c>
      <c r="E2107" s="18" t="s">
        <v>1981</v>
      </c>
      <c r="F2107" s="18">
        <v>12</v>
      </c>
      <c r="G2107" s="18" t="s">
        <v>142</v>
      </c>
      <c r="H2107" s="184" t="s">
        <v>4670</v>
      </c>
      <c r="I2107" s="185" t="s">
        <v>142</v>
      </c>
      <c r="J2107" s="18" t="s">
        <v>238</v>
      </c>
    </row>
    <row r="2108" spans="1:10" x14ac:dyDescent="0.25">
      <c r="A2108" s="18">
        <v>24233646</v>
      </c>
      <c r="B2108" s="184" t="s">
        <v>4952</v>
      </c>
      <c r="C2108" s="18" t="s">
        <v>694</v>
      </c>
      <c r="D2108" s="185" t="s">
        <v>79</v>
      </c>
      <c r="E2108" s="18" t="s">
        <v>2332</v>
      </c>
      <c r="F2108" s="18">
        <v>12</v>
      </c>
      <c r="G2108" s="18" t="s">
        <v>142</v>
      </c>
      <c r="H2108" s="184" t="s">
        <v>4670</v>
      </c>
      <c r="I2108" s="185" t="s">
        <v>142</v>
      </c>
      <c r="J2108" s="18" t="s">
        <v>4953</v>
      </c>
    </row>
    <row r="2109" spans="1:10" x14ac:dyDescent="0.25">
      <c r="A2109" s="18">
        <v>24247710</v>
      </c>
      <c r="B2109" s="184" t="s">
        <v>4954</v>
      </c>
      <c r="C2109" s="18" t="s">
        <v>4955</v>
      </c>
      <c r="D2109" s="185" t="s">
        <v>78</v>
      </c>
      <c r="E2109" s="18" t="s">
        <v>3294</v>
      </c>
      <c r="F2109" s="18">
        <v>11</v>
      </c>
      <c r="G2109" s="18" t="s">
        <v>142</v>
      </c>
      <c r="H2109" s="184" t="s">
        <v>4670</v>
      </c>
      <c r="I2109" s="185" t="s">
        <v>142</v>
      </c>
      <c r="J2109" s="18" t="s">
        <v>238</v>
      </c>
    </row>
    <row r="2110" spans="1:10" x14ac:dyDescent="0.25">
      <c r="A2110" s="18">
        <v>24245815</v>
      </c>
      <c r="B2110" s="184" t="s">
        <v>4956</v>
      </c>
      <c r="C2110" s="18" t="s">
        <v>4957</v>
      </c>
      <c r="D2110" s="185" t="s">
        <v>78</v>
      </c>
      <c r="E2110" s="18" t="s">
        <v>4958</v>
      </c>
      <c r="F2110" s="18">
        <v>10</v>
      </c>
      <c r="G2110" s="18" t="s">
        <v>142</v>
      </c>
      <c r="H2110" s="184" t="s">
        <v>4670</v>
      </c>
      <c r="I2110" s="185" t="s">
        <v>142</v>
      </c>
      <c r="J2110" s="18" t="s">
        <v>238</v>
      </c>
    </row>
    <row r="2111" spans="1:10" x14ac:dyDescent="0.25">
      <c r="A2111" s="18">
        <v>24221976</v>
      </c>
      <c r="B2111" s="184" t="s">
        <v>4959</v>
      </c>
      <c r="C2111" s="18" t="s">
        <v>1439</v>
      </c>
      <c r="D2111" s="185" t="s">
        <v>79</v>
      </c>
      <c r="E2111" s="18" t="s">
        <v>1759</v>
      </c>
      <c r="F2111" s="18">
        <v>13</v>
      </c>
      <c r="G2111" s="18" t="s">
        <v>142</v>
      </c>
      <c r="H2111" s="184" t="s">
        <v>4670</v>
      </c>
      <c r="I2111" s="185" t="s">
        <v>142</v>
      </c>
      <c r="J2111" s="18" t="s">
        <v>4696</v>
      </c>
    </row>
    <row r="2112" spans="1:10" x14ac:dyDescent="0.25">
      <c r="A2112" s="18">
        <v>24245831</v>
      </c>
      <c r="B2112" s="184" t="s">
        <v>4960</v>
      </c>
      <c r="C2112" s="18" t="s">
        <v>4961</v>
      </c>
      <c r="D2112" s="185" t="s">
        <v>79</v>
      </c>
      <c r="E2112" s="18" t="s">
        <v>4261</v>
      </c>
      <c r="F2112" s="18">
        <v>11</v>
      </c>
      <c r="G2112" s="18" t="s">
        <v>142</v>
      </c>
      <c r="H2112" s="184" t="s">
        <v>4670</v>
      </c>
      <c r="I2112" s="185" t="s">
        <v>142</v>
      </c>
      <c r="J2112" s="18" t="s">
        <v>152</v>
      </c>
    </row>
    <row r="2113" spans="1:10" x14ac:dyDescent="0.25">
      <c r="A2113" s="18">
        <v>24221947</v>
      </c>
      <c r="B2113" s="184" t="s">
        <v>4962</v>
      </c>
      <c r="C2113" s="18" t="s">
        <v>4963</v>
      </c>
      <c r="D2113" s="185" t="s">
        <v>79</v>
      </c>
      <c r="E2113" s="18" t="s">
        <v>4964</v>
      </c>
      <c r="F2113" s="18">
        <v>13</v>
      </c>
      <c r="G2113" s="18" t="s">
        <v>142</v>
      </c>
      <c r="H2113" s="184" t="s">
        <v>4670</v>
      </c>
      <c r="I2113" s="185" t="s">
        <v>142</v>
      </c>
      <c r="J2113" s="18" t="s">
        <v>4965</v>
      </c>
    </row>
    <row r="2114" spans="1:10" x14ac:dyDescent="0.25">
      <c r="A2114" s="18">
        <v>24236570</v>
      </c>
      <c r="B2114" s="184" t="s">
        <v>4966</v>
      </c>
      <c r="C2114" s="18" t="s">
        <v>4567</v>
      </c>
      <c r="D2114" s="185" t="s">
        <v>79</v>
      </c>
      <c r="E2114" s="18" t="s">
        <v>1840</v>
      </c>
      <c r="F2114" s="18">
        <v>13</v>
      </c>
      <c r="G2114" s="18" t="s">
        <v>142</v>
      </c>
      <c r="H2114" s="184" t="s">
        <v>4670</v>
      </c>
      <c r="I2114" s="185" t="s">
        <v>142</v>
      </c>
      <c r="J2114" s="18" t="s">
        <v>152</v>
      </c>
    </row>
    <row r="2115" spans="1:10" x14ac:dyDescent="0.25">
      <c r="A2115" s="18">
        <v>24248913</v>
      </c>
      <c r="B2115" s="184" t="s">
        <v>4967</v>
      </c>
      <c r="C2115" s="18" t="s">
        <v>455</v>
      </c>
      <c r="D2115" s="185" t="s">
        <v>95</v>
      </c>
      <c r="E2115" s="18" t="s">
        <v>4200</v>
      </c>
      <c r="F2115" s="18">
        <v>13</v>
      </c>
      <c r="G2115" s="18" t="s">
        <v>142</v>
      </c>
      <c r="H2115" s="184" t="s">
        <v>4670</v>
      </c>
      <c r="I2115" s="185" t="s">
        <v>142</v>
      </c>
      <c r="J2115" s="18" t="s">
        <v>4968</v>
      </c>
    </row>
    <row r="2116" spans="1:10" x14ac:dyDescent="0.25">
      <c r="A2116" s="18">
        <v>24247441</v>
      </c>
      <c r="B2116" s="184" t="s">
        <v>4969</v>
      </c>
      <c r="C2116" s="18" t="s">
        <v>4970</v>
      </c>
      <c r="D2116" s="185" t="s">
        <v>95</v>
      </c>
      <c r="E2116" s="18" t="s">
        <v>4971</v>
      </c>
      <c r="F2116" s="18">
        <v>15</v>
      </c>
      <c r="G2116" s="18" t="s">
        <v>142</v>
      </c>
      <c r="H2116" s="184" t="s">
        <v>4670</v>
      </c>
      <c r="I2116" s="185" t="s">
        <v>142</v>
      </c>
      <c r="J2116" s="18" t="s">
        <v>3398</v>
      </c>
    </row>
    <row r="2117" spans="1:10" x14ac:dyDescent="0.25">
      <c r="A2117" s="18">
        <v>24248914</v>
      </c>
      <c r="B2117" s="184" t="s">
        <v>4972</v>
      </c>
      <c r="C2117" s="18" t="s">
        <v>4341</v>
      </c>
      <c r="D2117" s="185" t="s">
        <v>79</v>
      </c>
      <c r="E2117" s="18" t="s">
        <v>2652</v>
      </c>
      <c r="F2117" s="18">
        <v>11</v>
      </c>
      <c r="G2117" s="18" t="s">
        <v>142</v>
      </c>
      <c r="H2117" s="184" t="s">
        <v>4670</v>
      </c>
      <c r="I2117" s="185" t="s">
        <v>142</v>
      </c>
      <c r="J2117" s="18" t="s">
        <v>790</v>
      </c>
    </row>
    <row r="2118" spans="1:10" x14ac:dyDescent="0.25">
      <c r="A2118" s="18">
        <v>24245670</v>
      </c>
      <c r="B2118" s="184" t="s">
        <v>4973</v>
      </c>
      <c r="C2118" s="18" t="s">
        <v>4974</v>
      </c>
      <c r="D2118" s="185" t="s">
        <v>78</v>
      </c>
      <c r="E2118" s="18" t="s">
        <v>930</v>
      </c>
      <c r="F2118" s="18">
        <v>11</v>
      </c>
      <c r="G2118" s="18" t="s">
        <v>142</v>
      </c>
      <c r="H2118" s="184" t="s">
        <v>4670</v>
      </c>
      <c r="I2118" s="185" t="s">
        <v>142</v>
      </c>
      <c r="J2118" s="18" t="s">
        <v>238</v>
      </c>
    </row>
    <row r="2119" spans="1:10" x14ac:dyDescent="0.25">
      <c r="A2119" s="18">
        <v>24238748</v>
      </c>
      <c r="B2119" s="184" t="s">
        <v>4975</v>
      </c>
      <c r="C2119" s="18" t="s">
        <v>4574</v>
      </c>
      <c r="D2119" s="185" t="s">
        <v>79</v>
      </c>
      <c r="E2119" s="18" t="s">
        <v>2890</v>
      </c>
      <c r="F2119" s="18">
        <v>13</v>
      </c>
      <c r="G2119" s="18" t="s">
        <v>142</v>
      </c>
      <c r="H2119" s="184" t="s">
        <v>4670</v>
      </c>
      <c r="I2119" s="185" t="s">
        <v>142</v>
      </c>
      <c r="J2119" s="18" t="s">
        <v>4743</v>
      </c>
    </row>
    <row r="2120" spans="1:10" x14ac:dyDescent="0.25">
      <c r="A2120" s="18">
        <v>24248915</v>
      </c>
      <c r="B2120" s="184" t="s">
        <v>4976</v>
      </c>
      <c r="C2120" s="18" t="s">
        <v>4977</v>
      </c>
      <c r="D2120" s="185" t="s">
        <v>79</v>
      </c>
      <c r="E2120" s="18" t="s">
        <v>2989</v>
      </c>
      <c r="F2120" s="18">
        <v>12</v>
      </c>
      <c r="G2120" s="18" t="s">
        <v>142</v>
      </c>
      <c r="H2120" s="184" t="s">
        <v>4670</v>
      </c>
      <c r="I2120" s="185" t="s">
        <v>142</v>
      </c>
      <c r="J2120" s="18" t="s">
        <v>1728</v>
      </c>
    </row>
    <row r="2121" spans="1:10" x14ac:dyDescent="0.25">
      <c r="A2121" s="18">
        <v>24247712</v>
      </c>
      <c r="B2121" s="184" t="s">
        <v>4978</v>
      </c>
      <c r="C2121" s="18" t="s">
        <v>4979</v>
      </c>
      <c r="D2121" s="185" t="s">
        <v>79</v>
      </c>
      <c r="E2121" s="18" t="s">
        <v>2489</v>
      </c>
      <c r="F2121" s="18">
        <v>12</v>
      </c>
      <c r="G2121" s="18" t="s">
        <v>142</v>
      </c>
      <c r="H2121" s="184" t="s">
        <v>4670</v>
      </c>
      <c r="I2121" s="185" t="s">
        <v>142</v>
      </c>
    </row>
    <row r="2122" spans="1:10" x14ac:dyDescent="0.25">
      <c r="A2122" s="18">
        <v>24221812</v>
      </c>
      <c r="B2122" s="184" t="s">
        <v>4337</v>
      </c>
      <c r="C2122" s="18" t="s">
        <v>4980</v>
      </c>
      <c r="D2122" s="185" t="s">
        <v>79</v>
      </c>
      <c r="E2122" s="18" t="s">
        <v>1972</v>
      </c>
      <c r="F2122" s="18">
        <v>13</v>
      </c>
      <c r="G2122" s="18" t="s">
        <v>142</v>
      </c>
      <c r="H2122" s="184" t="s">
        <v>4670</v>
      </c>
      <c r="I2122" s="185" t="s">
        <v>142</v>
      </c>
      <c r="J2122" s="18" t="s">
        <v>4780</v>
      </c>
    </row>
    <row r="2123" spans="1:10" x14ac:dyDescent="0.25">
      <c r="A2123" s="18">
        <v>24245641</v>
      </c>
      <c r="B2123" s="184" t="s">
        <v>4981</v>
      </c>
      <c r="C2123" s="18" t="s">
        <v>4982</v>
      </c>
      <c r="D2123" s="185" t="s">
        <v>78</v>
      </c>
      <c r="E2123" s="18" t="s">
        <v>1327</v>
      </c>
      <c r="F2123" s="18">
        <v>11</v>
      </c>
      <c r="G2123" s="18" t="s">
        <v>142</v>
      </c>
      <c r="H2123" s="184" t="s">
        <v>4670</v>
      </c>
      <c r="I2123" s="185" t="s">
        <v>142</v>
      </c>
      <c r="J2123" s="18" t="s">
        <v>764</v>
      </c>
    </row>
    <row r="2124" spans="1:10" x14ac:dyDescent="0.25">
      <c r="A2124" s="18">
        <v>24247440</v>
      </c>
      <c r="B2124" s="184" t="s">
        <v>4983</v>
      </c>
      <c r="C2124" s="18" t="s">
        <v>2309</v>
      </c>
      <c r="D2124" s="185" t="s">
        <v>79</v>
      </c>
      <c r="E2124" s="18" t="s">
        <v>1114</v>
      </c>
      <c r="F2124" s="18">
        <v>12</v>
      </c>
      <c r="G2124" s="18" t="s">
        <v>142</v>
      </c>
      <c r="H2124" s="184" t="s">
        <v>4670</v>
      </c>
      <c r="I2124" s="185" t="s">
        <v>142</v>
      </c>
      <c r="J2124" s="18" t="s">
        <v>152</v>
      </c>
    </row>
    <row r="2125" spans="1:10" x14ac:dyDescent="0.25">
      <c r="A2125" s="18">
        <v>24248916</v>
      </c>
      <c r="B2125" s="184" t="s">
        <v>4984</v>
      </c>
      <c r="C2125" s="18" t="s">
        <v>4985</v>
      </c>
      <c r="D2125" s="185" t="s">
        <v>79</v>
      </c>
      <c r="E2125" s="18" t="s">
        <v>1613</v>
      </c>
      <c r="F2125" s="18">
        <v>12</v>
      </c>
      <c r="G2125" s="18" t="s">
        <v>142</v>
      </c>
      <c r="H2125" s="184" t="s">
        <v>4670</v>
      </c>
      <c r="I2125" s="185" t="s">
        <v>142</v>
      </c>
      <c r="J2125" s="18" t="s">
        <v>790</v>
      </c>
    </row>
    <row r="2126" spans="1:10" x14ac:dyDescent="0.25">
      <c r="A2126" s="18">
        <v>24247838</v>
      </c>
      <c r="B2126" s="184" t="s">
        <v>4986</v>
      </c>
      <c r="C2126" s="18" t="s">
        <v>2235</v>
      </c>
      <c r="D2126" s="185" t="s">
        <v>79</v>
      </c>
      <c r="E2126" s="18" t="s">
        <v>1034</v>
      </c>
      <c r="F2126" s="18">
        <v>12</v>
      </c>
      <c r="G2126" s="18" t="s">
        <v>142</v>
      </c>
      <c r="H2126" s="184" t="s">
        <v>4670</v>
      </c>
      <c r="I2126" s="185" t="s">
        <v>142</v>
      </c>
      <c r="J2126" s="18" t="s">
        <v>4703</v>
      </c>
    </row>
    <row r="2127" spans="1:10" x14ac:dyDescent="0.25">
      <c r="A2127" s="18">
        <v>24236565</v>
      </c>
      <c r="B2127" s="184" t="s">
        <v>4987</v>
      </c>
      <c r="C2127" s="18" t="s">
        <v>4988</v>
      </c>
      <c r="D2127" s="185" t="s">
        <v>95</v>
      </c>
      <c r="E2127" s="18" t="s">
        <v>2774</v>
      </c>
      <c r="F2127" s="18">
        <v>13</v>
      </c>
      <c r="G2127" s="18" t="s">
        <v>142</v>
      </c>
      <c r="H2127" s="184" t="s">
        <v>4670</v>
      </c>
      <c r="I2127" s="185" t="s">
        <v>142</v>
      </c>
      <c r="J2127" s="18" t="s">
        <v>4780</v>
      </c>
    </row>
    <row r="2128" spans="1:10" x14ac:dyDescent="0.25">
      <c r="A2128" s="18">
        <v>24245658</v>
      </c>
      <c r="B2128" s="184" t="s">
        <v>4989</v>
      </c>
      <c r="C2128" s="18" t="s">
        <v>4990</v>
      </c>
      <c r="D2128" s="185" t="s">
        <v>79</v>
      </c>
      <c r="E2128" s="18" t="s">
        <v>4712</v>
      </c>
      <c r="F2128" s="18">
        <v>13</v>
      </c>
      <c r="G2128" s="18" t="s">
        <v>142</v>
      </c>
      <c r="H2128" s="184" t="s">
        <v>4670</v>
      </c>
      <c r="I2128" s="185" t="s">
        <v>142</v>
      </c>
      <c r="J2128" s="18" t="s">
        <v>4991</v>
      </c>
    </row>
    <row r="2129" spans="1:10" x14ac:dyDescent="0.25">
      <c r="A2129" s="18">
        <v>24245662</v>
      </c>
      <c r="B2129" s="184" t="s">
        <v>4992</v>
      </c>
      <c r="C2129" s="18" t="s">
        <v>4993</v>
      </c>
      <c r="D2129" s="185" t="s">
        <v>79</v>
      </c>
      <c r="E2129" s="18" t="s">
        <v>1165</v>
      </c>
      <c r="F2129" s="18">
        <v>12</v>
      </c>
      <c r="G2129" s="18" t="s">
        <v>142</v>
      </c>
      <c r="H2129" s="184" t="s">
        <v>4670</v>
      </c>
      <c r="I2129" s="185" t="s">
        <v>142</v>
      </c>
      <c r="J2129" s="18" t="s">
        <v>311</v>
      </c>
    </row>
    <row r="2130" spans="1:10" x14ac:dyDescent="0.25">
      <c r="A2130" s="18">
        <v>24247466</v>
      </c>
      <c r="B2130" s="184" t="s">
        <v>2033</v>
      </c>
      <c r="C2130" s="18" t="s">
        <v>4945</v>
      </c>
      <c r="D2130" s="185" t="s">
        <v>79</v>
      </c>
      <c r="E2130" s="18" t="s">
        <v>1717</v>
      </c>
      <c r="F2130" s="18">
        <v>12</v>
      </c>
      <c r="G2130" s="18" t="s">
        <v>142</v>
      </c>
      <c r="H2130" s="184" t="s">
        <v>4670</v>
      </c>
      <c r="I2130" s="185" t="s">
        <v>142</v>
      </c>
      <c r="J2130" s="18" t="s">
        <v>4622</v>
      </c>
    </row>
    <row r="2131" spans="1:10" x14ac:dyDescent="0.25">
      <c r="A2131" s="18">
        <v>24236476</v>
      </c>
      <c r="B2131" s="184" t="s">
        <v>4994</v>
      </c>
      <c r="C2131" s="18" t="s">
        <v>4801</v>
      </c>
      <c r="D2131" s="185" t="s">
        <v>78</v>
      </c>
      <c r="E2131" s="18" t="s">
        <v>4995</v>
      </c>
      <c r="F2131" s="18">
        <v>11</v>
      </c>
      <c r="G2131" s="18" t="s">
        <v>142</v>
      </c>
      <c r="H2131" s="184" t="s">
        <v>4670</v>
      </c>
      <c r="I2131" s="185" t="s">
        <v>142</v>
      </c>
      <c r="J2131" s="18" t="s">
        <v>4996</v>
      </c>
    </row>
    <row r="2132" spans="1:10" x14ac:dyDescent="0.25">
      <c r="A2132" s="18">
        <v>24245643</v>
      </c>
      <c r="B2132" s="184" t="s">
        <v>4997</v>
      </c>
      <c r="C2132" s="18" t="s">
        <v>2230</v>
      </c>
      <c r="D2132" s="185" t="s">
        <v>79</v>
      </c>
      <c r="E2132" s="18" t="s">
        <v>1981</v>
      </c>
      <c r="F2132" s="18">
        <v>12</v>
      </c>
      <c r="G2132" s="18" t="s">
        <v>142</v>
      </c>
      <c r="H2132" s="184" t="s">
        <v>4670</v>
      </c>
      <c r="I2132" s="185" t="s">
        <v>142</v>
      </c>
      <c r="J2132" s="18" t="s">
        <v>3398</v>
      </c>
    </row>
    <row r="2133" spans="1:10" x14ac:dyDescent="0.25">
      <c r="A2133" s="18">
        <v>24245663</v>
      </c>
      <c r="B2133" s="184" t="s">
        <v>4998</v>
      </c>
      <c r="C2133" s="18" t="s">
        <v>4999</v>
      </c>
      <c r="D2133" s="185" t="s">
        <v>94</v>
      </c>
      <c r="E2133" s="18" t="s">
        <v>1895</v>
      </c>
      <c r="F2133" s="18">
        <v>14</v>
      </c>
      <c r="G2133" s="18" t="s">
        <v>142</v>
      </c>
      <c r="H2133" s="184" t="s">
        <v>4670</v>
      </c>
      <c r="I2133" s="185" t="s">
        <v>142</v>
      </c>
      <c r="J2133" s="18" t="s">
        <v>4743</v>
      </c>
    </row>
    <row r="2134" spans="1:10" x14ac:dyDescent="0.25">
      <c r="A2134" s="18">
        <v>24236514</v>
      </c>
      <c r="B2134" s="184" t="s">
        <v>5000</v>
      </c>
      <c r="C2134" s="18" t="s">
        <v>694</v>
      </c>
      <c r="D2134" s="185" t="s">
        <v>95</v>
      </c>
      <c r="E2134" s="18" t="s">
        <v>2747</v>
      </c>
      <c r="F2134" s="18">
        <v>14</v>
      </c>
      <c r="G2134" s="18" t="s">
        <v>142</v>
      </c>
      <c r="H2134" s="184" t="s">
        <v>4670</v>
      </c>
      <c r="I2134" s="185" t="s">
        <v>142</v>
      </c>
      <c r="J2134" s="18" t="s">
        <v>764</v>
      </c>
    </row>
    <row r="2135" spans="1:10" x14ac:dyDescent="0.25">
      <c r="A2135" s="18">
        <v>24247464</v>
      </c>
      <c r="B2135" s="184" t="s">
        <v>5001</v>
      </c>
      <c r="C2135" s="18" t="s">
        <v>5002</v>
      </c>
      <c r="D2135" s="185" t="s">
        <v>79</v>
      </c>
      <c r="E2135" s="18" t="s">
        <v>4100</v>
      </c>
      <c r="F2135" s="18">
        <v>12</v>
      </c>
      <c r="G2135" s="18" t="s">
        <v>142</v>
      </c>
      <c r="H2135" s="184" t="s">
        <v>4670</v>
      </c>
      <c r="I2135" s="185" t="s">
        <v>142</v>
      </c>
      <c r="J2135" s="18" t="s">
        <v>4730</v>
      </c>
    </row>
    <row r="2136" spans="1:10" x14ac:dyDescent="0.25">
      <c r="A2136" s="18">
        <v>24221612</v>
      </c>
      <c r="B2136" s="184" t="s">
        <v>3363</v>
      </c>
      <c r="C2136" s="18" t="s">
        <v>1642</v>
      </c>
      <c r="D2136" s="185" t="s">
        <v>79</v>
      </c>
      <c r="E2136" s="18" t="s">
        <v>5003</v>
      </c>
      <c r="F2136" s="18">
        <v>13</v>
      </c>
      <c r="G2136" s="18" t="s">
        <v>142</v>
      </c>
      <c r="H2136" s="184" t="s">
        <v>4670</v>
      </c>
      <c r="I2136" s="185" t="s">
        <v>142</v>
      </c>
      <c r="J2136" s="18" t="s">
        <v>5004</v>
      </c>
    </row>
    <row r="2137" spans="1:10" x14ac:dyDescent="0.25">
      <c r="A2137" s="18">
        <v>24247491</v>
      </c>
      <c r="B2137" s="184" t="s">
        <v>5005</v>
      </c>
      <c r="C2137" s="18" t="s">
        <v>2945</v>
      </c>
      <c r="D2137" s="185" t="s">
        <v>79</v>
      </c>
      <c r="E2137" s="18" t="s">
        <v>1840</v>
      </c>
      <c r="F2137" s="18">
        <v>13</v>
      </c>
      <c r="G2137" s="18" t="s">
        <v>142</v>
      </c>
      <c r="H2137" s="184" t="s">
        <v>4670</v>
      </c>
      <c r="I2137" s="185" t="s">
        <v>142</v>
      </c>
      <c r="J2137" s="18" t="s">
        <v>4703</v>
      </c>
    </row>
    <row r="2138" spans="1:10" x14ac:dyDescent="0.25">
      <c r="A2138" s="18">
        <v>24221951</v>
      </c>
      <c r="B2138" s="184" t="s">
        <v>5006</v>
      </c>
      <c r="C2138" s="18" t="s">
        <v>2037</v>
      </c>
      <c r="D2138" s="185" t="s">
        <v>95</v>
      </c>
      <c r="E2138" s="18" t="s">
        <v>2021</v>
      </c>
      <c r="F2138" s="18">
        <v>14</v>
      </c>
      <c r="G2138" s="18" t="s">
        <v>142</v>
      </c>
      <c r="H2138" s="184" t="s">
        <v>4670</v>
      </c>
      <c r="I2138" s="185" t="s">
        <v>142</v>
      </c>
      <c r="J2138" s="18" t="s">
        <v>5007</v>
      </c>
    </row>
    <row r="2139" spans="1:10" x14ac:dyDescent="0.25">
      <c r="A2139" s="18">
        <v>24245644</v>
      </c>
      <c r="B2139" s="184" t="s">
        <v>5008</v>
      </c>
      <c r="C2139" s="18" t="s">
        <v>5009</v>
      </c>
      <c r="D2139" s="185" t="s">
        <v>78</v>
      </c>
      <c r="E2139" s="18" t="s">
        <v>544</v>
      </c>
      <c r="F2139" s="18">
        <v>11</v>
      </c>
      <c r="G2139" s="18" t="s">
        <v>142</v>
      </c>
      <c r="H2139" s="184" t="s">
        <v>4670</v>
      </c>
      <c r="I2139" s="185" t="s">
        <v>142</v>
      </c>
      <c r="J2139" s="18" t="s">
        <v>764</v>
      </c>
    </row>
    <row r="2140" spans="1:10" x14ac:dyDescent="0.25">
      <c r="A2140" s="18">
        <v>24245816</v>
      </c>
      <c r="B2140" s="184" t="s">
        <v>5010</v>
      </c>
      <c r="C2140" s="18" t="s">
        <v>5011</v>
      </c>
      <c r="D2140" s="185" t="s">
        <v>78</v>
      </c>
      <c r="E2140" s="18" t="s">
        <v>5012</v>
      </c>
      <c r="F2140" s="18">
        <v>13</v>
      </c>
      <c r="G2140" s="18" t="s">
        <v>142</v>
      </c>
      <c r="H2140" s="184" t="s">
        <v>4670</v>
      </c>
      <c r="I2140" s="185" t="s">
        <v>142</v>
      </c>
      <c r="J2140" s="18" t="s">
        <v>238</v>
      </c>
    </row>
    <row r="2141" spans="1:10" x14ac:dyDescent="0.25">
      <c r="A2141" s="18">
        <v>24221982</v>
      </c>
      <c r="B2141" s="184" t="s">
        <v>5013</v>
      </c>
      <c r="C2141" s="18" t="s">
        <v>5014</v>
      </c>
      <c r="D2141" s="185" t="s">
        <v>94</v>
      </c>
      <c r="E2141" s="18" t="s">
        <v>3361</v>
      </c>
      <c r="F2141" s="18">
        <v>14</v>
      </c>
      <c r="G2141" s="18" t="s">
        <v>142</v>
      </c>
      <c r="H2141" s="184" t="s">
        <v>4670</v>
      </c>
      <c r="I2141" s="185" t="s">
        <v>142</v>
      </c>
      <c r="J2141" s="18" t="s">
        <v>1141</v>
      </c>
    </row>
    <row r="2142" spans="1:10" x14ac:dyDescent="0.25">
      <c r="A2142" s="18">
        <v>24245817</v>
      </c>
      <c r="B2142" s="184" t="s">
        <v>5015</v>
      </c>
      <c r="C2142" s="18" t="s">
        <v>3932</v>
      </c>
      <c r="D2142" s="185" t="s">
        <v>78</v>
      </c>
      <c r="E2142" s="18" t="s">
        <v>1464</v>
      </c>
      <c r="F2142" s="18">
        <v>12</v>
      </c>
      <c r="G2142" s="18" t="s">
        <v>142</v>
      </c>
      <c r="H2142" s="184" t="s">
        <v>4670</v>
      </c>
      <c r="I2142" s="185" t="s">
        <v>142</v>
      </c>
      <c r="J2142" s="18" t="s">
        <v>238</v>
      </c>
    </row>
    <row r="2143" spans="1:10" x14ac:dyDescent="0.25">
      <c r="A2143" s="18">
        <v>24220247</v>
      </c>
      <c r="B2143" s="184" t="s">
        <v>5016</v>
      </c>
      <c r="C2143" s="18" t="s">
        <v>5017</v>
      </c>
      <c r="D2143" s="185" t="s">
        <v>95</v>
      </c>
      <c r="E2143" s="18" t="s">
        <v>1666</v>
      </c>
      <c r="F2143" s="18">
        <v>14</v>
      </c>
      <c r="G2143" s="18" t="s">
        <v>142</v>
      </c>
      <c r="H2143" s="184" t="s">
        <v>4670</v>
      </c>
      <c r="I2143" s="185" t="s">
        <v>142</v>
      </c>
      <c r="J2143" s="18" t="s">
        <v>5018</v>
      </c>
    </row>
    <row r="2144" spans="1:10" x14ac:dyDescent="0.25">
      <c r="A2144" s="18">
        <v>24247443</v>
      </c>
      <c r="B2144" s="184" t="s">
        <v>2199</v>
      </c>
      <c r="C2144" s="18" t="s">
        <v>5019</v>
      </c>
      <c r="D2144" s="185" t="s">
        <v>79</v>
      </c>
      <c r="E2144" s="18" t="s">
        <v>2146</v>
      </c>
      <c r="F2144" s="18">
        <v>12</v>
      </c>
      <c r="G2144" s="18" t="s">
        <v>142</v>
      </c>
      <c r="H2144" s="184" t="s">
        <v>4670</v>
      </c>
      <c r="I2144" s="185" t="s">
        <v>142</v>
      </c>
      <c r="J2144" s="18" t="s">
        <v>152</v>
      </c>
    </row>
    <row r="2145" spans="1:10" x14ac:dyDescent="0.25">
      <c r="A2145" s="18">
        <v>24221981</v>
      </c>
      <c r="B2145" s="184" t="s">
        <v>5020</v>
      </c>
      <c r="C2145" s="18" t="s">
        <v>1723</v>
      </c>
      <c r="D2145" s="185" t="s">
        <v>95</v>
      </c>
      <c r="E2145" s="18" t="s">
        <v>2405</v>
      </c>
      <c r="F2145" s="18">
        <v>14</v>
      </c>
      <c r="G2145" s="18" t="s">
        <v>142</v>
      </c>
      <c r="H2145" s="184" t="s">
        <v>4670</v>
      </c>
      <c r="I2145" s="185" t="s">
        <v>142</v>
      </c>
      <c r="J2145" s="18" t="s">
        <v>764</v>
      </c>
    </row>
    <row r="2146" spans="1:10" x14ac:dyDescent="0.25">
      <c r="A2146" s="18">
        <v>24236641</v>
      </c>
      <c r="B2146" s="184" t="s">
        <v>5021</v>
      </c>
      <c r="C2146" s="18" t="s">
        <v>5022</v>
      </c>
      <c r="D2146" s="185" t="s">
        <v>78</v>
      </c>
      <c r="E2146" s="18" t="s">
        <v>2272</v>
      </c>
      <c r="F2146" s="18">
        <v>12</v>
      </c>
      <c r="G2146" s="18" t="s">
        <v>142</v>
      </c>
      <c r="H2146" s="184" t="s">
        <v>4670</v>
      </c>
      <c r="I2146" s="185" t="s">
        <v>142</v>
      </c>
      <c r="J2146" s="18" t="s">
        <v>238</v>
      </c>
    </row>
    <row r="2147" spans="1:10" x14ac:dyDescent="0.25">
      <c r="A2147" s="18">
        <v>24247890</v>
      </c>
      <c r="B2147" s="184" t="s">
        <v>5023</v>
      </c>
      <c r="C2147" s="18" t="s">
        <v>5024</v>
      </c>
      <c r="D2147" s="185" t="s">
        <v>79</v>
      </c>
      <c r="E2147" s="18" t="s">
        <v>2146</v>
      </c>
      <c r="F2147" s="18">
        <v>12</v>
      </c>
      <c r="G2147" s="18" t="s">
        <v>142</v>
      </c>
      <c r="H2147" s="184" t="s">
        <v>4670</v>
      </c>
      <c r="I2147" s="185" t="s">
        <v>142</v>
      </c>
      <c r="J2147" s="18" t="s">
        <v>4703</v>
      </c>
    </row>
    <row r="2148" spans="1:10" x14ac:dyDescent="0.25">
      <c r="A2148" s="18">
        <v>24247442</v>
      </c>
      <c r="B2148" s="184" t="s">
        <v>5025</v>
      </c>
      <c r="C2148" s="18" t="s">
        <v>1130</v>
      </c>
      <c r="D2148" s="185" t="s">
        <v>79</v>
      </c>
      <c r="E2148" s="18" t="s">
        <v>155</v>
      </c>
      <c r="F2148" s="18">
        <v>11</v>
      </c>
      <c r="G2148" s="18" t="s">
        <v>142</v>
      </c>
      <c r="H2148" s="184" t="s">
        <v>4670</v>
      </c>
      <c r="I2148" s="185" t="s">
        <v>142</v>
      </c>
      <c r="J2148" s="18" t="s">
        <v>4780</v>
      </c>
    </row>
    <row r="2149" spans="1:10" x14ac:dyDescent="0.25">
      <c r="A2149" s="18">
        <v>24245659</v>
      </c>
      <c r="B2149" s="184" t="s">
        <v>5026</v>
      </c>
      <c r="C2149" s="18" t="s">
        <v>3930</v>
      </c>
      <c r="D2149" s="185" t="s">
        <v>79</v>
      </c>
      <c r="E2149" s="18" t="s">
        <v>2714</v>
      </c>
      <c r="F2149" s="18">
        <v>12</v>
      </c>
      <c r="G2149" s="18" t="s">
        <v>142</v>
      </c>
      <c r="H2149" s="184" t="s">
        <v>4670</v>
      </c>
      <c r="I2149" s="185" t="s">
        <v>142</v>
      </c>
      <c r="J2149" s="18" t="s">
        <v>608</v>
      </c>
    </row>
    <row r="2150" spans="1:10" x14ac:dyDescent="0.25">
      <c r="A2150" s="18">
        <v>24221959</v>
      </c>
      <c r="B2150" s="184" t="s">
        <v>5027</v>
      </c>
      <c r="C2150" s="18" t="s">
        <v>5028</v>
      </c>
      <c r="D2150" s="185" t="s">
        <v>95</v>
      </c>
      <c r="E2150" s="18" t="s">
        <v>5029</v>
      </c>
      <c r="F2150" s="18">
        <v>13</v>
      </c>
      <c r="G2150" s="18" t="s">
        <v>142</v>
      </c>
      <c r="H2150" s="184" t="s">
        <v>4670</v>
      </c>
      <c r="I2150" s="185" t="s">
        <v>142</v>
      </c>
      <c r="J2150" s="18" t="s">
        <v>152</v>
      </c>
    </row>
    <row r="2151" spans="1:10" x14ac:dyDescent="0.25">
      <c r="A2151" s="18">
        <v>24247445</v>
      </c>
      <c r="B2151" s="184" t="s">
        <v>5030</v>
      </c>
      <c r="C2151" s="18" t="s">
        <v>2309</v>
      </c>
      <c r="D2151" s="185" t="s">
        <v>95</v>
      </c>
      <c r="E2151" s="18" t="s">
        <v>4381</v>
      </c>
      <c r="F2151" s="18">
        <v>14</v>
      </c>
      <c r="G2151" s="18" t="s">
        <v>142</v>
      </c>
      <c r="H2151" s="184" t="s">
        <v>4670</v>
      </c>
      <c r="I2151" s="185" t="s">
        <v>142</v>
      </c>
      <c r="J2151" s="18" t="s">
        <v>152</v>
      </c>
    </row>
    <row r="2152" spans="1:10" x14ac:dyDescent="0.25">
      <c r="A2152" s="18">
        <v>24249324</v>
      </c>
      <c r="B2152" s="184" t="s">
        <v>9064</v>
      </c>
      <c r="C2152" s="18" t="s">
        <v>9065</v>
      </c>
      <c r="D2152" s="185" t="s">
        <v>94</v>
      </c>
      <c r="E2152" s="18" t="s">
        <v>8339</v>
      </c>
      <c r="F2152" s="18">
        <v>15</v>
      </c>
      <c r="G2152" s="18" t="s">
        <v>142</v>
      </c>
      <c r="H2152" s="184" t="s">
        <v>4670</v>
      </c>
      <c r="I2152" s="185" t="s">
        <v>142</v>
      </c>
      <c r="J2152" s="18" t="s">
        <v>608</v>
      </c>
    </row>
    <row r="2153" spans="1:10" x14ac:dyDescent="0.25">
      <c r="A2153" s="18">
        <v>24222113</v>
      </c>
      <c r="B2153" s="184" t="s">
        <v>5031</v>
      </c>
      <c r="C2153" s="18" t="s">
        <v>5032</v>
      </c>
      <c r="D2153" s="185" t="s">
        <v>94</v>
      </c>
      <c r="E2153" s="18" t="s">
        <v>2306</v>
      </c>
      <c r="F2153" s="18">
        <v>14</v>
      </c>
      <c r="G2153" s="18" t="s">
        <v>142</v>
      </c>
      <c r="H2153" s="184" t="s">
        <v>4670</v>
      </c>
      <c r="I2153" s="185" t="s">
        <v>142</v>
      </c>
      <c r="J2153" s="18" t="s">
        <v>4917</v>
      </c>
    </row>
    <row r="2154" spans="1:10" x14ac:dyDescent="0.25">
      <c r="A2154" s="18">
        <v>24236406</v>
      </c>
      <c r="B2154" s="184" t="s">
        <v>1156</v>
      </c>
      <c r="C2154" s="18" t="s">
        <v>5033</v>
      </c>
      <c r="D2154" s="185" t="s">
        <v>95</v>
      </c>
      <c r="E2154" s="18" t="s">
        <v>456</v>
      </c>
      <c r="F2154" s="18">
        <v>14</v>
      </c>
      <c r="G2154" s="18" t="s">
        <v>142</v>
      </c>
      <c r="H2154" s="184" t="s">
        <v>4670</v>
      </c>
      <c r="I2154" s="185" t="s">
        <v>142</v>
      </c>
      <c r="J2154" s="18" t="s">
        <v>152</v>
      </c>
    </row>
    <row r="2155" spans="1:10" x14ac:dyDescent="0.25">
      <c r="A2155" s="18">
        <v>24221133</v>
      </c>
      <c r="B2155" s="184" t="s">
        <v>5034</v>
      </c>
      <c r="C2155" s="18" t="s">
        <v>582</v>
      </c>
      <c r="D2155" s="185" t="s">
        <v>95</v>
      </c>
      <c r="E2155" s="18" t="s">
        <v>2761</v>
      </c>
      <c r="F2155" s="18">
        <v>13</v>
      </c>
      <c r="G2155" s="18" t="s">
        <v>142</v>
      </c>
      <c r="H2155" s="184" t="s">
        <v>4670</v>
      </c>
      <c r="I2155" s="185" t="s">
        <v>142</v>
      </c>
      <c r="J2155" s="18" t="s">
        <v>794</v>
      </c>
    </row>
    <row r="2156" spans="1:10" x14ac:dyDescent="0.25">
      <c r="A2156" s="18">
        <v>24249398</v>
      </c>
      <c r="B2156" s="184" t="s">
        <v>9202</v>
      </c>
      <c r="C2156" s="18" t="s">
        <v>9203</v>
      </c>
      <c r="D2156" s="185" t="s">
        <v>79</v>
      </c>
      <c r="E2156" s="18" t="s">
        <v>561</v>
      </c>
      <c r="F2156" s="18">
        <v>12</v>
      </c>
      <c r="G2156" s="18" t="s">
        <v>142</v>
      </c>
      <c r="H2156" s="184" t="s">
        <v>9204</v>
      </c>
      <c r="I2156" s="185" t="s">
        <v>142</v>
      </c>
      <c r="J2156" s="18" t="s">
        <v>9205</v>
      </c>
    </row>
    <row r="2157" spans="1:10" x14ac:dyDescent="0.25">
      <c r="A2157" s="18">
        <v>24249399</v>
      </c>
      <c r="B2157" s="184" t="s">
        <v>9206</v>
      </c>
      <c r="C2157" s="18" t="s">
        <v>9207</v>
      </c>
      <c r="D2157" s="185" t="s">
        <v>79</v>
      </c>
      <c r="E2157" s="18" t="s">
        <v>4840</v>
      </c>
      <c r="F2157" s="18">
        <v>12</v>
      </c>
      <c r="G2157" s="18" t="s">
        <v>142</v>
      </c>
      <c r="H2157" s="184" t="s">
        <v>9204</v>
      </c>
      <c r="I2157" s="185" t="s">
        <v>142</v>
      </c>
      <c r="J2157" s="18" t="s">
        <v>9205</v>
      </c>
    </row>
    <row r="2158" spans="1:10" x14ac:dyDescent="0.25">
      <c r="A2158" s="18">
        <v>24221837</v>
      </c>
      <c r="B2158" s="184" t="s">
        <v>1330</v>
      </c>
      <c r="C2158" s="18" t="s">
        <v>5035</v>
      </c>
      <c r="D2158" s="185" t="s">
        <v>95</v>
      </c>
      <c r="E2158" s="18" t="s">
        <v>5036</v>
      </c>
      <c r="F2158" s="18">
        <v>13</v>
      </c>
      <c r="G2158" s="18" t="s">
        <v>142</v>
      </c>
      <c r="H2158" s="184" t="s">
        <v>5037</v>
      </c>
      <c r="I2158" s="185" t="s">
        <v>142</v>
      </c>
      <c r="J2158" s="18" t="s">
        <v>182</v>
      </c>
    </row>
    <row r="2159" spans="1:10" x14ac:dyDescent="0.25">
      <c r="A2159" s="18">
        <v>24220911</v>
      </c>
      <c r="B2159" s="184" t="s">
        <v>5038</v>
      </c>
      <c r="C2159" s="18" t="s">
        <v>5039</v>
      </c>
      <c r="D2159" s="185" t="s">
        <v>95</v>
      </c>
      <c r="E2159" s="18" t="s">
        <v>1247</v>
      </c>
      <c r="F2159" s="18">
        <v>14</v>
      </c>
      <c r="G2159" s="18" t="s">
        <v>142</v>
      </c>
      <c r="H2159" s="184" t="s">
        <v>5037</v>
      </c>
      <c r="I2159" s="185" t="s">
        <v>142</v>
      </c>
      <c r="J2159" s="18" t="s">
        <v>1699</v>
      </c>
    </row>
    <row r="2160" spans="1:10" x14ac:dyDescent="0.25">
      <c r="A2160" s="18">
        <v>24237630</v>
      </c>
      <c r="B2160" s="184" t="s">
        <v>5040</v>
      </c>
      <c r="C2160" s="18" t="s">
        <v>3604</v>
      </c>
      <c r="D2160" s="185" t="s">
        <v>79</v>
      </c>
      <c r="E2160" s="18" t="s">
        <v>1332</v>
      </c>
      <c r="F2160" s="18">
        <v>12</v>
      </c>
      <c r="G2160" s="18" t="s">
        <v>142</v>
      </c>
      <c r="H2160" s="184" t="s">
        <v>5037</v>
      </c>
      <c r="I2160" s="185" t="s">
        <v>142</v>
      </c>
      <c r="J2160" s="18" t="s">
        <v>794</v>
      </c>
    </row>
    <row r="2161" spans="1:10" x14ac:dyDescent="0.25">
      <c r="A2161" s="18">
        <v>24238663</v>
      </c>
      <c r="B2161" s="184" t="s">
        <v>5041</v>
      </c>
      <c r="C2161" s="18" t="s">
        <v>440</v>
      </c>
      <c r="D2161" s="185" t="s">
        <v>79</v>
      </c>
      <c r="E2161" s="18" t="s">
        <v>2541</v>
      </c>
      <c r="F2161" s="18">
        <v>13</v>
      </c>
      <c r="G2161" s="18" t="s">
        <v>142</v>
      </c>
      <c r="H2161" s="184" t="s">
        <v>5037</v>
      </c>
      <c r="I2161" s="185" t="s">
        <v>142</v>
      </c>
      <c r="J2161" s="18" t="s">
        <v>1295</v>
      </c>
    </row>
    <row r="2162" spans="1:10" x14ac:dyDescent="0.25">
      <c r="A2162" s="18">
        <v>24248451</v>
      </c>
      <c r="B2162" s="184" t="s">
        <v>5042</v>
      </c>
      <c r="C2162" s="18" t="s">
        <v>582</v>
      </c>
      <c r="D2162" s="185" t="s">
        <v>79</v>
      </c>
      <c r="E2162" s="18" t="s">
        <v>3603</v>
      </c>
      <c r="F2162" s="18">
        <v>11</v>
      </c>
      <c r="G2162" s="18" t="s">
        <v>142</v>
      </c>
      <c r="H2162" s="184" t="s">
        <v>5037</v>
      </c>
      <c r="I2162" s="185" t="s">
        <v>142</v>
      </c>
      <c r="J2162" s="18" t="s">
        <v>281</v>
      </c>
    </row>
    <row r="2163" spans="1:10" x14ac:dyDescent="0.25">
      <c r="A2163" s="18">
        <v>24248434</v>
      </c>
      <c r="B2163" s="184" t="s">
        <v>5043</v>
      </c>
      <c r="C2163" s="18" t="s">
        <v>5044</v>
      </c>
      <c r="D2163" s="185" t="s">
        <v>79</v>
      </c>
      <c r="E2163" s="18" t="s">
        <v>5045</v>
      </c>
      <c r="F2163" s="18">
        <v>11</v>
      </c>
      <c r="G2163" s="18" t="s">
        <v>142</v>
      </c>
      <c r="H2163" s="184" t="s">
        <v>5037</v>
      </c>
      <c r="I2163" s="185" t="s">
        <v>142</v>
      </c>
      <c r="J2163" s="18" t="s">
        <v>794</v>
      </c>
    </row>
    <row r="2164" spans="1:10" x14ac:dyDescent="0.25">
      <c r="A2164" s="18">
        <v>24248430</v>
      </c>
      <c r="B2164" s="184" t="s">
        <v>5046</v>
      </c>
      <c r="C2164" s="18" t="s">
        <v>3144</v>
      </c>
      <c r="D2164" s="185" t="s">
        <v>79</v>
      </c>
      <c r="E2164" s="18" t="s">
        <v>906</v>
      </c>
      <c r="F2164" s="18">
        <v>11</v>
      </c>
      <c r="G2164" s="18" t="s">
        <v>142</v>
      </c>
      <c r="H2164" s="184" t="s">
        <v>5037</v>
      </c>
      <c r="I2164" s="185" t="s">
        <v>142</v>
      </c>
      <c r="J2164" s="18" t="s">
        <v>794</v>
      </c>
    </row>
    <row r="2165" spans="1:10" x14ac:dyDescent="0.25">
      <c r="A2165" s="18">
        <v>24248446</v>
      </c>
      <c r="B2165" s="184" t="s">
        <v>5047</v>
      </c>
      <c r="C2165" s="18" t="s">
        <v>5048</v>
      </c>
      <c r="D2165" s="185" t="s">
        <v>78</v>
      </c>
      <c r="E2165" s="18" t="s">
        <v>990</v>
      </c>
      <c r="F2165" s="18">
        <v>13</v>
      </c>
      <c r="G2165" s="18" t="s">
        <v>142</v>
      </c>
      <c r="H2165" s="184" t="s">
        <v>5037</v>
      </c>
      <c r="I2165" s="185" t="s">
        <v>142</v>
      </c>
      <c r="J2165" s="18" t="s">
        <v>1708</v>
      </c>
    </row>
    <row r="2166" spans="1:10" x14ac:dyDescent="0.25">
      <c r="A2166" s="18">
        <v>24233762</v>
      </c>
      <c r="B2166" s="184" t="s">
        <v>5049</v>
      </c>
      <c r="C2166" s="18" t="s">
        <v>1133</v>
      </c>
      <c r="D2166" s="185" t="s">
        <v>79</v>
      </c>
      <c r="E2166" s="18" t="s">
        <v>3335</v>
      </c>
      <c r="F2166" s="18">
        <v>13</v>
      </c>
      <c r="G2166" s="18" t="s">
        <v>142</v>
      </c>
      <c r="H2166" s="184" t="s">
        <v>5037</v>
      </c>
      <c r="I2166" s="185" t="s">
        <v>142</v>
      </c>
      <c r="J2166" s="18" t="s">
        <v>794</v>
      </c>
    </row>
    <row r="2167" spans="1:10" x14ac:dyDescent="0.25">
      <c r="A2167" s="18">
        <v>24248433</v>
      </c>
      <c r="B2167" s="184" t="s">
        <v>5049</v>
      </c>
      <c r="C2167" s="18" t="s">
        <v>5050</v>
      </c>
      <c r="D2167" s="185" t="s">
        <v>79</v>
      </c>
      <c r="E2167" s="18" t="s">
        <v>2285</v>
      </c>
      <c r="F2167" s="18">
        <v>12</v>
      </c>
      <c r="G2167" s="18" t="s">
        <v>142</v>
      </c>
      <c r="H2167" s="184" t="s">
        <v>5037</v>
      </c>
      <c r="I2167" s="185" t="s">
        <v>142</v>
      </c>
      <c r="J2167" s="18" t="s">
        <v>794</v>
      </c>
    </row>
    <row r="2168" spans="1:10" x14ac:dyDescent="0.25">
      <c r="A2168" s="18">
        <v>24237631</v>
      </c>
      <c r="B2168" s="184" t="s">
        <v>5051</v>
      </c>
      <c r="C2168" s="18" t="s">
        <v>2485</v>
      </c>
      <c r="D2168" s="185" t="s">
        <v>79</v>
      </c>
      <c r="E2168" s="18" t="s">
        <v>809</v>
      </c>
      <c r="F2168" s="18">
        <v>13</v>
      </c>
      <c r="G2168" s="18" t="s">
        <v>142</v>
      </c>
      <c r="H2168" s="184" t="s">
        <v>5037</v>
      </c>
      <c r="I2168" s="185" t="s">
        <v>142</v>
      </c>
      <c r="J2168" s="18" t="s">
        <v>1295</v>
      </c>
    </row>
    <row r="2169" spans="1:10" x14ac:dyDescent="0.25">
      <c r="A2169" s="18">
        <v>24220259</v>
      </c>
      <c r="B2169" s="184" t="s">
        <v>5052</v>
      </c>
      <c r="C2169" s="18" t="s">
        <v>5053</v>
      </c>
      <c r="D2169" s="185" t="s">
        <v>79</v>
      </c>
      <c r="E2169" s="18" t="s">
        <v>5054</v>
      </c>
      <c r="F2169" s="18">
        <v>13</v>
      </c>
      <c r="G2169" s="18" t="s">
        <v>142</v>
      </c>
      <c r="H2169" s="184" t="s">
        <v>5037</v>
      </c>
      <c r="I2169" s="185" t="s">
        <v>142</v>
      </c>
      <c r="J2169" s="18" t="s">
        <v>5055</v>
      </c>
    </row>
    <row r="2170" spans="1:10" x14ac:dyDescent="0.25">
      <c r="A2170" s="18">
        <v>24221464</v>
      </c>
      <c r="B2170" s="184" t="s">
        <v>5056</v>
      </c>
      <c r="C2170" s="18" t="s">
        <v>5057</v>
      </c>
      <c r="D2170" s="185" t="s">
        <v>79</v>
      </c>
      <c r="E2170" s="18" t="s">
        <v>1538</v>
      </c>
      <c r="F2170" s="18">
        <v>13</v>
      </c>
      <c r="G2170" s="18" t="s">
        <v>142</v>
      </c>
      <c r="H2170" s="184" t="s">
        <v>5037</v>
      </c>
      <c r="I2170" s="185" t="s">
        <v>142</v>
      </c>
      <c r="J2170" s="18" t="s">
        <v>2109</v>
      </c>
    </row>
    <row r="2171" spans="1:10" x14ac:dyDescent="0.25">
      <c r="A2171" s="18">
        <v>24248449</v>
      </c>
      <c r="B2171" s="184" t="s">
        <v>5058</v>
      </c>
      <c r="C2171" s="18" t="s">
        <v>5059</v>
      </c>
      <c r="D2171" s="185" t="s">
        <v>79</v>
      </c>
      <c r="E2171" s="18" t="s">
        <v>1561</v>
      </c>
      <c r="F2171" s="18">
        <v>13</v>
      </c>
      <c r="G2171" s="18" t="s">
        <v>142</v>
      </c>
      <c r="H2171" s="184" t="s">
        <v>5037</v>
      </c>
      <c r="I2171" s="185" t="s">
        <v>142</v>
      </c>
      <c r="J2171" s="18" t="s">
        <v>794</v>
      </c>
    </row>
    <row r="2172" spans="1:10" x14ac:dyDescent="0.25">
      <c r="A2172" s="18">
        <v>24248432</v>
      </c>
      <c r="B2172" s="184" t="s">
        <v>5060</v>
      </c>
      <c r="C2172" s="18" t="s">
        <v>3166</v>
      </c>
      <c r="D2172" s="185" t="s">
        <v>95</v>
      </c>
      <c r="E2172" s="18" t="s">
        <v>2061</v>
      </c>
      <c r="F2172" s="18">
        <v>13</v>
      </c>
      <c r="G2172" s="18" t="s">
        <v>142</v>
      </c>
      <c r="H2172" s="184" t="s">
        <v>5037</v>
      </c>
      <c r="I2172" s="185" t="s">
        <v>142</v>
      </c>
      <c r="J2172" s="18" t="s">
        <v>794</v>
      </c>
    </row>
    <row r="2173" spans="1:10" x14ac:dyDescent="0.25">
      <c r="A2173" s="18">
        <v>24248435</v>
      </c>
      <c r="B2173" s="184" t="s">
        <v>2000</v>
      </c>
      <c r="C2173" s="18" t="s">
        <v>1351</v>
      </c>
      <c r="D2173" s="185" t="s">
        <v>78</v>
      </c>
      <c r="E2173" s="18" t="s">
        <v>3684</v>
      </c>
      <c r="F2173" s="18">
        <v>11</v>
      </c>
      <c r="G2173" s="18" t="s">
        <v>142</v>
      </c>
      <c r="H2173" s="184" t="s">
        <v>5037</v>
      </c>
      <c r="I2173" s="185" t="s">
        <v>142</v>
      </c>
      <c r="J2173" s="18" t="s">
        <v>1708</v>
      </c>
    </row>
    <row r="2174" spans="1:10" x14ac:dyDescent="0.25">
      <c r="A2174" s="18">
        <v>24248452</v>
      </c>
      <c r="B2174" s="184" t="s">
        <v>5061</v>
      </c>
      <c r="C2174" s="18" t="s">
        <v>5062</v>
      </c>
      <c r="D2174" s="185" t="s">
        <v>78</v>
      </c>
      <c r="E2174" s="18" t="s">
        <v>2153</v>
      </c>
      <c r="F2174" s="18">
        <v>12</v>
      </c>
      <c r="G2174" s="18" t="s">
        <v>142</v>
      </c>
      <c r="H2174" s="184" t="s">
        <v>5037</v>
      </c>
      <c r="I2174" s="185" t="s">
        <v>142</v>
      </c>
      <c r="J2174" s="18" t="s">
        <v>5055</v>
      </c>
    </row>
    <row r="2175" spans="1:10" x14ac:dyDescent="0.25">
      <c r="A2175" s="18">
        <v>24248448</v>
      </c>
      <c r="B2175" s="184" t="s">
        <v>5063</v>
      </c>
      <c r="C2175" s="18" t="s">
        <v>5064</v>
      </c>
      <c r="D2175" s="185" t="s">
        <v>79</v>
      </c>
      <c r="E2175" s="18" t="s">
        <v>191</v>
      </c>
      <c r="F2175" s="18">
        <v>12</v>
      </c>
      <c r="G2175" s="18" t="s">
        <v>142</v>
      </c>
      <c r="H2175" s="184" t="s">
        <v>5037</v>
      </c>
      <c r="I2175" s="185" t="s">
        <v>142</v>
      </c>
      <c r="J2175" s="18" t="s">
        <v>794</v>
      </c>
    </row>
    <row r="2176" spans="1:10" x14ac:dyDescent="0.25">
      <c r="A2176" s="18">
        <v>24210466</v>
      </c>
      <c r="B2176" s="184" t="s">
        <v>5065</v>
      </c>
      <c r="C2176" s="18" t="s">
        <v>1710</v>
      </c>
      <c r="D2176" s="185" t="s">
        <v>95</v>
      </c>
      <c r="E2176" s="18" t="s">
        <v>3337</v>
      </c>
      <c r="F2176" s="18">
        <v>14</v>
      </c>
      <c r="G2176" s="18" t="s">
        <v>142</v>
      </c>
      <c r="H2176" s="184" t="s">
        <v>5037</v>
      </c>
      <c r="I2176" s="185" t="s">
        <v>142</v>
      </c>
      <c r="J2176" s="18" t="s">
        <v>255</v>
      </c>
    </row>
    <row r="2177" spans="1:10" x14ac:dyDescent="0.25">
      <c r="A2177" s="18">
        <v>24248450</v>
      </c>
      <c r="B2177" s="184" t="s">
        <v>5066</v>
      </c>
      <c r="C2177" s="18" t="s">
        <v>5067</v>
      </c>
      <c r="D2177" s="185" t="s">
        <v>79</v>
      </c>
      <c r="E2177" s="18" t="s">
        <v>1266</v>
      </c>
      <c r="F2177" s="18">
        <v>11</v>
      </c>
      <c r="G2177" s="18" t="s">
        <v>142</v>
      </c>
      <c r="H2177" s="184" t="s">
        <v>5037</v>
      </c>
      <c r="I2177" s="185" t="s">
        <v>142</v>
      </c>
      <c r="J2177" s="18" t="s">
        <v>311</v>
      </c>
    </row>
    <row r="2178" spans="1:10" x14ac:dyDescent="0.25">
      <c r="A2178" s="18">
        <v>24237695</v>
      </c>
      <c r="B2178" s="184" t="s">
        <v>3680</v>
      </c>
      <c r="C2178" s="18" t="s">
        <v>833</v>
      </c>
      <c r="D2178" s="185" t="s">
        <v>78</v>
      </c>
      <c r="E2178" s="18" t="s">
        <v>3438</v>
      </c>
      <c r="F2178" s="18">
        <v>13</v>
      </c>
      <c r="G2178" s="18" t="s">
        <v>142</v>
      </c>
      <c r="H2178" s="184" t="s">
        <v>5037</v>
      </c>
      <c r="I2178" s="185" t="s">
        <v>142</v>
      </c>
      <c r="J2178" s="18" t="s">
        <v>281</v>
      </c>
    </row>
    <row r="2179" spans="1:10" x14ac:dyDescent="0.25">
      <c r="A2179" s="18">
        <v>24248436</v>
      </c>
      <c r="B2179" s="184" t="s">
        <v>5068</v>
      </c>
      <c r="C2179" s="18" t="s">
        <v>5069</v>
      </c>
      <c r="D2179" s="185" t="s">
        <v>78</v>
      </c>
      <c r="E2179" s="18" t="s">
        <v>2521</v>
      </c>
      <c r="F2179" s="18">
        <v>12</v>
      </c>
      <c r="G2179" s="18" t="s">
        <v>142</v>
      </c>
      <c r="H2179" s="184" t="s">
        <v>5037</v>
      </c>
      <c r="I2179" s="185" t="s">
        <v>142</v>
      </c>
      <c r="J2179" s="18" t="s">
        <v>5070</v>
      </c>
    </row>
    <row r="2180" spans="1:10" x14ac:dyDescent="0.25">
      <c r="A2180" s="18">
        <v>24248447</v>
      </c>
      <c r="B2180" s="184" t="s">
        <v>5071</v>
      </c>
      <c r="C2180" s="18" t="s">
        <v>4149</v>
      </c>
      <c r="D2180" s="185" t="s">
        <v>79</v>
      </c>
      <c r="E2180" s="18" t="s">
        <v>251</v>
      </c>
      <c r="F2180" s="18">
        <v>12</v>
      </c>
      <c r="G2180" s="18" t="s">
        <v>142</v>
      </c>
      <c r="H2180" s="184" t="s">
        <v>5037</v>
      </c>
      <c r="I2180" s="185" t="s">
        <v>142</v>
      </c>
      <c r="J2180" s="18" t="s">
        <v>794</v>
      </c>
    </row>
    <row r="2181" spans="1:10" x14ac:dyDescent="0.25">
      <c r="A2181" s="18">
        <v>24248431</v>
      </c>
      <c r="B2181" s="184" t="s">
        <v>5072</v>
      </c>
      <c r="C2181" s="18" t="s">
        <v>364</v>
      </c>
      <c r="D2181" s="185" t="s">
        <v>79</v>
      </c>
      <c r="E2181" s="18" t="s">
        <v>4392</v>
      </c>
      <c r="F2181" s="18">
        <v>12</v>
      </c>
      <c r="G2181" s="18" t="s">
        <v>142</v>
      </c>
      <c r="H2181" s="184" t="s">
        <v>5037</v>
      </c>
      <c r="I2181" s="185" t="s">
        <v>142</v>
      </c>
      <c r="J2181" s="18" t="s">
        <v>794</v>
      </c>
    </row>
    <row r="2182" spans="1:10" x14ac:dyDescent="0.25">
      <c r="A2182" s="18">
        <v>24222123</v>
      </c>
      <c r="B2182" s="184" t="s">
        <v>5073</v>
      </c>
      <c r="C2182" s="18" t="s">
        <v>5074</v>
      </c>
      <c r="D2182" s="185" t="s">
        <v>95</v>
      </c>
      <c r="E2182" s="18" t="s">
        <v>5075</v>
      </c>
      <c r="F2182" s="18">
        <v>13</v>
      </c>
      <c r="G2182" s="18" t="s">
        <v>142</v>
      </c>
      <c r="H2182" s="184" t="s">
        <v>5076</v>
      </c>
      <c r="I2182" s="185" t="s">
        <v>142</v>
      </c>
      <c r="J2182" s="18" t="s">
        <v>397</v>
      </c>
    </row>
    <row r="2183" spans="1:10" x14ac:dyDescent="0.25">
      <c r="A2183" s="18">
        <v>24222726</v>
      </c>
      <c r="B2183" s="184" t="s">
        <v>5073</v>
      </c>
      <c r="C2183" s="18" t="s">
        <v>5077</v>
      </c>
      <c r="D2183" s="185" t="s">
        <v>95</v>
      </c>
      <c r="E2183" s="18" t="s">
        <v>5075</v>
      </c>
      <c r="F2183" s="18">
        <v>13</v>
      </c>
      <c r="G2183" s="18" t="s">
        <v>142</v>
      </c>
      <c r="H2183" s="184" t="s">
        <v>5076</v>
      </c>
      <c r="I2183" s="185" t="s">
        <v>142</v>
      </c>
      <c r="J2183" s="18" t="s">
        <v>397</v>
      </c>
    </row>
    <row r="2184" spans="1:10" x14ac:dyDescent="0.25">
      <c r="A2184" s="18">
        <v>24249130</v>
      </c>
      <c r="B2184" s="184" t="s">
        <v>5078</v>
      </c>
      <c r="C2184" s="18" t="s">
        <v>4417</v>
      </c>
      <c r="D2184" s="185" t="s">
        <v>79</v>
      </c>
      <c r="E2184" s="18" t="s">
        <v>2119</v>
      </c>
      <c r="F2184" s="18">
        <v>13</v>
      </c>
      <c r="G2184" s="18" t="s">
        <v>142</v>
      </c>
      <c r="H2184" s="184" t="s">
        <v>5076</v>
      </c>
      <c r="I2184" s="185" t="s">
        <v>142</v>
      </c>
      <c r="J2184" s="18" t="s">
        <v>457</v>
      </c>
    </row>
    <row r="2185" spans="1:10" x14ac:dyDescent="0.25">
      <c r="A2185" s="18">
        <v>24249117</v>
      </c>
      <c r="B2185" s="184" t="s">
        <v>5079</v>
      </c>
      <c r="C2185" s="18" t="s">
        <v>5080</v>
      </c>
      <c r="D2185" s="185" t="s">
        <v>79</v>
      </c>
      <c r="E2185" s="18" t="s">
        <v>1051</v>
      </c>
      <c r="F2185" s="18">
        <v>11</v>
      </c>
      <c r="G2185" s="18" t="s">
        <v>142</v>
      </c>
      <c r="H2185" s="184" t="s">
        <v>5076</v>
      </c>
      <c r="I2185" s="185" t="s">
        <v>142</v>
      </c>
      <c r="J2185" s="18" t="s">
        <v>457</v>
      </c>
    </row>
    <row r="2186" spans="1:10" x14ac:dyDescent="0.25">
      <c r="A2186" s="18">
        <v>24249116</v>
      </c>
      <c r="B2186" s="184" t="s">
        <v>5081</v>
      </c>
      <c r="C2186" s="18" t="s">
        <v>1303</v>
      </c>
      <c r="D2186" s="185" t="s">
        <v>79</v>
      </c>
      <c r="E2186" s="18" t="s">
        <v>2892</v>
      </c>
      <c r="F2186" s="18">
        <v>11</v>
      </c>
      <c r="G2186" s="18" t="s">
        <v>142</v>
      </c>
      <c r="H2186" s="184" t="s">
        <v>5076</v>
      </c>
      <c r="I2186" s="185" t="s">
        <v>142</v>
      </c>
      <c r="J2186" s="18" t="s">
        <v>457</v>
      </c>
    </row>
    <row r="2187" spans="1:10" x14ac:dyDescent="0.25">
      <c r="A2187" s="18">
        <v>24249115</v>
      </c>
      <c r="B2187" s="184" t="s">
        <v>5082</v>
      </c>
      <c r="C2187" s="18" t="s">
        <v>5083</v>
      </c>
      <c r="D2187" s="185" t="s">
        <v>78</v>
      </c>
      <c r="E2187" s="18" t="s">
        <v>2508</v>
      </c>
      <c r="F2187" s="18">
        <v>12</v>
      </c>
      <c r="G2187" s="18" t="s">
        <v>142</v>
      </c>
      <c r="H2187" s="184" t="s">
        <v>5076</v>
      </c>
      <c r="I2187" s="185" t="s">
        <v>142</v>
      </c>
      <c r="J2187" s="18" t="s">
        <v>457</v>
      </c>
    </row>
    <row r="2188" spans="1:10" x14ac:dyDescent="0.25">
      <c r="A2188" s="18">
        <v>24249118</v>
      </c>
      <c r="B2188" s="184" t="s">
        <v>5084</v>
      </c>
      <c r="C2188" s="18" t="s">
        <v>4215</v>
      </c>
      <c r="D2188" s="185" t="s">
        <v>79</v>
      </c>
      <c r="E2188" s="18" t="s">
        <v>2370</v>
      </c>
      <c r="F2188" s="18">
        <v>12</v>
      </c>
      <c r="G2188" s="18" t="s">
        <v>142</v>
      </c>
      <c r="H2188" s="184" t="s">
        <v>5076</v>
      </c>
      <c r="I2188" s="185" t="s">
        <v>142</v>
      </c>
      <c r="J2188" s="18" t="s">
        <v>457</v>
      </c>
    </row>
    <row r="2189" spans="1:10" x14ac:dyDescent="0.25">
      <c r="A2189" s="18">
        <v>24249209</v>
      </c>
      <c r="B2189" s="184" t="s">
        <v>5085</v>
      </c>
      <c r="C2189" s="18" t="s">
        <v>5086</v>
      </c>
      <c r="D2189" s="185" t="s">
        <v>79</v>
      </c>
      <c r="E2189" s="18" t="s">
        <v>3912</v>
      </c>
      <c r="F2189" s="18">
        <v>11</v>
      </c>
      <c r="G2189" s="18" t="s">
        <v>142</v>
      </c>
      <c r="H2189" s="184" t="s">
        <v>5076</v>
      </c>
      <c r="I2189" s="185" t="s">
        <v>142</v>
      </c>
      <c r="J2189" s="18" t="s">
        <v>457</v>
      </c>
    </row>
    <row r="2190" spans="1:10" x14ac:dyDescent="0.25">
      <c r="A2190" s="18">
        <v>24249119</v>
      </c>
      <c r="B2190" s="184" t="s">
        <v>5087</v>
      </c>
      <c r="C2190" s="18" t="s">
        <v>2221</v>
      </c>
      <c r="D2190" s="185" t="s">
        <v>79</v>
      </c>
      <c r="E2190" s="18" t="s">
        <v>984</v>
      </c>
      <c r="F2190" s="18">
        <v>12</v>
      </c>
      <c r="G2190" s="18" t="s">
        <v>142</v>
      </c>
      <c r="H2190" s="184" t="s">
        <v>5076</v>
      </c>
      <c r="I2190" s="185" t="s">
        <v>142</v>
      </c>
      <c r="J2190" s="18" t="s">
        <v>457</v>
      </c>
    </row>
    <row r="2191" spans="1:10" x14ac:dyDescent="0.25">
      <c r="A2191" s="18">
        <v>24239231</v>
      </c>
      <c r="B2191" s="184" t="s">
        <v>5088</v>
      </c>
      <c r="C2191" s="18" t="s">
        <v>5089</v>
      </c>
      <c r="D2191" s="185" t="s">
        <v>94</v>
      </c>
      <c r="E2191" s="18" t="s">
        <v>4381</v>
      </c>
      <c r="F2191" s="18">
        <v>14</v>
      </c>
      <c r="G2191" s="18" t="s">
        <v>142</v>
      </c>
      <c r="H2191" s="184" t="s">
        <v>5076</v>
      </c>
      <c r="I2191" s="185" t="s">
        <v>142</v>
      </c>
      <c r="J2191" s="18" t="s">
        <v>152</v>
      </c>
    </row>
    <row r="2192" spans="1:10" x14ac:dyDescent="0.25">
      <c r="A2192" s="18">
        <v>24249127</v>
      </c>
      <c r="B2192" s="184" t="s">
        <v>5090</v>
      </c>
      <c r="C2192" s="18" t="s">
        <v>5091</v>
      </c>
      <c r="D2192" s="185" t="s">
        <v>78</v>
      </c>
      <c r="E2192" s="18" t="s">
        <v>1972</v>
      </c>
      <c r="F2192" s="18">
        <v>13</v>
      </c>
      <c r="G2192" s="18" t="s">
        <v>142</v>
      </c>
      <c r="H2192" s="184" t="s">
        <v>5076</v>
      </c>
      <c r="I2192" s="185" t="s">
        <v>142</v>
      </c>
      <c r="J2192" s="18" t="s">
        <v>457</v>
      </c>
    </row>
    <row r="2193" spans="1:10" x14ac:dyDescent="0.25">
      <c r="A2193" s="18">
        <v>24249129</v>
      </c>
      <c r="B2193" s="184" t="s">
        <v>5092</v>
      </c>
      <c r="C2193" s="18" t="s">
        <v>5093</v>
      </c>
      <c r="D2193" s="185" t="s">
        <v>79</v>
      </c>
      <c r="E2193" s="18" t="s">
        <v>2667</v>
      </c>
      <c r="F2193" s="18">
        <v>12</v>
      </c>
      <c r="G2193" s="18" t="s">
        <v>142</v>
      </c>
      <c r="H2193" s="184" t="s">
        <v>5076</v>
      </c>
      <c r="I2193" s="185" t="s">
        <v>142</v>
      </c>
      <c r="J2193" s="18" t="s">
        <v>457</v>
      </c>
    </row>
    <row r="2194" spans="1:10" x14ac:dyDescent="0.25">
      <c r="A2194" s="18">
        <v>24249123</v>
      </c>
      <c r="B2194" s="184" t="s">
        <v>5092</v>
      </c>
      <c r="C2194" s="18" t="s">
        <v>5094</v>
      </c>
      <c r="D2194" s="185" t="s">
        <v>94</v>
      </c>
      <c r="E2194" s="18" t="s">
        <v>2590</v>
      </c>
      <c r="F2194" s="18">
        <v>14</v>
      </c>
      <c r="G2194" s="18" t="s">
        <v>142</v>
      </c>
      <c r="H2194" s="184" t="s">
        <v>5076</v>
      </c>
      <c r="I2194" s="185" t="s">
        <v>142</v>
      </c>
      <c r="J2194" s="18" t="s">
        <v>457</v>
      </c>
    </row>
    <row r="2195" spans="1:10" x14ac:dyDescent="0.25">
      <c r="A2195" s="18">
        <v>24249128</v>
      </c>
      <c r="B2195" s="184" t="s">
        <v>5092</v>
      </c>
      <c r="C2195" s="18" t="s">
        <v>5095</v>
      </c>
      <c r="D2195" s="185" t="s">
        <v>78</v>
      </c>
      <c r="E2195" s="18" t="s">
        <v>3834</v>
      </c>
      <c r="F2195" s="18">
        <v>11</v>
      </c>
      <c r="G2195" s="18" t="s">
        <v>142</v>
      </c>
      <c r="H2195" s="184" t="s">
        <v>5076</v>
      </c>
      <c r="I2195" s="185" t="s">
        <v>142</v>
      </c>
      <c r="J2195" s="18" t="s">
        <v>457</v>
      </c>
    </row>
    <row r="2196" spans="1:10" x14ac:dyDescent="0.25">
      <c r="A2196" s="18">
        <v>24249121</v>
      </c>
      <c r="B2196" s="184" t="s">
        <v>5096</v>
      </c>
      <c r="C2196" s="18" t="s">
        <v>410</v>
      </c>
      <c r="D2196" s="185" t="s">
        <v>94</v>
      </c>
      <c r="E2196" s="18" t="s">
        <v>3048</v>
      </c>
      <c r="F2196" s="18">
        <v>15</v>
      </c>
      <c r="G2196" s="18" t="s">
        <v>142</v>
      </c>
      <c r="H2196" s="184" t="s">
        <v>5076</v>
      </c>
      <c r="I2196" s="185" t="s">
        <v>142</v>
      </c>
      <c r="J2196" s="18" t="s">
        <v>457</v>
      </c>
    </row>
    <row r="2197" spans="1:10" x14ac:dyDescent="0.25">
      <c r="A2197" s="18">
        <v>24249114</v>
      </c>
      <c r="B2197" s="184" t="s">
        <v>5097</v>
      </c>
      <c r="C2197" s="18" t="s">
        <v>1929</v>
      </c>
      <c r="D2197" s="185" t="s">
        <v>79</v>
      </c>
      <c r="E2197" s="18" t="s">
        <v>347</v>
      </c>
      <c r="F2197" s="18">
        <v>11</v>
      </c>
      <c r="G2197" s="18" t="s">
        <v>142</v>
      </c>
      <c r="H2197" s="184" t="s">
        <v>5076</v>
      </c>
      <c r="I2197" s="185" t="s">
        <v>142</v>
      </c>
      <c r="J2197" s="18" t="s">
        <v>457</v>
      </c>
    </row>
    <row r="2198" spans="1:10" x14ac:dyDescent="0.25">
      <c r="A2198" s="18">
        <v>24249122</v>
      </c>
      <c r="B2198" s="184" t="s">
        <v>5098</v>
      </c>
      <c r="C2198" s="18" t="s">
        <v>5099</v>
      </c>
      <c r="D2198" s="185" t="s">
        <v>95</v>
      </c>
      <c r="E2198" s="18" t="s">
        <v>4229</v>
      </c>
      <c r="F2198" s="18">
        <v>15</v>
      </c>
      <c r="G2198" s="18" t="s">
        <v>142</v>
      </c>
      <c r="H2198" s="184" t="s">
        <v>5076</v>
      </c>
      <c r="I2198" s="185" t="s">
        <v>142</v>
      </c>
      <c r="J2198" s="18" t="s">
        <v>457</v>
      </c>
    </row>
    <row r="2199" spans="1:10" x14ac:dyDescent="0.25">
      <c r="A2199" s="18">
        <v>24237934</v>
      </c>
      <c r="B2199" s="184" t="s">
        <v>2597</v>
      </c>
      <c r="C2199" s="18" t="s">
        <v>5100</v>
      </c>
      <c r="D2199" s="185" t="s">
        <v>78</v>
      </c>
      <c r="E2199" s="18" t="s">
        <v>820</v>
      </c>
      <c r="F2199" s="18">
        <v>12</v>
      </c>
      <c r="G2199" s="18" t="s">
        <v>142</v>
      </c>
      <c r="H2199" s="184" t="s">
        <v>5101</v>
      </c>
      <c r="I2199" s="185" t="s">
        <v>142</v>
      </c>
      <c r="J2199" s="18" t="s">
        <v>1417</v>
      </c>
    </row>
    <row r="2200" spans="1:10" x14ac:dyDescent="0.25">
      <c r="A2200" s="18">
        <v>24221091</v>
      </c>
      <c r="B2200" s="184" t="s">
        <v>5102</v>
      </c>
      <c r="C2200" s="18" t="s">
        <v>2296</v>
      </c>
      <c r="D2200" s="185" t="s">
        <v>79</v>
      </c>
      <c r="E2200" s="18" t="s">
        <v>5103</v>
      </c>
      <c r="F2200" s="18">
        <v>13</v>
      </c>
      <c r="G2200" s="18" t="s">
        <v>142</v>
      </c>
      <c r="H2200" s="184" t="s">
        <v>5101</v>
      </c>
      <c r="I2200" s="185" t="s">
        <v>142</v>
      </c>
      <c r="J2200" s="18" t="s">
        <v>3403</v>
      </c>
    </row>
    <row r="2201" spans="1:10" x14ac:dyDescent="0.25">
      <c r="A2201" s="18">
        <v>24222109</v>
      </c>
      <c r="B2201" s="184" t="s">
        <v>5104</v>
      </c>
      <c r="C2201" s="18" t="s">
        <v>2708</v>
      </c>
      <c r="D2201" s="185" t="s">
        <v>95</v>
      </c>
      <c r="E2201" s="18" t="s">
        <v>3561</v>
      </c>
      <c r="F2201" s="18">
        <v>13</v>
      </c>
      <c r="G2201" s="18" t="s">
        <v>142</v>
      </c>
      <c r="H2201" s="184" t="s">
        <v>5101</v>
      </c>
      <c r="I2201" s="185" t="s">
        <v>142</v>
      </c>
      <c r="J2201" s="18" t="s">
        <v>5105</v>
      </c>
    </row>
    <row r="2202" spans="1:10" x14ac:dyDescent="0.25">
      <c r="A2202" s="18">
        <v>24237799</v>
      </c>
      <c r="B2202" s="184" t="s">
        <v>3148</v>
      </c>
      <c r="C2202" s="18" t="s">
        <v>5106</v>
      </c>
      <c r="D2202" s="185" t="s">
        <v>78</v>
      </c>
      <c r="E2202" s="18" t="s">
        <v>5107</v>
      </c>
      <c r="F2202" s="18">
        <v>12</v>
      </c>
      <c r="G2202" s="18" t="s">
        <v>142</v>
      </c>
      <c r="H2202" s="184" t="s">
        <v>5101</v>
      </c>
      <c r="I2202" s="185" t="s">
        <v>142</v>
      </c>
      <c r="J2202" s="18" t="s">
        <v>1417</v>
      </c>
    </row>
    <row r="2203" spans="1:10" x14ac:dyDescent="0.25">
      <c r="A2203" s="18">
        <v>24221106</v>
      </c>
      <c r="B2203" s="184" t="s">
        <v>5108</v>
      </c>
      <c r="C2203" s="18" t="s">
        <v>497</v>
      </c>
      <c r="D2203" s="185" t="s">
        <v>95</v>
      </c>
      <c r="E2203" s="18" t="s">
        <v>5109</v>
      </c>
      <c r="F2203" s="18">
        <v>13</v>
      </c>
      <c r="G2203" s="18" t="s">
        <v>142</v>
      </c>
      <c r="H2203" s="184" t="s">
        <v>5101</v>
      </c>
      <c r="I2203" s="185" t="s">
        <v>142</v>
      </c>
      <c r="J2203" s="18" t="s">
        <v>3403</v>
      </c>
    </row>
    <row r="2204" spans="1:10" x14ac:dyDescent="0.25">
      <c r="A2204" s="18">
        <v>24238976</v>
      </c>
      <c r="B2204" s="184" t="s">
        <v>3305</v>
      </c>
      <c r="C2204" s="18" t="s">
        <v>5110</v>
      </c>
      <c r="D2204" s="185" t="s">
        <v>78</v>
      </c>
      <c r="E2204" s="18" t="s">
        <v>4758</v>
      </c>
      <c r="F2204" s="18">
        <v>13</v>
      </c>
      <c r="G2204" s="18" t="s">
        <v>142</v>
      </c>
      <c r="H2204" s="184" t="s">
        <v>5101</v>
      </c>
      <c r="I2204" s="185" t="s">
        <v>142</v>
      </c>
      <c r="J2204" s="18" t="s">
        <v>4050</v>
      </c>
    </row>
    <row r="2205" spans="1:10" x14ac:dyDescent="0.25">
      <c r="A2205" s="18">
        <v>24221100</v>
      </c>
      <c r="B2205" s="184" t="s">
        <v>3305</v>
      </c>
      <c r="C2205" s="18" t="s">
        <v>4185</v>
      </c>
      <c r="D2205" s="185" t="s">
        <v>79</v>
      </c>
      <c r="E2205" s="18" t="s">
        <v>2933</v>
      </c>
      <c r="F2205" s="18">
        <v>13</v>
      </c>
      <c r="G2205" s="18" t="s">
        <v>142</v>
      </c>
      <c r="H2205" s="184" t="s">
        <v>5101</v>
      </c>
      <c r="I2205" s="185" t="s">
        <v>142</v>
      </c>
      <c r="J2205" s="18" t="s">
        <v>3403</v>
      </c>
    </row>
    <row r="2206" spans="1:10" x14ac:dyDescent="0.25">
      <c r="A2206" s="18">
        <v>24247902</v>
      </c>
      <c r="B2206" s="184" t="s">
        <v>5111</v>
      </c>
      <c r="C2206" s="18" t="s">
        <v>5112</v>
      </c>
      <c r="D2206" s="185" t="s">
        <v>94</v>
      </c>
      <c r="E2206" s="18" t="s">
        <v>2771</v>
      </c>
      <c r="F2206" s="18">
        <v>15</v>
      </c>
      <c r="G2206" s="18" t="s">
        <v>142</v>
      </c>
      <c r="H2206" s="184" t="s">
        <v>5101</v>
      </c>
      <c r="I2206" s="185" t="s">
        <v>142</v>
      </c>
    </row>
    <row r="2207" spans="1:10" x14ac:dyDescent="0.25">
      <c r="A2207" s="18">
        <v>24211045</v>
      </c>
      <c r="B2207" s="184" t="s">
        <v>5113</v>
      </c>
      <c r="C2207" s="18" t="s">
        <v>279</v>
      </c>
      <c r="D2207" s="185" t="s">
        <v>95</v>
      </c>
      <c r="E2207" s="18" t="s">
        <v>5114</v>
      </c>
      <c r="F2207" s="18">
        <v>15</v>
      </c>
      <c r="G2207" s="18" t="s">
        <v>142</v>
      </c>
      <c r="H2207" s="184" t="s">
        <v>5101</v>
      </c>
      <c r="I2207" s="185" t="s">
        <v>142</v>
      </c>
      <c r="J2207" s="18" t="s">
        <v>3492</v>
      </c>
    </row>
    <row r="2208" spans="1:10" x14ac:dyDescent="0.25">
      <c r="A2208" s="18">
        <v>24247920</v>
      </c>
      <c r="B2208" s="184" t="s">
        <v>5115</v>
      </c>
      <c r="C2208" s="18" t="s">
        <v>5116</v>
      </c>
      <c r="D2208" s="185" t="s">
        <v>94</v>
      </c>
      <c r="E2208" s="18" t="s">
        <v>5117</v>
      </c>
      <c r="F2208" s="18">
        <v>14</v>
      </c>
      <c r="G2208" s="18" t="s">
        <v>142</v>
      </c>
      <c r="H2208" s="184" t="s">
        <v>5101</v>
      </c>
      <c r="I2208" s="185" t="s">
        <v>142</v>
      </c>
    </row>
    <row r="2209" spans="1:10" x14ac:dyDescent="0.25">
      <c r="A2209" s="18">
        <v>24210449</v>
      </c>
      <c r="B2209" s="184" t="s">
        <v>5118</v>
      </c>
      <c r="C2209" s="18" t="s">
        <v>5119</v>
      </c>
      <c r="D2209" s="185" t="s">
        <v>94</v>
      </c>
      <c r="E2209" s="18" t="s">
        <v>2193</v>
      </c>
      <c r="F2209" s="18">
        <v>14</v>
      </c>
      <c r="G2209" s="18" t="s">
        <v>142</v>
      </c>
      <c r="H2209" s="184" t="s">
        <v>5101</v>
      </c>
      <c r="I2209" s="185" t="s">
        <v>142</v>
      </c>
      <c r="J2209" s="18" t="s">
        <v>445</v>
      </c>
    </row>
    <row r="2210" spans="1:10" x14ac:dyDescent="0.25">
      <c r="A2210" s="18">
        <v>24247912</v>
      </c>
      <c r="B2210" s="184" t="s">
        <v>5120</v>
      </c>
      <c r="C2210" s="18" t="s">
        <v>5121</v>
      </c>
      <c r="D2210" s="185" t="s">
        <v>94</v>
      </c>
      <c r="E2210" s="18" t="s">
        <v>393</v>
      </c>
      <c r="F2210" s="18">
        <v>14</v>
      </c>
      <c r="G2210" s="18" t="s">
        <v>142</v>
      </c>
      <c r="H2210" s="184" t="s">
        <v>5101</v>
      </c>
      <c r="I2210" s="185" t="s">
        <v>142</v>
      </c>
    </row>
    <row r="2211" spans="1:10" x14ac:dyDescent="0.25">
      <c r="A2211" s="18">
        <v>24233780</v>
      </c>
      <c r="B2211" s="184" t="s">
        <v>5122</v>
      </c>
      <c r="C2211" s="18" t="s">
        <v>5123</v>
      </c>
      <c r="D2211" s="185" t="s">
        <v>79</v>
      </c>
      <c r="E2211" s="18" t="s">
        <v>293</v>
      </c>
      <c r="F2211" s="18">
        <v>13</v>
      </c>
      <c r="G2211" s="18" t="s">
        <v>142</v>
      </c>
      <c r="H2211" s="184" t="s">
        <v>5101</v>
      </c>
      <c r="I2211" s="185" t="s">
        <v>142</v>
      </c>
      <c r="J2211" s="18" t="s">
        <v>445</v>
      </c>
    </row>
    <row r="2212" spans="1:10" x14ac:dyDescent="0.25">
      <c r="A2212" s="18">
        <v>24221087</v>
      </c>
      <c r="B2212" s="184" t="s">
        <v>4510</v>
      </c>
      <c r="C2212" s="18" t="s">
        <v>5124</v>
      </c>
      <c r="D2212" s="185" t="s">
        <v>78</v>
      </c>
      <c r="E2212" s="18" t="s">
        <v>676</v>
      </c>
      <c r="F2212" s="18">
        <v>13</v>
      </c>
      <c r="G2212" s="18" t="s">
        <v>142</v>
      </c>
      <c r="H2212" s="184" t="s">
        <v>5101</v>
      </c>
      <c r="I2212" s="185" t="s">
        <v>142</v>
      </c>
      <c r="J2212" s="18" t="s">
        <v>3403</v>
      </c>
    </row>
    <row r="2213" spans="1:10" x14ac:dyDescent="0.25">
      <c r="A2213" s="18">
        <v>24248007</v>
      </c>
      <c r="B2213" s="184" t="s">
        <v>4510</v>
      </c>
      <c r="C2213" s="18" t="s">
        <v>5125</v>
      </c>
      <c r="D2213" s="185" t="s">
        <v>78</v>
      </c>
      <c r="E2213" s="18" t="s">
        <v>3869</v>
      </c>
      <c r="F2213" s="18">
        <v>12</v>
      </c>
      <c r="G2213" s="18" t="s">
        <v>142</v>
      </c>
      <c r="H2213" s="184" t="s">
        <v>5101</v>
      </c>
      <c r="I2213" s="185" t="s">
        <v>142</v>
      </c>
    </row>
    <row r="2214" spans="1:10" x14ac:dyDescent="0.25">
      <c r="A2214" s="18">
        <v>24237935</v>
      </c>
      <c r="B2214" s="184" t="s">
        <v>5126</v>
      </c>
      <c r="C2214" s="18" t="s">
        <v>5127</v>
      </c>
      <c r="D2214" s="185" t="s">
        <v>78</v>
      </c>
      <c r="E2214" s="18" t="s">
        <v>5128</v>
      </c>
      <c r="F2214" s="18">
        <v>13</v>
      </c>
      <c r="G2214" s="18" t="s">
        <v>142</v>
      </c>
      <c r="H2214" s="184" t="s">
        <v>5101</v>
      </c>
      <c r="I2214" s="185" t="s">
        <v>142</v>
      </c>
      <c r="J2214" s="18" t="s">
        <v>445</v>
      </c>
    </row>
    <row r="2215" spans="1:10" x14ac:dyDescent="0.25">
      <c r="A2215" s="18">
        <v>24248010</v>
      </c>
      <c r="B2215" s="184" t="s">
        <v>5129</v>
      </c>
      <c r="C2215" s="18" t="s">
        <v>5130</v>
      </c>
      <c r="D2215" s="185" t="s">
        <v>79</v>
      </c>
      <c r="E2215" s="18" t="s">
        <v>683</v>
      </c>
      <c r="F2215" s="18">
        <v>12</v>
      </c>
      <c r="G2215" s="18" t="s">
        <v>142</v>
      </c>
      <c r="H2215" s="184" t="s">
        <v>5101</v>
      </c>
      <c r="I2215" s="185" t="s">
        <v>142</v>
      </c>
    </row>
    <row r="2216" spans="1:10" x14ac:dyDescent="0.25">
      <c r="A2216" s="18">
        <v>24248138</v>
      </c>
      <c r="B2216" s="184" t="s">
        <v>5131</v>
      </c>
      <c r="C2216" s="18" t="s">
        <v>5132</v>
      </c>
      <c r="D2216" s="185" t="s">
        <v>79</v>
      </c>
      <c r="E2216" s="18" t="s">
        <v>5133</v>
      </c>
      <c r="F2216" s="18">
        <v>11</v>
      </c>
      <c r="G2216" s="18" t="s">
        <v>142</v>
      </c>
      <c r="H2216" s="184" t="s">
        <v>5101</v>
      </c>
      <c r="I2216" s="185" t="s">
        <v>142</v>
      </c>
    </row>
    <row r="2217" spans="1:10" x14ac:dyDescent="0.25">
      <c r="A2217" s="18">
        <v>24237813</v>
      </c>
      <c r="B2217" s="184" t="s">
        <v>5131</v>
      </c>
      <c r="C2217" s="18" t="s">
        <v>5134</v>
      </c>
      <c r="D2217" s="185" t="s">
        <v>78</v>
      </c>
      <c r="E2217" s="18" t="s">
        <v>3502</v>
      </c>
      <c r="F2217" s="18">
        <v>12</v>
      </c>
      <c r="G2217" s="18" t="s">
        <v>142</v>
      </c>
      <c r="H2217" s="184" t="s">
        <v>5101</v>
      </c>
      <c r="I2217" s="185" t="s">
        <v>142</v>
      </c>
      <c r="J2217" s="18" t="s">
        <v>1417</v>
      </c>
    </row>
    <row r="2218" spans="1:10" x14ac:dyDescent="0.25">
      <c r="A2218" s="18">
        <v>24248009</v>
      </c>
      <c r="B2218" s="184" t="s">
        <v>5135</v>
      </c>
      <c r="C2218" s="18" t="s">
        <v>5136</v>
      </c>
      <c r="D2218" s="185" t="s">
        <v>79</v>
      </c>
      <c r="E2218" s="18" t="s">
        <v>1176</v>
      </c>
      <c r="F2218" s="18">
        <v>12</v>
      </c>
      <c r="G2218" s="18" t="s">
        <v>142</v>
      </c>
      <c r="H2218" s="184" t="s">
        <v>5101</v>
      </c>
      <c r="I2218" s="185" t="s">
        <v>142</v>
      </c>
    </row>
    <row r="2219" spans="1:10" x14ac:dyDescent="0.25">
      <c r="A2219" s="18">
        <v>24220565</v>
      </c>
      <c r="B2219" s="184" t="s">
        <v>5135</v>
      </c>
      <c r="C2219" s="18" t="s">
        <v>3622</v>
      </c>
      <c r="D2219" s="185" t="s">
        <v>78</v>
      </c>
      <c r="E2219" s="18" t="s">
        <v>2343</v>
      </c>
      <c r="F2219" s="18">
        <v>13</v>
      </c>
      <c r="G2219" s="18" t="s">
        <v>142</v>
      </c>
      <c r="H2219" s="184" t="s">
        <v>5101</v>
      </c>
      <c r="I2219" s="185" t="s">
        <v>142</v>
      </c>
      <c r="J2219" s="18" t="s">
        <v>2718</v>
      </c>
    </row>
    <row r="2220" spans="1:10" x14ac:dyDescent="0.25">
      <c r="A2220" s="18">
        <v>24237806</v>
      </c>
      <c r="B2220" s="184" t="s">
        <v>5137</v>
      </c>
      <c r="C2220" s="18" t="s">
        <v>3733</v>
      </c>
      <c r="D2220" s="185" t="s">
        <v>79</v>
      </c>
      <c r="E2220" s="18" t="s">
        <v>1358</v>
      </c>
      <c r="F2220" s="18">
        <v>12</v>
      </c>
      <c r="G2220" s="18" t="s">
        <v>142</v>
      </c>
      <c r="H2220" s="184" t="s">
        <v>5101</v>
      </c>
      <c r="I2220" s="185" t="s">
        <v>142</v>
      </c>
      <c r="J2220" s="18" t="s">
        <v>445</v>
      </c>
    </row>
    <row r="2221" spans="1:10" x14ac:dyDescent="0.25">
      <c r="A2221" s="18">
        <v>24237808</v>
      </c>
      <c r="B2221" s="184" t="s">
        <v>5138</v>
      </c>
      <c r="C2221" s="18" t="s">
        <v>3456</v>
      </c>
      <c r="D2221" s="185" t="s">
        <v>95</v>
      </c>
      <c r="E2221" s="18" t="s">
        <v>5139</v>
      </c>
      <c r="F2221" s="18">
        <v>14</v>
      </c>
      <c r="G2221" s="18" t="s">
        <v>142</v>
      </c>
      <c r="H2221" s="184" t="s">
        <v>5101</v>
      </c>
      <c r="I2221" s="185" t="s">
        <v>142</v>
      </c>
      <c r="J2221" s="18" t="s">
        <v>445</v>
      </c>
    </row>
    <row r="2222" spans="1:10" x14ac:dyDescent="0.25">
      <c r="A2222" s="18">
        <v>24210452</v>
      </c>
      <c r="B2222" s="184" t="s">
        <v>5140</v>
      </c>
      <c r="C2222" s="18" t="s">
        <v>5141</v>
      </c>
      <c r="D2222" s="185" t="s">
        <v>95</v>
      </c>
      <c r="E2222" s="18" t="s">
        <v>1734</v>
      </c>
      <c r="F2222" s="18">
        <v>15</v>
      </c>
      <c r="G2222" s="18" t="s">
        <v>142</v>
      </c>
      <c r="H2222" s="184" t="s">
        <v>5101</v>
      </c>
      <c r="I2222" s="185" t="s">
        <v>142</v>
      </c>
      <c r="J2222" s="18" t="s">
        <v>3492</v>
      </c>
    </row>
    <row r="2223" spans="1:10" x14ac:dyDescent="0.25">
      <c r="A2223" s="18">
        <v>24248014</v>
      </c>
      <c r="B2223" s="184" t="s">
        <v>5140</v>
      </c>
      <c r="C2223" s="18" t="s">
        <v>5142</v>
      </c>
      <c r="D2223" s="185" t="s">
        <v>78</v>
      </c>
      <c r="E2223" s="18" t="s">
        <v>1966</v>
      </c>
      <c r="F2223" s="18">
        <v>11</v>
      </c>
      <c r="G2223" s="18" t="s">
        <v>142</v>
      </c>
      <c r="H2223" s="184" t="s">
        <v>5101</v>
      </c>
      <c r="I2223" s="185" t="s">
        <v>142</v>
      </c>
    </row>
    <row r="2224" spans="1:10" x14ac:dyDescent="0.25">
      <c r="A2224" s="18">
        <v>24248011</v>
      </c>
      <c r="B2224" s="184" t="s">
        <v>2899</v>
      </c>
      <c r="C2224" s="18" t="s">
        <v>5143</v>
      </c>
      <c r="D2224" s="185" t="s">
        <v>79</v>
      </c>
      <c r="E2224" s="18" t="s">
        <v>1996</v>
      </c>
      <c r="F2224" s="18">
        <v>11</v>
      </c>
      <c r="G2224" s="18" t="s">
        <v>142</v>
      </c>
      <c r="H2224" s="184" t="s">
        <v>5101</v>
      </c>
      <c r="I2224" s="185" t="s">
        <v>142</v>
      </c>
    </row>
    <row r="2225" spans="1:10" x14ac:dyDescent="0.25">
      <c r="A2225" s="18">
        <v>24211488</v>
      </c>
      <c r="B2225" s="184" t="s">
        <v>5144</v>
      </c>
      <c r="C2225" s="18" t="s">
        <v>2621</v>
      </c>
      <c r="D2225" s="185" t="s">
        <v>94</v>
      </c>
      <c r="E2225" s="18" t="s">
        <v>4259</v>
      </c>
      <c r="F2225" s="18">
        <v>15</v>
      </c>
      <c r="G2225" s="18" t="s">
        <v>142</v>
      </c>
      <c r="H2225" s="184" t="s">
        <v>5101</v>
      </c>
      <c r="I2225" s="185" t="s">
        <v>142</v>
      </c>
      <c r="J2225" s="18" t="s">
        <v>4050</v>
      </c>
    </row>
    <row r="2226" spans="1:10" x14ac:dyDescent="0.25">
      <c r="A2226" s="18">
        <v>24248012</v>
      </c>
      <c r="B2226" s="184" t="s">
        <v>4559</v>
      </c>
      <c r="C2226" s="18" t="s">
        <v>5145</v>
      </c>
      <c r="D2226" s="185" t="s">
        <v>79</v>
      </c>
      <c r="E2226" s="18" t="s">
        <v>4655</v>
      </c>
      <c r="F2226" s="18">
        <v>11</v>
      </c>
      <c r="G2226" s="18" t="s">
        <v>142</v>
      </c>
      <c r="H2226" s="184" t="s">
        <v>5101</v>
      </c>
      <c r="I2226" s="185" t="s">
        <v>142</v>
      </c>
    </row>
    <row r="2227" spans="1:10" x14ac:dyDescent="0.25">
      <c r="A2227" s="18">
        <v>24248917</v>
      </c>
      <c r="B2227" s="184" t="s">
        <v>5146</v>
      </c>
      <c r="C2227" s="18" t="s">
        <v>1178</v>
      </c>
      <c r="D2227" s="185" t="s">
        <v>79</v>
      </c>
      <c r="E2227" s="18" t="s">
        <v>267</v>
      </c>
      <c r="F2227" s="18">
        <v>11</v>
      </c>
      <c r="G2227" s="18" t="s">
        <v>142</v>
      </c>
      <c r="H2227" s="184" t="s">
        <v>5101</v>
      </c>
      <c r="I2227" s="185" t="s">
        <v>142</v>
      </c>
    </row>
    <row r="2228" spans="1:10" x14ac:dyDescent="0.25">
      <c r="A2228" s="18">
        <v>24239152</v>
      </c>
      <c r="B2228" s="184" t="s">
        <v>5147</v>
      </c>
      <c r="C2228" s="18" t="s">
        <v>5148</v>
      </c>
      <c r="D2228" s="185" t="s">
        <v>78</v>
      </c>
      <c r="E2228" s="18" t="s">
        <v>362</v>
      </c>
      <c r="F2228" s="18">
        <v>13</v>
      </c>
      <c r="G2228" s="18" t="s">
        <v>142</v>
      </c>
      <c r="H2228" s="184" t="s">
        <v>5101</v>
      </c>
      <c r="I2228" s="185" t="s">
        <v>142</v>
      </c>
    </row>
    <row r="2229" spans="1:10" x14ac:dyDescent="0.25">
      <c r="A2229" s="18">
        <v>24248008</v>
      </c>
      <c r="B2229" s="184" t="s">
        <v>5149</v>
      </c>
      <c r="C2229" s="18" t="s">
        <v>269</v>
      </c>
      <c r="D2229" s="185" t="s">
        <v>79</v>
      </c>
      <c r="E2229" s="18" t="s">
        <v>5150</v>
      </c>
      <c r="F2229" s="18">
        <v>11</v>
      </c>
      <c r="G2229" s="18" t="s">
        <v>142</v>
      </c>
      <c r="H2229" s="184" t="s">
        <v>5101</v>
      </c>
      <c r="I2229" s="185" t="s">
        <v>142</v>
      </c>
    </row>
    <row r="2230" spans="1:10" x14ac:dyDescent="0.25">
      <c r="A2230" s="18">
        <v>24210451</v>
      </c>
      <c r="B2230" s="184" t="s">
        <v>5149</v>
      </c>
      <c r="C2230" s="18" t="s">
        <v>2619</v>
      </c>
      <c r="D2230" s="185" t="s">
        <v>95</v>
      </c>
      <c r="E2230" s="18" t="s">
        <v>2747</v>
      </c>
      <c r="F2230" s="18">
        <v>14</v>
      </c>
      <c r="G2230" s="18" t="s">
        <v>142</v>
      </c>
      <c r="H2230" s="184" t="s">
        <v>5101</v>
      </c>
      <c r="I2230" s="185" t="s">
        <v>142</v>
      </c>
      <c r="J2230" s="18" t="s">
        <v>3403</v>
      </c>
    </row>
    <row r="2231" spans="1:10" x14ac:dyDescent="0.25">
      <c r="A2231" s="18">
        <v>24221086</v>
      </c>
      <c r="B2231" s="184" t="s">
        <v>5151</v>
      </c>
      <c r="C2231" s="18" t="s">
        <v>2559</v>
      </c>
      <c r="D2231" s="185" t="s">
        <v>94</v>
      </c>
      <c r="E2231" s="18" t="s">
        <v>5152</v>
      </c>
      <c r="F2231" s="18">
        <v>14</v>
      </c>
      <c r="G2231" s="18" t="s">
        <v>142</v>
      </c>
      <c r="H2231" s="184" t="s">
        <v>5101</v>
      </c>
      <c r="I2231" s="185" t="s">
        <v>142</v>
      </c>
      <c r="J2231" s="18" t="s">
        <v>3403</v>
      </c>
    </row>
    <row r="2232" spans="1:10" x14ac:dyDescent="0.25">
      <c r="A2232" s="18">
        <v>24220566</v>
      </c>
      <c r="B2232" s="184" t="s">
        <v>3470</v>
      </c>
      <c r="C2232" s="18" t="s">
        <v>5153</v>
      </c>
      <c r="D2232" s="185" t="s">
        <v>94</v>
      </c>
      <c r="E2232" s="18" t="s">
        <v>2306</v>
      </c>
      <c r="F2232" s="18">
        <v>14</v>
      </c>
      <c r="G2232" s="18" t="s">
        <v>142</v>
      </c>
      <c r="H2232" s="184" t="s">
        <v>5101</v>
      </c>
      <c r="I2232" s="185" t="s">
        <v>142</v>
      </c>
      <c r="J2232" s="18" t="s">
        <v>1388</v>
      </c>
    </row>
    <row r="2233" spans="1:10" x14ac:dyDescent="0.25">
      <c r="A2233" s="18">
        <v>24220970</v>
      </c>
      <c r="B2233" s="184" t="s">
        <v>3470</v>
      </c>
      <c r="C2233" s="18" t="s">
        <v>5154</v>
      </c>
      <c r="D2233" s="185" t="s">
        <v>94</v>
      </c>
      <c r="E2233" s="18" t="s">
        <v>5155</v>
      </c>
      <c r="F2233" s="18">
        <v>14</v>
      </c>
      <c r="G2233" s="18" t="s">
        <v>142</v>
      </c>
      <c r="H2233" s="184" t="s">
        <v>5101</v>
      </c>
      <c r="I2233" s="185" t="s">
        <v>142</v>
      </c>
      <c r="J2233" s="18" t="s">
        <v>2022</v>
      </c>
    </row>
    <row r="2234" spans="1:10" x14ac:dyDescent="0.25">
      <c r="A2234" s="18">
        <v>24247917</v>
      </c>
      <c r="B2234" s="184" t="s">
        <v>5156</v>
      </c>
      <c r="C2234" s="18" t="s">
        <v>5157</v>
      </c>
      <c r="D2234" s="185" t="s">
        <v>95</v>
      </c>
      <c r="E2234" s="18" t="s">
        <v>3427</v>
      </c>
      <c r="F2234" s="18">
        <v>14</v>
      </c>
      <c r="G2234" s="18" t="s">
        <v>142</v>
      </c>
      <c r="H2234" s="184" t="s">
        <v>5101</v>
      </c>
      <c r="I2234" s="185" t="s">
        <v>142</v>
      </c>
    </row>
    <row r="2235" spans="1:10" x14ac:dyDescent="0.25">
      <c r="A2235" s="18">
        <v>24221104</v>
      </c>
      <c r="B2235" s="184" t="s">
        <v>5158</v>
      </c>
      <c r="C2235" s="18" t="s">
        <v>5159</v>
      </c>
      <c r="D2235" s="185" t="s">
        <v>95</v>
      </c>
      <c r="E2235" s="18" t="s">
        <v>2405</v>
      </c>
      <c r="F2235" s="18">
        <v>14</v>
      </c>
      <c r="G2235" s="18" t="s">
        <v>142</v>
      </c>
      <c r="H2235" s="184" t="s">
        <v>5101</v>
      </c>
      <c r="I2235" s="185" t="s">
        <v>142</v>
      </c>
      <c r="J2235" s="18" t="s">
        <v>3403</v>
      </c>
    </row>
    <row r="2236" spans="1:10" x14ac:dyDescent="0.25">
      <c r="A2236" s="18">
        <v>24221103</v>
      </c>
      <c r="B2236" s="184" t="s">
        <v>1442</v>
      </c>
      <c r="C2236" s="18" t="s">
        <v>4071</v>
      </c>
      <c r="D2236" s="185" t="s">
        <v>95</v>
      </c>
      <c r="E2236" s="18" t="s">
        <v>4179</v>
      </c>
      <c r="F2236" s="18">
        <v>13</v>
      </c>
      <c r="G2236" s="18" t="s">
        <v>142</v>
      </c>
      <c r="H2236" s="184" t="s">
        <v>5101</v>
      </c>
      <c r="I2236" s="185" t="s">
        <v>142</v>
      </c>
      <c r="J2236" s="18" t="s">
        <v>3403</v>
      </c>
    </row>
    <row r="2237" spans="1:10" x14ac:dyDescent="0.25">
      <c r="A2237" s="18">
        <v>24248918</v>
      </c>
      <c r="B2237" s="184" t="s">
        <v>1442</v>
      </c>
      <c r="C2237" s="18" t="s">
        <v>5160</v>
      </c>
      <c r="D2237" s="185" t="s">
        <v>79</v>
      </c>
      <c r="E2237" s="18" t="s">
        <v>710</v>
      </c>
      <c r="F2237" s="18">
        <v>11</v>
      </c>
      <c r="G2237" s="18" t="s">
        <v>142</v>
      </c>
      <c r="H2237" s="184" t="s">
        <v>5101</v>
      </c>
      <c r="I2237" s="185" t="s">
        <v>142</v>
      </c>
    </row>
    <row r="2238" spans="1:10" x14ac:dyDescent="0.25">
      <c r="A2238" s="18">
        <v>24221085</v>
      </c>
      <c r="B2238" s="184" t="s">
        <v>5161</v>
      </c>
      <c r="C2238" s="18" t="s">
        <v>5162</v>
      </c>
      <c r="D2238" s="185" t="s">
        <v>95</v>
      </c>
      <c r="E2238" s="18" t="s">
        <v>2966</v>
      </c>
      <c r="F2238" s="18">
        <v>13</v>
      </c>
      <c r="G2238" s="18" t="s">
        <v>142</v>
      </c>
      <c r="H2238" s="184" t="s">
        <v>5101</v>
      </c>
      <c r="I2238" s="185" t="s">
        <v>142</v>
      </c>
      <c r="J2238" s="18" t="s">
        <v>3403</v>
      </c>
    </row>
    <row r="2239" spans="1:10" x14ac:dyDescent="0.25">
      <c r="A2239" s="18">
        <v>24247919</v>
      </c>
      <c r="B2239" s="184" t="s">
        <v>5163</v>
      </c>
      <c r="C2239" s="18" t="s">
        <v>5164</v>
      </c>
      <c r="D2239" s="185" t="s">
        <v>94</v>
      </c>
      <c r="E2239" s="18" t="s">
        <v>2061</v>
      </c>
      <c r="F2239" s="18">
        <v>13</v>
      </c>
      <c r="G2239" s="18" t="s">
        <v>142</v>
      </c>
      <c r="H2239" s="184" t="s">
        <v>5101</v>
      </c>
      <c r="I2239" s="185" t="s">
        <v>142</v>
      </c>
    </row>
    <row r="2240" spans="1:10" x14ac:dyDescent="0.25">
      <c r="A2240" s="18">
        <v>24238753</v>
      </c>
      <c r="B2240" s="184" t="s">
        <v>5165</v>
      </c>
      <c r="C2240" s="18" t="s">
        <v>5166</v>
      </c>
      <c r="D2240" s="185" t="s">
        <v>79</v>
      </c>
      <c r="E2240" s="18" t="s">
        <v>2272</v>
      </c>
      <c r="F2240" s="18">
        <v>12</v>
      </c>
      <c r="G2240" s="18" t="s">
        <v>142</v>
      </c>
      <c r="H2240" s="184" t="s">
        <v>5101</v>
      </c>
      <c r="I2240" s="185" t="s">
        <v>142</v>
      </c>
      <c r="J2240" s="18" t="s">
        <v>445</v>
      </c>
    </row>
    <row r="2241" spans="1:10" x14ac:dyDescent="0.25">
      <c r="A2241" s="18">
        <v>24248919</v>
      </c>
      <c r="B2241" s="184" t="s">
        <v>5167</v>
      </c>
      <c r="C2241" s="18" t="s">
        <v>5168</v>
      </c>
      <c r="D2241" s="185" t="s">
        <v>94</v>
      </c>
      <c r="E2241" s="18" t="s">
        <v>5169</v>
      </c>
      <c r="F2241" s="18">
        <v>14</v>
      </c>
      <c r="G2241" s="18" t="s">
        <v>142</v>
      </c>
      <c r="H2241" s="184" t="s">
        <v>5101</v>
      </c>
      <c r="I2241" s="185" t="s">
        <v>142</v>
      </c>
    </row>
    <row r="2242" spans="1:10" x14ac:dyDescent="0.25">
      <c r="A2242" s="18">
        <v>24210693</v>
      </c>
      <c r="B2242" s="184" t="s">
        <v>5167</v>
      </c>
      <c r="C2242" s="18" t="s">
        <v>1917</v>
      </c>
      <c r="D2242" s="185" t="s">
        <v>95</v>
      </c>
      <c r="E2242" s="18" t="s">
        <v>5170</v>
      </c>
      <c r="F2242" s="18">
        <v>15</v>
      </c>
      <c r="G2242" s="18" t="s">
        <v>142</v>
      </c>
      <c r="H2242" s="184" t="s">
        <v>5101</v>
      </c>
      <c r="I2242" s="185" t="s">
        <v>142</v>
      </c>
      <c r="J2242" s="18" t="s">
        <v>4790</v>
      </c>
    </row>
    <row r="2243" spans="1:10" x14ac:dyDescent="0.25">
      <c r="A2243" s="18">
        <v>24247913</v>
      </c>
      <c r="B2243" s="184" t="s">
        <v>665</v>
      </c>
      <c r="C2243" s="18" t="s">
        <v>1366</v>
      </c>
      <c r="D2243" s="185" t="s">
        <v>94</v>
      </c>
      <c r="E2243" s="18" t="s">
        <v>5171</v>
      </c>
      <c r="F2243" s="18">
        <v>14</v>
      </c>
      <c r="G2243" s="18" t="s">
        <v>142</v>
      </c>
      <c r="H2243" s="184" t="s">
        <v>5101</v>
      </c>
      <c r="I2243" s="185" t="s">
        <v>142</v>
      </c>
    </row>
    <row r="2244" spans="1:10" x14ac:dyDescent="0.25">
      <c r="A2244" s="18">
        <v>24248920</v>
      </c>
      <c r="B2244" s="184" t="s">
        <v>5172</v>
      </c>
      <c r="C2244" s="18" t="s">
        <v>5173</v>
      </c>
      <c r="D2244" s="185" t="s">
        <v>79</v>
      </c>
      <c r="E2244" s="18" t="s">
        <v>3294</v>
      </c>
      <c r="F2244" s="18">
        <v>11</v>
      </c>
      <c r="G2244" s="18" t="s">
        <v>142</v>
      </c>
      <c r="H2244" s="184" t="s">
        <v>5101</v>
      </c>
      <c r="I2244" s="185" t="s">
        <v>142</v>
      </c>
    </row>
    <row r="2245" spans="1:10" x14ac:dyDescent="0.25">
      <c r="A2245" s="18">
        <v>24222108</v>
      </c>
      <c r="B2245" s="184" t="s">
        <v>5174</v>
      </c>
      <c r="C2245" s="18" t="s">
        <v>5175</v>
      </c>
      <c r="D2245" s="185" t="s">
        <v>79</v>
      </c>
      <c r="E2245" s="18" t="s">
        <v>5176</v>
      </c>
      <c r="F2245" s="18">
        <v>13</v>
      </c>
      <c r="G2245" s="18" t="s">
        <v>142</v>
      </c>
      <c r="H2245" s="184" t="s">
        <v>5101</v>
      </c>
      <c r="I2245" s="185" t="s">
        <v>142</v>
      </c>
      <c r="J2245" s="18" t="s">
        <v>3403</v>
      </c>
    </row>
    <row r="2246" spans="1:10" x14ac:dyDescent="0.25">
      <c r="A2246" s="18">
        <v>24210175</v>
      </c>
      <c r="B2246" s="184" t="s">
        <v>5177</v>
      </c>
      <c r="C2246" s="18" t="s">
        <v>5178</v>
      </c>
      <c r="D2246" s="185" t="s">
        <v>94</v>
      </c>
      <c r="E2246" s="18" t="s">
        <v>2958</v>
      </c>
      <c r="F2246" s="18">
        <v>14</v>
      </c>
      <c r="G2246" s="18" t="s">
        <v>142</v>
      </c>
      <c r="H2246" s="184" t="s">
        <v>5101</v>
      </c>
      <c r="I2246" s="185" t="s">
        <v>142</v>
      </c>
      <c r="J2246" s="18" t="s">
        <v>4050</v>
      </c>
    </row>
    <row r="2247" spans="1:10" x14ac:dyDescent="0.25">
      <c r="A2247" s="18">
        <v>24248015</v>
      </c>
      <c r="B2247" s="184" t="s">
        <v>5177</v>
      </c>
      <c r="C2247" s="18" t="s">
        <v>1863</v>
      </c>
      <c r="D2247" s="185" t="s">
        <v>79</v>
      </c>
      <c r="E2247" s="18" t="s">
        <v>1176</v>
      </c>
      <c r="F2247" s="18">
        <v>12</v>
      </c>
      <c r="G2247" s="18" t="s">
        <v>142</v>
      </c>
      <c r="H2247" s="184" t="s">
        <v>5101</v>
      </c>
      <c r="I2247" s="185" t="s">
        <v>142</v>
      </c>
    </row>
    <row r="2248" spans="1:10" x14ac:dyDescent="0.25">
      <c r="A2248" s="18">
        <v>24248380</v>
      </c>
      <c r="B2248" s="184" t="s">
        <v>5177</v>
      </c>
      <c r="C2248" s="18" t="s">
        <v>2299</v>
      </c>
      <c r="D2248" s="185" t="s">
        <v>78</v>
      </c>
      <c r="E2248" s="18" t="s">
        <v>852</v>
      </c>
      <c r="F2248" s="18">
        <v>12</v>
      </c>
      <c r="G2248" s="18" t="s">
        <v>142</v>
      </c>
      <c r="H2248" s="184" t="s">
        <v>5101</v>
      </c>
      <c r="I2248" s="185" t="s">
        <v>142</v>
      </c>
    </row>
    <row r="2249" spans="1:10" x14ac:dyDescent="0.25">
      <c r="A2249" s="18">
        <v>24247921</v>
      </c>
      <c r="B2249" s="184" t="s">
        <v>5179</v>
      </c>
      <c r="C2249" s="18" t="s">
        <v>5180</v>
      </c>
      <c r="D2249" s="185" t="s">
        <v>95</v>
      </c>
      <c r="E2249" s="18" t="s">
        <v>5181</v>
      </c>
      <c r="F2249" s="18">
        <v>14</v>
      </c>
      <c r="G2249" s="18" t="s">
        <v>142</v>
      </c>
      <c r="H2249" s="184" t="s">
        <v>5101</v>
      </c>
      <c r="I2249" s="185" t="s">
        <v>142</v>
      </c>
    </row>
    <row r="2250" spans="1:10" x14ac:dyDescent="0.25">
      <c r="A2250" s="18">
        <v>24248013</v>
      </c>
      <c r="B2250" s="184" t="s">
        <v>5179</v>
      </c>
      <c r="C2250" s="18" t="s">
        <v>2697</v>
      </c>
      <c r="D2250" s="185" t="s">
        <v>79</v>
      </c>
      <c r="E2250" s="18" t="s">
        <v>2648</v>
      </c>
      <c r="F2250" s="18">
        <v>11</v>
      </c>
      <c r="G2250" s="18" t="s">
        <v>142</v>
      </c>
      <c r="H2250" s="184" t="s">
        <v>5101</v>
      </c>
      <c r="I2250" s="185" t="s">
        <v>142</v>
      </c>
    </row>
    <row r="2251" spans="1:10" x14ac:dyDescent="0.25">
      <c r="A2251" s="18">
        <v>24221082</v>
      </c>
      <c r="B2251" s="184" t="s">
        <v>5182</v>
      </c>
      <c r="C2251" s="18" t="s">
        <v>5183</v>
      </c>
      <c r="D2251" s="185" t="s">
        <v>95</v>
      </c>
      <c r="E2251" s="18" t="s">
        <v>5117</v>
      </c>
      <c r="F2251" s="18">
        <v>14</v>
      </c>
      <c r="G2251" s="18" t="s">
        <v>142</v>
      </c>
      <c r="H2251" s="184" t="s">
        <v>5101</v>
      </c>
      <c r="I2251" s="185" t="s">
        <v>142</v>
      </c>
      <c r="J2251" s="18" t="s">
        <v>3403</v>
      </c>
    </row>
    <row r="2252" spans="1:10" x14ac:dyDescent="0.25">
      <c r="A2252" s="18">
        <v>24238090</v>
      </c>
      <c r="B2252" s="184" t="s">
        <v>5182</v>
      </c>
      <c r="C2252" s="18" t="s">
        <v>5184</v>
      </c>
      <c r="D2252" s="185" t="s">
        <v>78</v>
      </c>
      <c r="E2252" s="18" t="s">
        <v>4084</v>
      </c>
      <c r="F2252" s="18">
        <v>13</v>
      </c>
      <c r="G2252" s="18" t="s">
        <v>142</v>
      </c>
      <c r="H2252" s="184" t="s">
        <v>5101</v>
      </c>
      <c r="I2252" s="185" t="s">
        <v>142</v>
      </c>
      <c r="J2252" s="18" t="s">
        <v>1417</v>
      </c>
    </row>
    <row r="2253" spans="1:10" x14ac:dyDescent="0.25">
      <c r="A2253" s="18">
        <v>24247918</v>
      </c>
      <c r="B2253" s="184" t="s">
        <v>5185</v>
      </c>
      <c r="C2253" s="18" t="s">
        <v>5186</v>
      </c>
      <c r="D2253" s="185" t="s">
        <v>94</v>
      </c>
      <c r="E2253" s="18" t="s">
        <v>2976</v>
      </c>
      <c r="F2253" s="18">
        <v>14</v>
      </c>
      <c r="G2253" s="18" t="s">
        <v>142</v>
      </c>
      <c r="H2253" s="184" t="s">
        <v>5101</v>
      </c>
      <c r="I2253" s="185" t="s">
        <v>142</v>
      </c>
    </row>
    <row r="2254" spans="1:10" x14ac:dyDescent="0.25">
      <c r="A2254" s="18">
        <v>24248921</v>
      </c>
      <c r="B2254" s="184" t="s">
        <v>5187</v>
      </c>
      <c r="C2254" s="18" t="s">
        <v>5188</v>
      </c>
      <c r="D2254" s="185" t="s">
        <v>78</v>
      </c>
      <c r="E2254" s="18" t="s">
        <v>5189</v>
      </c>
      <c r="F2254" s="18">
        <v>11</v>
      </c>
      <c r="G2254" s="18" t="s">
        <v>142</v>
      </c>
      <c r="H2254" s="184" t="s">
        <v>5101</v>
      </c>
      <c r="I2254" s="185" t="s">
        <v>142</v>
      </c>
    </row>
    <row r="2255" spans="1:10" x14ac:dyDescent="0.25">
      <c r="A2255" s="18">
        <v>24222316</v>
      </c>
      <c r="B2255" s="184" t="s">
        <v>5190</v>
      </c>
      <c r="C2255" s="18" t="s">
        <v>1861</v>
      </c>
      <c r="D2255" s="185" t="s">
        <v>95</v>
      </c>
      <c r="E2255" s="18" t="s">
        <v>1436</v>
      </c>
      <c r="F2255" s="18">
        <v>14</v>
      </c>
      <c r="G2255" s="18" t="s">
        <v>142</v>
      </c>
      <c r="H2255" s="184" t="s">
        <v>5101</v>
      </c>
      <c r="I2255" s="185" t="s">
        <v>142</v>
      </c>
      <c r="J2255" s="18" t="s">
        <v>445</v>
      </c>
    </row>
    <row r="2256" spans="1:10" x14ac:dyDescent="0.25">
      <c r="A2256" s="18">
        <v>24238785</v>
      </c>
      <c r="B2256" s="184" t="s">
        <v>5190</v>
      </c>
      <c r="C2256" s="18" t="s">
        <v>3840</v>
      </c>
      <c r="D2256" s="185" t="s">
        <v>78</v>
      </c>
      <c r="E2256" s="18" t="s">
        <v>1165</v>
      </c>
      <c r="F2256" s="18">
        <v>12</v>
      </c>
      <c r="G2256" s="18" t="s">
        <v>142</v>
      </c>
      <c r="H2256" s="184" t="s">
        <v>5101</v>
      </c>
      <c r="I2256" s="185" t="s">
        <v>142</v>
      </c>
      <c r="J2256" s="18" t="s">
        <v>445</v>
      </c>
    </row>
    <row r="2257" spans="1:10" x14ac:dyDescent="0.25">
      <c r="A2257" s="18">
        <v>24237814</v>
      </c>
      <c r="B2257" s="184" t="s">
        <v>5191</v>
      </c>
      <c r="C2257" s="18" t="s">
        <v>5192</v>
      </c>
      <c r="D2257" s="185" t="s">
        <v>78</v>
      </c>
      <c r="E2257" s="18" t="s">
        <v>5193</v>
      </c>
      <c r="F2257" s="18">
        <v>13</v>
      </c>
      <c r="G2257" s="18" t="s">
        <v>142</v>
      </c>
      <c r="H2257" s="184" t="s">
        <v>5101</v>
      </c>
      <c r="I2257" s="185" t="s">
        <v>142</v>
      </c>
      <c r="J2257" s="18" t="s">
        <v>1417</v>
      </c>
    </row>
    <row r="2258" spans="1:10" x14ac:dyDescent="0.25">
      <c r="A2258" s="18">
        <v>24248016</v>
      </c>
      <c r="B2258" s="184" t="s">
        <v>5194</v>
      </c>
      <c r="C2258" s="18" t="s">
        <v>5195</v>
      </c>
      <c r="D2258" s="185" t="s">
        <v>78</v>
      </c>
      <c r="E2258" s="18" t="s">
        <v>258</v>
      </c>
      <c r="F2258" s="18">
        <v>12</v>
      </c>
      <c r="G2258" s="18" t="s">
        <v>142</v>
      </c>
      <c r="H2258" s="184" t="s">
        <v>5101</v>
      </c>
      <c r="I2258" s="185" t="s">
        <v>142</v>
      </c>
    </row>
    <row r="2259" spans="1:10" x14ac:dyDescent="0.25">
      <c r="A2259" s="18">
        <v>24222110</v>
      </c>
      <c r="B2259" s="184" t="s">
        <v>5196</v>
      </c>
      <c r="C2259" s="18" t="s">
        <v>5197</v>
      </c>
      <c r="D2259" s="185" t="s">
        <v>95</v>
      </c>
      <c r="E2259" s="18" t="s">
        <v>1242</v>
      </c>
      <c r="F2259" s="18">
        <v>14</v>
      </c>
      <c r="G2259" s="18" t="s">
        <v>142</v>
      </c>
      <c r="H2259" s="184" t="s">
        <v>5101</v>
      </c>
      <c r="I2259" s="185" t="s">
        <v>142</v>
      </c>
      <c r="J2259" s="18" t="s">
        <v>3403</v>
      </c>
    </row>
    <row r="2260" spans="1:10" x14ac:dyDescent="0.25">
      <c r="A2260" s="18">
        <v>24220398</v>
      </c>
      <c r="B2260" s="184" t="s">
        <v>5198</v>
      </c>
      <c r="C2260" s="18" t="s">
        <v>5199</v>
      </c>
      <c r="D2260" s="185" t="s">
        <v>94</v>
      </c>
      <c r="E2260" s="18" t="s">
        <v>1043</v>
      </c>
      <c r="F2260" s="18">
        <v>14</v>
      </c>
      <c r="G2260" s="18" t="s">
        <v>142</v>
      </c>
      <c r="H2260" s="184" t="s">
        <v>5101</v>
      </c>
      <c r="I2260" s="185" t="s">
        <v>142</v>
      </c>
      <c r="J2260" s="18" t="s">
        <v>4050</v>
      </c>
    </row>
    <row r="2261" spans="1:10" x14ac:dyDescent="0.25">
      <c r="A2261" s="18">
        <v>24239163</v>
      </c>
      <c r="B2261" s="184" t="s">
        <v>4639</v>
      </c>
      <c r="C2261" s="18" t="s">
        <v>5200</v>
      </c>
      <c r="D2261" s="185" t="s">
        <v>79</v>
      </c>
      <c r="E2261" s="18" t="s">
        <v>2541</v>
      </c>
      <c r="F2261" s="18">
        <v>13</v>
      </c>
      <c r="G2261" s="18" t="s">
        <v>142</v>
      </c>
      <c r="H2261" s="184" t="s">
        <v>5101</v>
      </c>
      <c r="I2261" s="185" t="s">
        <v>142</v>
      </c>
      <c r="J2261" s="18" t="s">
        <v>4050</v>
      </c>
    </row>
    <row r="2262" spans="1:10" x14ac:dyDescent="0.25">
      <c r="A2262" s="18">
        <v>24210446</v>
      </c>
      <c r="B2262" s="184" t="s">
        <v>5201</v>
      </c>
      <c r="C2262" s="18" t="s">
        <v>3292</v>
      </c>
      <c r="D2262" s="185" t="s">
        <v>95</v>
      </c>
      <c r="E2262" s="18" t="s">
        <v>3701</v>
      </c>
      <c r="F2262" s="18">
        <v>15</v>
      </c>
      <c r="G2262" s="18" t="s">
        <v>142</v>
      </c>
      <c r="H2262" s="184" t="s">
        <v>5101</v>
      </c>
      <c r="I2262" s="185" t="s">
        <v>142</v>
      </c>
      <c r="J2262" s="18" t="s">
        <v>5202</v>
      </c>
    </row>
    <row r="2263" spans="1:10" x14ac:dyDescent="0.25">
      <c r="A2263" s="18">
        <v>24237815</v>
      </c>
      <c r="B2263" s="184" t="s">
        <v>5201</v>
      </c>
      <c r="C2263" s="18" t="s">
        <v>5203</v>
      </c>
      <c r="D2263" s="185" t="s">
        <v>78</v>
      </c>
      <c r="E2263" s="18" t="s">
        <v>2460</v>
      </c>
      <c r="F2263" s="18">
        <v>13</v>
      </c>
      <c r="G2263" s="18" t="s">
        <v>142</v>
      </c>
      <c r="H2263" s="184" t="s">
        <v>5101</v>
      </c>
      <c r="I2263" s="185" t="s">
        <v>142</v>
      </c>
      <c r="J2263" s="18" t="s">
        <v>445</v>
      </c>
    </row>
    <row r="2264" spans="1:10" x14ac:dyDescent="0.25">
      <c r="A2264" s="18">
        <v>24210450</v>
      </c>
      <c r="B2264" s="184" t="s">
        <v>5204</v>
      </c>
      <c r="C2264" s="18" t="s">
        <v>5205</v>
      </c>
      <c r="D2264" s="185" t="s">
        <v>95</v>
      </c>
      <c r="E2264" s="18" t="s">
        <v>1336</v>
      </c>
      <c r="F2264" s="18">
        <v>14</v>
      </c>
      <c r="G2264" s="18" t="s">
        <v>142</v>
      </c>
      <c r="H2264" s="184" t="s">
        <v>5101</v>
      </c>
      <c r="I2264" s="185" t="s">
        <v>142</v>
      </c>
      <c r="J2264" s="18" t="s">
        <v>3492</v>
      </c>
    </row>
    <row r="2265" spans="1:10" x14ac:dyDescent="0.25">
      <c r="A2265" s="18">
        <v>24210447</v>
      </c>
      <c r="B2265" s="184" t="s">
        <v>5204</v>
      </c>
      <c r="C2265" s="18" t="s">
        <v>5206</v>
      </c>
      <c r="D2265" s="185" t="s">
        <v>95</v>
      </c>
      <c r="E2265" s="18" t="s">
        <v>1336</v>
      </c>
      <c r="F2265" s="18">
        <v>14</v>
      </c>
      <c r="G2265" s="18" t="s">
        <v>142</v>
      </c>
      <c r="H2265" s="184" t="s">
        <v>5101</v>
      </c>
      <c r="I2265" s="185" t="s">
        <v>142</v>
      </c>
      <c r="J2265" s="18" t="s">
        <v>5207</v>
      </c>
    </row>
    <row r="2266" spans="1:10" x14ac:dyDescent="0.25">
      <c r="A2266" s="18">
        <v>24247937</v>
      </c>
      <c r="B2266" s="184" t="s">
        <v>3165</v>
      </c>
      <c r="C2266" s="18" t="s">
        <v>604</v>
      </c>
      <c r="D2266" s="185" t="s">
        <v>79</v>
      </c>
      <c r="E2266" s="18" t="s">
        <v>2512</v>
      </c>
      <c r="F2266" s="18">
        <v>13</v>
      </c>
      <c r="G2266" s="18" t="s">
        <v>142</v>
      </c>
      <c r="H2266" s="184" t="s">
        <v>5101</v>
      </c>
      <c r="I2266" s="185" t="s">
        <v>142</v>
      </c>
    </row>
    <row r="2267" spans="1:10" x14ac:dyDescent="0.25">
      <c r="A2267" s="18">
        <v>24247914</v>
      </c>
      <c r="B2267" s="184" t="s">
        <v>5208</v>
      </c>
      <c r="C2267" s="18" t="s">
        <v>5209</v>
      </c>
      <c r="D2267" s="185" t="s">
        <v>94</v>
      </c>
      <c r="E2267" s="18" t="s">
        <v>2976</v>
      </c>
      <c r="F2267" s="18">
        <v>14</v>
      </c>
      <c r="G2267" s="18" t="s">
        <v>142</v>
      </c>
      <c r="H2267" s="184" t="s">
        <v>5101</v>
      </c>
      <c r="I2267" s="185" t="s">
        <v>142</v>
      </c>
    </row>
    <row r="2268" spans="1:10" x14ac:dyDescent="0.25">
      <c r="A2268" s="18">
        <v>24211703</v>
      </c>
      <c r="B2268" s="184" t="s">
        <v>5210</v>
      </c>
      <c r="C2268" s="18" t="s">
        <v>5211</v>
      </c>
      <c r="D2268" s="185" t="s">
        <v>95</v>
      </c>
      <c r="E2268" s="18" t="s">
        <v>5212</v>
      </c>
      <c r="F2268" s="18">
        <v>14</v>
      </c>
      <c r="G2268" s="18" t="s">
        <v>142</v>
      </c>
      <c r="H2268" s="184" t="s">
        <v>5213</v>
      </c>
      <c r="I2268" s="185" t="s">
        <v>142</v>
      </c>
      <c r="J2268" s="18" t="s">
        <v>457</v>
      </c>
    </row>
    <row r="2269" spans="1:10" x14ac:dyDescent="0.25">
      <c r="A2269" s="18">
        <v>24222450</v>
      </c>
      <c r="B2269" s="184" t="s">
        <v>5214</v>
      </c>
      <c r="C2269" s="18" t="s">
        <v>3487</v>
      </c>
      <c r="D2269" s="185" t="s">
        <v>95</v>
      </c>
      <c r="E2269" s="18" t="s">
        <v>4033</v>
      </c>
      <c r="F2269" s="18">
        <v>13</v>
      </c>
      <c r="G2269" s="18" t="s">
        <v>142</v>
      </c>
      <c r="H2269" s="184" t="s">
        <v>5213</v>
      </c>
      <c r="I2269" s="185" t="s">
        <v>142</v>
      </c>
      <c r="J2269" s="18" t="s">
        <v>5215</v>
      </c>
    </row>
    <row r="2270" spans="1:10" x14ac:dyDescent="0.25">
      <c r="A2270" s="18">
        <v>24245755</v>
      </c>
      <c r="B2270" s="184" t="s">
        <v>5216</v>
      </c>
      <c r="C2270" s="18" t="s">
        <v>5217</v>
      </c>
      <c r="D2270" s="185" t="s">
        <v>79</v>
      </c>
      <c r="E2270" s="18" t="s">
        <v>4331</v>
      </c>
      <c r="F2270" s="18">
        <v>12</v>
      </c>
      <c r="G2270" s="18" t="s">
        <v>142</v>
      </c>
      <c r="H2270" s="184" t="s">
        <v>5213</v>
      </c>
      <c r="I2270" s="185" t="s">
        <v>142</v>
      </c>
      <c r="J2270" s="18" t="s">
        <v>156</v>
      </c>
    </row>
    <row r="2271" spans="1:10" x14ac:dyDescent="0.25">
      <c r="A2271" s="18">
        <v>24239212</v>
      </c>
      <c r="B2271" s="184" t="s">
        <v>450</v>
      </c>
      <c r="C2271" s="18" t="s">
        <v>5218</v>
      </c>
      <c r="D2271" s="185" t="s">
        <v>95</v>
      </c>
      <c r="E2271" s="18" t="s">
        <v>5219</v>
      </c>
      <c r="F2271" s="18">
        <v>13</v>
      </c>
      <c r="G2271" s="18" t="s">
        <v>142</v>
      </c>
      <c r="H2271" s="184" t="s">
        <v>5213</v>
      </c>
      <c r="I2271" s="185" t="s">
        <v>142</v>
      </c>
      <c r="J2271" s="18" t="s">
        <v>5220</v>
      </c>
    </row>
    <row r="2272" spans="1:10" x14ac:dyDescent="0.25">
      <c r="A2272" s="18">
        <v>24245756</v>
      </c>
      <c r="B2272" s="184" t="s">
        <v>5221</v>
      </c>
      <c r="C2272" s="18" t="s">
        <v>5222</v>
      </c>
      <c r="D2272" s="185" t="s">
        <v>79</v>
      </c>
      <c r="E2272" s="18" t="s">
        <v>812</v>
      </c>
      <c r="F2272" s="18">
        <v>11</v>
      </c>
      <c r="G2272" s="18" t="s">
        <v>142</v>
      </c>
      <c r="H2272" s="184" t="s">
        <v>5213</v>
      </c>
      <c r="I2272" s="185" t="s">
        <v>142</v>
      </c>
      <c r="J2272" s="18" t="s">
        <v>156</v>
      </c>
    </row>
    <row r="2273" spans="1:10" x14ac:dyDescent="0.25">
      <c r="A2273" s="18">
        <v>24245515</v>
      </c>
      <c r="B2273" s="184" t="s">
        <v>5223</v>
      </c>
      <c r="C2273" s="18" t="s">
        <v>5224</v>
      </c>
      <c r="D2273" s="185" t="s">
        <v>78</v>
      </c>
      <c r="E2273" s="18" t="s">
        <v>5225</v>
      </c>
      <c r="F2273" s="18">
        <v>11</v>
      </c>
      <c r="G2273" s="18" t="s">
        <v>142</v>
      </c>
      <c r="H2273" s="184" t="s">
        <v>5213</v>
      </c>
      <c r="I2273" s="185" t="s">
        <v>142</v>
      </c>
      <c r="J2273" s="18" t="s">
        <v>156</v>
      </c>
    </row>
    <row r="2274" spans="1:10" x14ac:dyDescent="0.25">
      <c r="A2274" s="18">
        <v>24221844</v>
      </c>
      <c r="B2274" s="184" t="s">
        <v>5223</v>
      </c>
      <c r="C2274" s="18" t="s">
        <v>5226</v>
      </c>
      <c r="D2274" s="185" t="s">
        <v>94</v>
      </c>
      <c r="E2274" s="18" t="s">
        <v>806</v>
      </c>
      <c r="F2274" s="18">
        <v>14</v>
      </c>
      <c r="G2274" s="18" t="s">
        <v>142</v>
      </c>
      <c r="H2274" s="184" t="s">
        <v>5213</v>
      </c>
      <c r="I2274" s="185" t="s">
        <v>142</v>
      </c>
      <c r="J2274" s="18" t="s">
        <v>1938</v>
      </c>
    </row>
    <row r="2275" spans="1:10" x14ac:dyDescent="0.25">
      <c r="A2275" s="18">
        <v>24237000</v>
      </c>
      <c r="B2275" s="184" t="s">
        <v>5223</v>
      </c>
      <c r="C2275" s="18" t="s">
        <v>5227</v>
      </c>
      <c r="D2275" s="185" t="s">
        <v>78</v>
      </c>
      <c r="E2275" s="18" t="s">
        <v>3018</v>
      </c>
      <c r="F2275" s="18">
        <v>13</v>
      </c>
      <c r="G2275" s="18" t="s">
        <v>142</v>
      </c>
      <c r="H2275" s="184" t="s">
        <v>5213</v>
      </c>
      <c r="I2275" s="185" t="s">
        <v>142</v>
      </c>
      <c r="J2275" s="18" t="s">
        <v>2593</v>
      </c>
    </row>
    <row r="2276" spans="1:10" x14ac:dyDescent="0.25">
      <c r="A2276" s="18">
        <v>24247506</v>
      </c>
      <c r="B2276" s="184" t="s">
        <v>5228</v>
      </c>
      <c r="C2276" s="18" t="s">
        <v>5229</v>
      </c>
      <c r="D2276" s="185" t="s">
        <v>78</v>
      </c>
      <c r="E2276" s="18" t="s">
        <v>3141</v>
      </c>
      <c r="F2276" s="18">
        <v>12</v>
      </c>
      <c r="G2276" s="18" t="s">
        <v>142</v>
      </c>
      <c r="H2276" s="184" t="s">
        <v>5213</v>
      </c>
      <c r="I2276" s="185" t="s">
        <v>142</v>
      </c>
      <c r="J2276" s="18" t="s">
        <v>156</v>
      </c>
    </row>
    <row r="2277" spans="1:10" x14ac:dyDescent="0.25">
      <c r="A2277" s="18">
        <v>24210100</v>
      </c>
      <c r="B2277" s="184" t="s">
        <v>777</v>
      </c>
      <c r="C2277" s="18" t="s">
        <v>3064</v>
      </c>
      <c r="D2277" s="185" t="s">
        <v>95</v>
      </c>
      <c r="E2277" s="18" t="s">
        <v>1876</v>
      </c>
      <c r="F2277" s="18">
        <v>15</v>
      </c>
      <c r="G2277" s="18" t="s">
        <v>142</v>
      </c>
      <c r="H2277" s="184" t="s">
        <v>5213</v>
      </c>
      <c r="I2277" s="185" t="s">
        <v>142</v>
      </c>
      <c r="J2277" s="18" t="s">
        <v>1388</v>
      </c>
    </row>
    <row r="2278" spans="1:10" x14ac:dyDescent="0.25">
      <c r="A2278" s="18">
        <v>24212821</v>
      </c>
      <c r="B2278" s="184" t="s">
        <v>777</v>
      </c>
      <c r="C2278" s="18" t="s">
        <v>5230</v>
      </c>
      <c r="D2278" s="185" t="s">
        <v>95</v>
      </c>
      <c r="E2278" s="18" t="s">
        <v>4040</v>
      </c>
      <c r="F2278" s="18">
        <v>14</v>
      </c>
      <c r="G2278" s="18" t="s">
        <v>142</v>
      </c>
      <c r="H2278" s="184" t="s">
        <v>5213</v>
      </c>
      <c r="I2278" s="185" t="s">
        <v>142</v>
      </c>
      <c r="J2278" s="18" t="s">
        <v>3767</v>
      </c>
    </row>
    <row r="2279" spans="1:10" x14ac:dyDescent="0.25">
      <c r="A2279" s="18">
        <v>24245532</v>
      </c>
      <c r="B2279" s="184" t="s">
        <v>5231</v>
      </c>
      <c r="C2279" s="18" t="s">
        <v>5232</v>
      </c>
      <c r="D2279" s="185" t="s">
        <v>79</v>
      </c>
      <c r="E2279" s="18" t="s">
        <v>5233</v>
      </c>
      <c r="F2279" s="18">
        <v>11</v>
      </c>
      <c r="G2279" s="18" t="s">
        <v>142</v>
      </c>
      <c r="H2279" s="184" t="s">
        <v>5213</v>
      </c>
      <c r="I2279" s="185" t="s">
        <v>142</v>
      </c>
      <c r="J2279" s="18" t="s">
        <v>156</v>
      </c>
    </row>
    <row r="2280" spans="1:10" x14ac:dyDescent="0.25">
      <c r="A2280" s="18">
        <v>24245505</v>
      </c>
      <c r="B2280" s="184" t="s">
        <v>5234</v>
      </c>
      <c r="C2280" s="18" t="s">
        <v>5235</v>
      </c>
      <c r="D2280" s="185" t="s">
        <v>79</v>
      </c>
      <c r="E2280" s="18" t="s">
        <v>4221</v>
      </c>
      <c r="F2280" s="18">
        <v>12</v>
      </c>
      <c r="G2280" s="18" t="s">
        <v>142</v>
      </c>
      <c r="H2280" s="184" t="s">
        <v>5213</v>
      </c>
      <c r="I2280" s="185" t="s">
        <v>142</v>
      </c>
      <c r="J2280" s="18" t="s">
        <v>156</v>
      </c>
    </row>
    <row r="2281" spans="1:10" x14ac:dyDescent="0.25">
      <c r="A2281" s="18">
        <v>24238721</v>
      </c>
      <c r="B2281" s="184" t="s">
        <v>5236</v>
      </c>
      <c r="C2281" s="18" t="s">
        <v>5237</v>
      </c>
      <c r="D2281" s="185" t="s">
        <v>78</v>
      </c>
      <c r="E2281" s="18" t="s">
        <v>3045</v>
      </c>
      <c r="F2281" s="18">
        <v>13</v>
      </c>
      <c r="G2281" s="18" t="s">
        <v>142</v>
      </c>
      <c r="H2281" s="184" t="s">
        <v>5213</v>
      </c>
      <c r="I2281" s="185" t="s">
        <v>142</v>
      </c>
      <c r="J2281" s="18" t="s">
        <v>2446</v>
      </c>
    </row>
    <row r="2282" spans="1:10" x14ac:dyDescent="0.25">
      <c r="A2282" s="18">
        <v>24220350</v>
      </c>
      <c r="B2282" s="184" t="s">
        <v>5238</v>
      </c>
      <c r="C2282" s="18" t="s">
        <v>2155</v>
      </c>
      <c r="D2282" s="185" t="s">
        <v>94</v>
      </c>
      <c r="E2282" s="18" t="s">
        <v>4733</v>
      </c>
      <c r="F2282" s="18">
        <v>15</v>
      </c>
      <c r="G2282" s="18" t="s">
        <v>142</v>
      </c>
      <c r="H2282" s="184" t="s">
        <v>5213</v>
      </c>
      <c r="I2282" s="185" t="s">
        <v>142</v>
      </c>
      <c r="J2282" s="18" t="s">
        <v>2497</v>
      </c>
    </row>
    <row r="2283" spans="1:10" x14ac:dyDescent="0.25">
      <c r="A2283" s="18">
        <v>24245498</v>
      </c>
      <c r="B2283" s="184" t="s">
        <v>5111</v>
      </c>
      <c r="C2283" s="18" t="s">
        <v>4567</v>
      </c>
      <c r="D2283" s="185" t="s">
        <v>79</v>
      </c>
      <c r="E2283" s="18" t="s">
        <v>800</v>
      </c>
      <c r="F2283" s="18">
        <v>12</v>
      </c>
      <c r="G2283" s="18" t="s">
        <v>142</v>
      </c>
      <c r="H2283" s="184" t="s">
        <v>5213</v>
      </c>
      <c r="I2283" s="185" t="s">
        <v>142</v>
      </c>
      <c r="J2283" s="18" t="s">
        <v>156</v>
      </c>
    </row>
    <row r="2284" spans="1:10" x14ac:dyDescent="0.25">
      <c r="A2284" s="18">
        <v>24210245</v>
      </c>
      <c r="B2284" s="184" t="s">
        <v>5111</v>
      </c>
      <c r="C2284" s="18" t="s">
        <v>5239</v>
      </c>
      <c r="D2284" s="185" t="s">
        <v>95</v>
      </c>
      <c r="E2284" s="18" t="s">
        <v>5240</v>
      </c>
      <c r="F2284" s="18">
        <v>15</v>
      </c>
      <c r="G2284" s="18" t="s">
        <v>142</v>
      </c>
      <c r="H2284" s="184" t="s">
        <v>5213</v>
      </c>
      <c r="I2284" s="185" t="s">
        <v>142</v>
      </c>
      <c r="J2284" s="18" t="s">
        <v>156</v>
      </c>
    </row>
    <row r="2285" spans="1:10" x14ac:dyDescent="0.25">
      <c r="A2285" s="18">
        <v>24249110</v>
      </c>
      <c r="B2285" s="184" t="s">
        <v>5241</v>
      </c>
      <c r="C2285" s="18" t="s">
        <v>5242</v>
      </c>
      <c r="D2285" s="185" t="s">
        <v>94</v>
      </c>
      <c r="E2285" s="18" t="s">
        <v>5243</v>
      </c>
      <c r="F2285" s="18">
        <v>14</v>
      </c>
      <c r="G2285" s="18" t="s">
        <v>142</v>
      </c>
      <c r="H2285" s="184" t="s">
        <v>5213</v>
      </c>
      <c r="I2285" s="185" t="s">
        <v>142</v>
      </c>
      <c r="J2285" s="18" t="s">
        <v>156</v>
      </c>
    </row>
    <row r="2286" spans="1:10" x14ac:dyDescent="0.25">
      <c r="A2286" s="18">
        <v>24221208</v>
      </c>
      <c r="B2286" s="184" t="s">
        <v>1754</v>
      </c>
      <c r="C2286" s="18" t="s">
        <v>5244</v>
      </c>
      <c r="D2286" s="185" t="s">
        <v>95</v>
      </c>
      <c r="E2286" s="18" t="s">
        <v>3618</v>
      </c>
      <c r="F2286" s="18">
        <v>14</v>
      </c>
      <c r="G2286" s="18" t="s">
        <v>142</v>
      </c>
      <c r="H2286" s="184" t="s">
        <v>5213</v>
      </c>
      <c r="I2286" s="185" t="s">
        <v>142</v>
      </c>
      <c r="J2286" s="18" t="s">
        <v>156</v>
      </c>
    </row>
    <row r="2287" spans="1:10" x14ac:dyDescent="0.25">
      <c r="A2287" s="18">
        <v>24238895</v>
      </c>
      <c r="B2287" s="184" t="s">
        <v>5245</v>
      </c>
      <c r="C2287" s="18" t="s">
        <v>5246</v>
      </c>
      <c r="D2287" s="185" t="s">
        <v>78</v>
      </c>
      <c r="E2287" s="18" t="s">
        <v>1987</v>
      </c>
      <c r="F2287" s="18">
        <v>13</v>
      </c>
      <c r="G2287" s="18" t="s">
        <v>142</v>
      </c>
      <c r="H2287" s="184" t="s">
        <v>5213</v>
      </c>
      <c r="I2287" s="185" t="s">
        <v>142</v>
      </c>
      <c r="J2287" s="18" t="s">
        <v>156</v>
      </c>
    </row>
    <row r="2288" spans="1:10" x14ac:dyDescent="0.25">
      <c r="A2288" s="18">
        <v>24211035</v>
      </c>
      <c r="B2288" s="184" t="s">
        <v>5247</v>
      </c>
      <c r="C2288" s="18" t="s">
        <v>5248</v>
      </c>
      <c r="D2288" s="185" t="s">
        <v>95</v>
      </c>
      <c r="E2288" s="18" t="s">
        <v>5249</v>
      </c>
      <c r="F2288" s="18">
        <v>15</v>
      </c>
      <c r="G2288" s="18" t="s">
        <v>142</v>
      </c>
      <c r="H2288" s="184" t="s">
        <v>5213</v>
      </c>
      <c r="I2288" s="185" t="s">
        <v>142</v>
      </c>
      <c r="J2288" s="18" t="s">
        <v>2022</v>
      </c>
    </row>
    <row r="2289" spans="1:10" x14ac:dyDescent="0.25">
      <c r="A2289" s="18">
        <v>24237069</v>
      </c>
      <c r="B2289" s="184" t="s">
        <v>5250</v>
      </c>
      <c r="C2289" s="18" t="s">
        <v>4974</v>
      </c>
      <c r="D2289" s="185" t="s">
        <v>78</v>
      </c>
      <c r="E2289" s="18" t="s">
        <v>3070</v>
      </c>
      <c r="F2289" s="18">
        <v>12</v>
      </c>
      <c r="G2289" s="18" t="s">
        <v>142</v>
      </c>
      <c r="H2289" s="184" t="s">
        <v>5213</v>
      </c>
      <c r="I2289" s="185" t="s">
        <v>142</v>
      </c>
      <c r="J2289" s="18" t="s">
        <v>2257</v>
      </c>
    </row>
    <row r="2290" spans="1:10" x14ac:dyDescent="0.25">
      <c r="A2290" s="18">
        <v>24247507</v>
      </c>
      <c r="B2290" s="184" t="s">
        <v>1773</v>
      </c>
      <c r="C2290" s="18" t="s">
        <v>2384</v>
      </c>
      <c r="D2290" s="185" t="s">
        <v>78</v>
      </c>
      <c r="E2290" s="18" t="s">
        <v>1105</v>
      </c>
      <c r="F2290" s="18">
        <v>12</v>
      </c>
      <c r="G2290" s="18" t="s">
        <v>142</v>
      </c>
      <c r="H2290" s="184" t="s">
        <v>5213</v>
      </c>
      <c r="I2290" s="185" t="s">
        <v>142</v>
      </c>
      <c r="J2290" s="18" t="s">
        <v>156</v>
      </c>
    </row>
    <row r="2291" spans="1:10" x14ac:dyDescent="0.25">
      <c r="A2291" s="18">
        <v>24245757</v>
      </c>
      <c r="B2291" s="184" t="s">
        <v>795</v>
      </c>
      <c r="C2291" s="18" t="s">
        <v>5251</v>
      </c>
      <c r="D2291" s="185" t="s">
        <v>79</v>
      </c>
      <c r="E2291" s="18" t="s">
        <v>770</v>
      </c>
      <c r="F2291" s="18">
        <v>12</v>
      </c>
      <c r="G2291" s="18" t="s">
        <v>142</v>
      </c>
      <c r="H2291" s="184" t="s">
        <v>5213</v>
      </c>
      <c r="I2291" s="185" t="s">
        <v>142</v>
      </c>
      <c r="J2291" s="18" t="s">
        <v>156</v>
      </c>
    </row>
    <row r="2292" spans="1:10" x14ac:dyDescent="0.25">
      <c r="A2292" s="18">
        <v>24245533</v>
      </c>
      <c r="B2292" s="184" t="s">
        <v>5252</v>
      </c>
      <c r="C2292" s="18" t="s">
        <v>5253</v>
      </c>
      <c r="D2292" s="185" t="s">
        <v>79</v>
      </c>
      <c r="E2292" s="18" t="s">
        <v>858</v>
      </c>
      <c r="F2292" s="18">
        <v>12</v>
      </c>
      <c r="G2292" s="18" t="s">
        <v>142</v>
      </c>
      <c r="H2292" s="184" t="s">
        <v>5213</v>
      </c>
      <c r="I2292" s="185" t="s">
        <v>142</v>
      </c>
      <c r="J2292" s="18" t="s">
        <v>156</v>
      </c>
    </row>
    <row r="2293" spans="1:10" x14ac:dyDescent="0.25">
      <c r="A2293" s="18">
        <v>24238189</v>
      </c>
      <c r="B2293" s="184" t="s">
        <v>5254</v>
      </c>
      <c r="C2293" s="18" t="s">
        <v>5255</v>
      </c>
      <c r="D2293" s="185" t="s">
        <v>78</v>
      </c>
      <c r="E2293" s="18" t="s">
        <v>4096</v>
      </c>
      <c r="F2293" s="18">
        <v>13</v>
      </c>
      <c r="G2293" s="18" t="s">
        <v>142</v>
      </c>
      <c r="H2293" s="184" t="s">
        <v>5213</v>
      </c>
      <c r="I2293" s="185" t="s">
        <v>142</v>
      </c>
      <c r="J2293" s="18" t="s">
        <v>1938</v>
      </c>
    </row>
    <row r="2294" spans="1:10" x14ac:dyDescent="0.25">
      <c r="A2294" s="18">
        <v>24220141</v>
      </c>
      <c r="B2294" s="184" t="s">
        <v>5256</v>
      </c>
      <c r="C2294" s="18" t="s">
        <v>5257</v>
      </c>
      <c r="D2294" s="185" t="s">
        <v>94</v>
      </c>
      <c r="E2294" s="18" t="s">
        <v>2669</v>
      </c>
      <c r="F2294" s="18">
        <v>14</v>
      </c>
      <c r="G2294" s="18" t="s">
        <v>142</v>
      </c>
      <c r="H2294" s="184" t="s">
        <v>5213</v>
      </c>
      <c r="I2294" s="185" t="s">
        <v>142</v>
      </c>
      <c r="J2294" s="18" t="s">
        <v>156</v>
      </c>
    </row>
    <row r="2295" spans="1:10" x14ac:dyDescent="0.25">
      <c r="A2295" s="18">
        <v>24245588</v>
      </c>
      <c r="B2295" s="184" t="s">
        <v>5258</v>
      </c>
      <c r="C2295" s="18" t="s">
        <v>5259</v>
      </c>
      <c r="D2295" s="185" t="s">
        <v>78</v>
      </c>
      <c r="E2295" s="18" t="s">
        <v>5260</v>
      </c>
      <c r="F2295" s="18">
        <v>11</v>
      </c>
      <c r="G2295" s="18" t="s">
        <v>142</v>
      </c>
      <c r="H2295" s="184" t="s">
        <v>5213</v>
      </c>
      <c r="I2295" s="185" t="s">
        <v>142</v>
      </c>
      <c r="J2295" s="18" t="s">
        <v>156</v>
      </c>
    </row>
    <row r="2296" spans="1:10" x14ac:dyDescent="0.25">
      <c r="A2296" s="18">
        <v>24245506</v>
      </c>
      <c r="B2296" s="184" t="s">
        <v>5261</v>
      </c>
      <c r="C2296" s="18" t="s">
        <v>5262</v>
      </c>
      <c r="D2296" s="185" t="s">
        <v>79</v>
      </c>
      <c r="E2296" s="18" t="s">
        <v>1945</v>
      </c>
      <c r="F2296" s="18">
        <v>11</v>
      </c>
      <c r="G2296" s="18" t="s">
        <v>142</v>
      </c>
      <c r="H2296" s="184" t="s">
        <v>5213</v>
      </c>
      <c r="I2296" s="185" t="s">
        <v>142</v>
      </c>
      <c r="J2296" s="18" t="s">
        <v>156</v>
      </c>
    </row>
    <row r="2297" spans="1:10" x14ac:dyDescent="0.25">
      <c r="A2297" s="18">
        <v>24245507</v>
      </c>
      <c r="B2297" s="184" t="s">
        <v>5261</v>
      </c>
      <c r="C2297" s="18" t="s">
        <v>5263</v>
      </c>
      <c r="D2297" s="185" t="s">
        <v>79</v>
      </c>
      <c r="E2297" s="18" t="s">
        <v>1694</v>
      </c>
      <c r="F2297" s="18">
        <v>12</v>
      </c>
      <c r="G2297" s="18" t="s">
        <v>142</v>
      </c>
      <c r="H2297" s="184" t="s">
        <v>5213</v>
      </c>
      <c r="I2297" s="185" t="s">
        <v>142</v>
      </c>
      <c r="J2297" s="18" t="s">
        <v>156</v>
      </c>
    </row>
    <row r="2298" spans="1:10" x14ac:dyDescent="0.25">
      <c r="A2298" s="18">
        <v>24237080</v>
      </c>
      <c r="B2298" s="184" t="s">
        <v>5264</v>
      </c>
      <c r="C2298" s="18" t="s">
        <v>5265</v>
      </c>
      <c r="D2298" s="185" t="s">
        <v>79</v>
      </c>
      <c r="E2298" s="18" t="s">
        <v>481</v>
      </c>
      <c r="F2298" s="18">
        <v>13</v>
      </c>
      <c r="G2298" s="18" t="s">
        <v>142</v>
      </c>
      <c r="H2298" s="184" t="s">
        <v>5213</v>
      </c>
      <c r="I2298" s="185" t="s">
        <v>142</v>
      </c>
      <c r="J2298" s="18" t="s">
        <v>2154</v>
      </c>
    </row>
    <row r="2299" spans="1:10" x14ac:dyDescent="0.25">
      <c r="A2299" s="18">
        <v>24248628</v>
      </c>
      <c r="B2299" s="184" t="s">
        <v>1343</v>
      </c>
      <c r="C2299" s="18" t="s">
        <v>5266</v>
      </c>
      <c r="D2299" s="185" t="s">
        <v>78</v>
      </c>
      <c r="E2299" s="18" t="s">
        <v>5267</v>
      </c>
      <c r="F2299" s="18">
        <v>11</v>
      </c>
      <c r="G2299" s="18" t="s">
        <v>142</v>
      </c>
      <c r="H2299" s="184" t="s">
        <v>5213</v>
      </c>
      <c r="I2299" s="185" t="s">
        <v>142</v>
      </c>
      <c r="J2299" s="18" t="s">
        <v>156</v>
      </c>
    </row>
    <row r="2300" spans="1:10" x14ac:dyDescent="0.25">
      <c r="A2300" s="18">
        <v>24222253</v>
      </c>
      <c r="B2300" s="184" t="s">
        <v>4253</v>
      </c>
      <c r="C2300" s="18" t="s">
        <v>5268</v>
      </c>
      <c r="D2300" s="185" t="s">
        <v>95</v>
      </c>
      <c r="E2300" s="18" t="s">
        <v>924</v>
      </c>
      <c r="F2300" s="18">
        <v>14</v>
      </c>
      <c r="G2300" s="18" t="s">
        <v>142</v>
      </c>
      <c r="H2300" s="184" t="s">
        <v>5213</v>
      </c>
      <c r="I2300" s="185" t="s">
        <v>142</v>
      </c>
      <c r="J2300" s="18" t="s">
        <v>780</v>
      </c>
    </row>
    <row r="2301" spans="1:10" x14ac:dyDescent="0.25">
      <c r="A2301" s="18">
        <v>24245585</v>
      </c>
      <c r="B2301" s="184" t="s">
        <v>5269</v>
      </c>
      <c r="C2301" s="18" t="s">
        <v>5270</v>
      </c>
      <c r="D2301" s="185" t="s">
        <v>79</v>
      </c>
      <c r="E2301" s="18" t="s">
        <v>5271</v>
      </c>
      <c r="F2301" s="18">
        <v>10</v>
      </c>
      <c r="G2301" s="18" t="s">
        <v>142</v>
      </c>
      <c r="H2301" s="184" t="s">
        <v>5213</v>
      </c>
      <c r="I2301" s="185" t="s">
        <v>142</v>
      </c>
      <c r="J2301" s="18" t="s">
        <v>156</v>
      </c>
    </row>
    <row r="2302" spans="1:10" x14ac:dyDescent="0.25">
      <c r="A2302" s="18">
        <v>24222255</v>
      </c>
      <c r="B2302" s="184" t="s">
        <v>810</v>
      </c>
      <c r="C2302" s="18" t="s">
        <v>375</v>
      </c>
      <c r="D2302" s="185" t="s">
        <v>95</v>
      </c>
      <c r="E2302" s="18" t="s">
        <v>5036</v>
      </c>
      <c r="F2302" s="18">
        <v>13</v>
      </c>
      <c r="G2302" s="18" t="s">
        <v>142</v>
      </c>
      <c r="H2302" s="184" t="s">
        <v>5213</v>
      </c>
      <c r="I2302" s="185" t="s">
        <v>142</v>
      </c>
      <c r="J2302" s="18" t="s">
        <v>3784</v>
      </c>
    </row>
    <row r="2303" spans="1:10" x14ac:dyDescent="0.25">
      <c r="A2303" s="18">
        <v>24237081</v>
      </c>
      <c r="B2303" s="184" t="s">
        <v>5272</v>
      </c>
      <c r="C2303" s="18" t="s">
        <v>5273</v>
      </c>
      <c r="D2303" s="185" t="s">
        <v>79</v>
      </c>
      <c r="E2303" s="18" t="s">
        <v>3107</v>
      </c>
      <c r="F2303" s="18">
        <v>12</v>
      </c>
      <c r="G2303" s="18" t="s">
        <v>142</v>
      </c>
      <c r="H2303" s="184" t="s">
        <v>5213</v>
      </c>
      <c r="I2303" s="185" t="s">
        <v>142</v>
      </c>
      <c r="J2303" s="18" t="s">
        <v>780</v>
      </c>
    </row>
    <row r="2304" spans="1:10" x14ac:dyDescent="0.25">
      <c r="A2304" s="18">
        <v>24248071</v>
      </c>
      <c r="B2304" s="184" t="s">
        <v>816</v>
      </c>
      <c r="C2304" s="18" t="s">
        <v>5274</v>
      </c>
      <c r="D2304" s="185" t="s">
        <v>79</v>
      </c>
      <c r="E2304" s="18" t="s">
        <v>5275</v>
      </c>
      <c r="F2304" s="18">
        <v>12</v>
      </c>
      <c r="G2304" s="18" t="s">
        <v>142</v>
      </c>
      <c r="H2304" s="184" t="s">
        <v>5213</v>
      </c>
      <c r="I2304" s="185" t="s">
        <v>142</v>
      </c>
      <c r="J2304" s="18" t="s">
        <v>156</v>
      </c>
    </row>
    <row r="2305" spans="1:10" x14ac:dyDescent="0.25">
      <c r="A2305" s="18">
        <v>24245678</v>
      </c>
      <c r="B2305" s="184" t="s">
        <v>5276</v>
      </c>
      <c r="C2305" s="18" t="s">
        <v>5277</v>
      </c>
      <c r="D2305" s="185" t="s">
        <v>78</v>
      </c>
      <c r="E2305" s="18" t="s">
        <v>261</v>
      </c>
      <c r="F2305" s="18">
        <v>12</v>
      </c>
      <c r="G2305" s="18" t="s">
        <v>142</v>
      </c>
      <c r="H2305" s="184" t="s">
        <v>5213</v>
      </c>
      <c r="I2305" s="185" t="s">
        <v>142</v>
      </c>
      <c r="J2305" s="18" t="s">
        <v>156</v>
      </c>
    </row>
    <row r="2306" spans="1:10" x14ac:dyDescent="0.25">
      <c r="A2306" s="18">
        <v>24245502</v>
      </c>
      <c r="B2306" s="184" t="s">
        <v>5278</v>
      </c>
      <c r="C2306" s="18" t="s">
        <v>5279</v>
      </c>
      <c r="D2306" s="185" t="s">
        <v>79</v>
      </c>
      <c r="E2306" s="18" t="s">
        <v>4331</v>
      </c>
      <c r="F2306" s="18">
        <v>12</v>
      </c>
      <c r="G2306" s="18" t="s">
        <v>142</v>
      </c>
      <c r="H2306" s="184" t="s">
        <v>5213</v>
      </c>
      <c r="I2306" s="185" t="s">
        <v>142</v>
      </c>
      <c r="J2306" s="18" t="s">
        <v>156</v>
      </c>
    </row>
    <row r="2307" spans="1:10" x14ac:dyDescent="0.25">
      <c r="A2307" s="18">
        <v>24245758</v>
      </c>
      <c r="B2307" s="184" t="s">
        <v>5280</v>
      </c>
      <c r="C2307" s="18" t="s">
        <v>5281</v>
      </c>
      <c r="D2307" s="185" t="s">
        <v>95</v>
      </c>
      <c r="E2307" s="18" t="s">
        <v>1298</v>
      </c>
      <c r="F2307" s="18">
        <v>14</v>
      </c>
      <c r="G2307" s="18" t="s">
        <v>142</v>
      </c>
      <c r="H2307" s="184" t="s">
        <v>5213</v>
      </c>
      <c r="I2307" s="185" t="s">
        <v>142</v>
      </c>
      <c r="J2307" s="18" t="s">
        <v>156</v>
      </c>
    </row>
    <row r="2308" spans="1:10" x14ac:dyDescent="0.25">
      <c r="A2308" s="18">
        <v>24211107</v>
      </c>
      <c r="B2308" s="184" t="s">
        <v>5282</v>
      </c>
      <c r="C2308" s="18" t="s">
        <v>3809</v>
      </c>
      <c r="D2308" s="185" t="s">
        <v>95</v>
      </c>
      <c r="E2308" s="18" t="s">
        <v>5283</v>
      </c>
      <c r="F2308" s="18">
        <v>15</v>
      </c>
      <c r="G2308" s="18" t="s">
        <v>142</v>
      </c>
      <c r="H2308" s="184" t="s">
        <v>5213</v>
      </c>
      <c r="I2308" s="185" t="s">
        <v>142</v>
      </c>
      <c r="J2308" s="18" t="s">
        <v>5284</v>
      </c>
    </row>
    <row r="2309" spans="1:10" x14ac:dyDescent="0.25">
      <c r="A2309" s="18">
        <v>24222587</v>
      </c>
      <c r="B2309" s="184" t="s">
        <v>1359</v>
      </c>
      <c r="C2309" s="18" t="s">
        <v>5285</v>
      </c>
      <c r="D2309" s="185" t="s">
        <v>78</v>
      </c>
      <c r="E2309" s="18" t="s">
        <v>2163</v>
      </c>
      <c r="F2309" s="18">
        <v>13</v>
      </c>
      <c r="G2309" s="18" t="s">
        <v>142</v>
      </c>
      <c r="H2309" s="184" t="s">
        <v>5213</v>
      </c>
      <c r="I2309" s="185" t="s">
        <v>142</v>
      </c>
      <c r="J2309" s="18" t="s">
        <v>5286</v>
      </c>
    </row>
    <row r="2310" spans="1:10" x14ac:dyDescent="0.25">
      <c r="A2310" s="18">
        <v>24237015</v>
      </c>
      <c r="B2310" s="184" t="s">
        <v>5287</v>
      </c>
      <c r="C2310" s="18" t="s">
        <v>819</v>
      </c>
      <c r="D2310" s="185" t="s">
        <v>79</v>
      </c>
      <c r="E2310" s="18" t="s">
        <v>303</v>
      </c>
      <c r="F2310" s="18">
        <v>12</v>
      </c>
      <c r="G2310" s="18" t="s">
        <v>142</v>
      </c>
      <c r="H2310" s="184" t="s">
        <v>5213</v>
      </c>
      <c r="I2310" s="185" t="s">
        <v>142</v>
      </c>
      <c r="J2310" s="18" t="s">
        <v>1938</v>
      </c>
    </row>
    <row r="2311" spans="1:10" x14ac:dyDescent="0.25">
      <c r="A2311" s="18">
        <v>24245501</v>
      </c>
      <c r="B2311" s="184" t="s">
        <v>5287</v>
      </c>
      <c r="C2311" s="18" t="s">
        <v>5288</v>
      </c>
      <c r="D2311" s="185" t="s">
        <v>78</v>
      </c>
      <c r="E2311" s="18" t="s">
        <v>5289</v>
      </c>
      <c r="F2311" s="18">
        <v>11</v>
      </c>
      <c r="G2311" s="18" t="s">
        <v>142</v>
      </c>
      <c r="H2311" s="184" t="s">
        <v>5213</v>
      </c>
      <c r="I2311" s="185" t="s">
        <v>142</v>
      </c>
      <c r="J2311" s="18" t="s">
        <v>156</v>
      </c>
    </row>
    <row r="2312" spans="1:10" x14ac:dyDescent="0.25">
      <c r="A2312" s="18">
        <v>24237016</v>
      </c>
      <c r="B2312" s="184" t="s">
        <v>5290</v>
      </c>
      <c r="C2312" s="18" t="s">
        <v>857</v>
      </c>
      <c r="D2312" s="185" t="s">
        <v>79</v>
      </c>
      <c r="E2312" s="18" t="s">
        <v>2332</v>
      </c>
      <c r="F2312" s="18">
        <v>12</v>
      </c>
      <c r="G2312" s="18" t="s">
        <v>142</v>
      </c>
      <c r="H2312" s="184" t="s">
        <v>5213</v>
      </c>
      <c r="I2312" s="185" t="s">
        <v>142</v>
      </c>
      <c r="J2312" s="18" t="s">
        <v>5291</v>
      </c>
    </row>
    <row r="2313" spans="1:10" x14ac:dyDescent="0.25">
      <c r="A2313" s="18">
        <v>24210977</v>
      </c>
      <c r="B2313" s="184" t="s">
        <v>5129</v>
      </c>
      <c r="C2313" s="18" t="s">
        <v>5292</v>
      </c>
      <c r="D2313" s="185" t="s">
        <v>94</v>
      </c>
      <c r="E2313" s="18" t="s">
        <v>5293</v>
      </c>
      <c r="F2313" s="18">
        <v>15</v>
      </c>
      <c r="G2313" s="18" t="s">
        <v>142</v>
      </c>
      <c r="H2313" s="184" t="s">
        <v>5213</v>
      </c>
      <c r="I2313" s="185" t="s">
        <v>142</v>
      </c>
      <c r="J2313" s="18" t="s">
        <v>2257</v>
      </c>
    </row>
    <row r="2314" spans="1:10" x14ac:dyDescent="0.25">
      <c r="A2314" s="18">
        <v>24237017</v>
      </c>
      <c r="B2314" s="184" t="s">
        <v>5294</v>
      </c>
      <c r="C2314" s="18" t="s">
        <v>738</v>
      </c>
      <c r="D2314" s="185" t="s">
        <v>78</v>
      </c>
      <c r="E2314" s="18" t="s">
        <v>3170</v>
      </c>
      <c r="F2314" s="18">
        <v>12</v>
      </c>
      <c r="G2314" s="18" t="s">
        <v>142</v>
      </c>
      <c r="H2314" s="184" t="s">
        <v>5213</v>
      </c>
      <c r="I2314" s="185" t="s">
        <v>142</v>
      </c>
      <c r="J2314" s="18" t="s">
        <v>2593</v>
      </c>
    </row>
    <row r="2315" spans="1:10" x14ac:dyDescent="0.25">
      <c r="A2315" s="18">
        <v>24248922</v>
      </c>
      <c r="B2315" s="184" t="s">
        <v>5295</v>
      </c>
      <c r="C2315" s="18" t="s">
        <v>5296</v>
      </c>
      <c r="D2315" s="185" t="s">
        <v>79</v>
      </c>
      <c r="E2315" s="18" t="s">
        <v>219</v>
      </c>
      <c r="F2315" s="18">
        <v>12</v>
      </c>
      <c r="G2315" s="18" t="s">
        <v>142</v>
      </c>
      <c r="H2315" s="184" t="s">
        <v>5213</v>
      </c>
      <c r="I2315" s="185" t="s">
        <v>142</v>
      </c>
      <c r="J2315" s="18" t="s">
        <v>156</v>
      </c>
    </row>
    <row r="2316" spans="1:10" x14ac:dyDescent="0.25">
      <c r="A2316" s="18">
        <v>24222400</v>
      </c>
      <c r="B2316" s="184" t="s">
        <v>5295</v>
      </c>
      <c r="C2316" s="18" t="s">
        <v>5297</v>
      </c>
      <c r="D2316" s="185" t="s">
        <v>94</v>
      </c>
      <c r="E2316" s="18" t="s">
        <v>845</v>
      </c>
      <c r="F2316" s="18">
        <v>14</v>
      </c>
      <c r="G2316" s="18" t="s">
        <v>142</v>
      </c>
      <c r="H2316" s="184" t="s">
        <v>5213</v>
      </c>
      <c r="I2316" s="185" t="s">
        <v>142</v>
      </c>
      <c r="J2316" s="18" t="s">
        <v>156</v>
      </c>
    </row>
    <row r="2317" spans="1:10" x14ac:dyDescent="0.25">
      <c r="A2317" s="18">
        <v>24245512</v>
      </c>
      <c r="B2317" s="184" t="s">
        <v>5298</v>
      </c>
      <c r="C2317" s="18" t="s">
        <v>5299</v>
      </c>
      <c r="D2317" s="185" t="s">
        <v>79</v>
      </c>
      <c r="E2317" s="18" t="s">
        <v>5300</v>
      </c>
      <c r="F2317" s="18">
        <v>11</v>
      </c>
      <c r="G2317" s="18" t="s">
        <v>142</v>
      </c>
      <c r="H2317" s="184" t="s">
        <v>5213</v>
      </c>
      <c r="I2317" s="185" t="s">
        <v>142</v>
      </c>
      <c r="J2317" s="18" t="s">
        <v>156</v>
      </c>
    </row>
    <row r="2318" spans="1:10" x14ac:dyDescent="0.25">
      <c r="A2318" s="18">
        <v>24237082</v>
      </c>
      <c r="B2318" s="184" t="s">
        <v>5301</v>
      </c>
      <c r="C2318" s="18" t="s">
        <v>4501</v>
      </c>
      <c r="D2318" s="185" t="s">
        <v>78</v>
      </c>
      <c r="E2318" s="18" t="s">
        <v>5302</v>
      </c>
      <c r="F2318" s="18">
        <v>13</v>
      </c>
      <c r="G2318" s="18" t="s">
        <v>142</v>
      </c>
      <c r="H2318" s="184" t="s">
        <v>5213</v>
      </c>
      <c r="I2318" s="185" t="s">
        <v>142</v>
      </c>
      <c r="J2318" s="18" t="s">
        <v>156</v>
      </c>
    </row>
    <row r="2319" spans="1:10" x14ac:dyDescent="0.25">
      <c r="A2319" s="18">
        <v>24245500</v>
      </c>
      <c r="B2319" s="184" t="s">
        <v>5303</v>
      </c>
      <c r="C2319" s="18" t="s">
        <v>4919</v>
      </c>
      <c r="D2319" s="185" t="s">
        <v>79</v>
      </c>
      <c r="E2319" s="18" t="s">
        <v>5304</v>
      </c>
      <c r="F2319" s="18">
        <v>12</v>
      </c>
      <c r="G2319" s="18" t="s">
        <v>142</v>
      </c>
      <c r="H2319" s="184" t="s">
        <v>5213</v>
      </c>
      <c r="I2319" s="185" t="s">
        <v>142</v>
      </c>
      <c r="J2319" s="18" t="s">
        <v>156</v>
      </c>
    </row>
    <row r="2320" spans="1:10" x14ac:dyDescent="0.25">
      <c r="A2320" s="18">
        <v>24237070</v>
      </c>
      <c r="B2320" s="184" t="s">
        <v>865</v>
      </c>
      <c r="C2320" s="18" t="s">
        <v>5305</v>
      </c>
      <c r="D2320" s="185" t="s">
        <v>78</v>
      </c>
      <c r="E2320" s="18" t="s">
        <v>5306</v>
      </c>
      <c r="F2320" s="18">
        <v>12</v>
      </c>
      <c r="G2320" s="18" t="s">
        <v>142</v>
      </c>
      <c r="H2320" s="184" t="s">
        <v>5213</v>
      </c>
      <c r="I2320" s="185" t="s">
        <v>142</v>
      </c>
      <c r="J2320" s="18" t="s">
        <v>2593</v>
      </c>
    </row>
    <row r="2321" spans="1:10" x14ac:dyDescent="0.25">
      <c r="A2321" s="18">
        <v>24222452</v>
      </c>
      <c r="B2321" s="184" t="s">
        <v>3871</v>
      </c>
      <c r="C2321" s="18" t="s">
        <v>507</v>
      </c>
      <c r="D2321" s="185" t="s">
        <v>95</v>
      </c>
      <c r="E2321" s="18" t="s">
        <v>5155</v>
      </c>
      <c r="F2321" s="18">
        <v>14</v>
      </c>
      <c r="G2321" s="18" t="s">
        <v>142</v>
      </c>
      <c r="H2321" s="184" t="s">
        <v>5213</v>
      </c>
      <c r="I2321" s="185" t="s">
        <v>142</v>
      </c>
      <c r="J2321" s="18" t="s">
        <v>5307</v>
      </c>
    </row>
    <row r="2322" spans="1:10" x14ac:dyDescent="0.25">
      <c r="A2322" s="18">
        <v>24222559</v>
      </c>
      <c r="B2322" s="184" t="s">
        <v>5308</v>
      </c>
      <c r="C2322" s="18" t="s">
        <v>2230</v>
      </c>
      <c r="D2322" s="185" t="s">
        <v>95</v>
      </c>
      <c r="E2322" s="18" t="s">
        <v>1727</v>
      </c>
      <c r="F2322" s="18">
        <v>14</v>
      </c>
      <c r="G2322" s="18" t="s">
        <v>142</v>
      </c>
      <c r="H2322" s="184" t="s">
        <v>5213</v>
      </c>
      <c r="I2322" s="185" t="s">
        <v>142</v>
      </c>
      <c r="J2322" s="18" t="s">
        <v>849</v>
      </c>
    </row>
    <row r="2323" spans="1:10" x14ac:dyDescent="0.25">
      <c r="A2323" s="18">
        <v>24245499</v>
      </c>
      <c r="B2323" s="184" t="s">
        <v>1855</v>
      </c>
      <c r="C2323" s="18" t="s">
        <v>5309</v>
      </c>
      <c r="D2323" s="185" t="s">
        <v>79</v>
      </c>
      <c r="E2323" s="18" t="s">
        <v>521</v>
      </c>
      <c r="F2323" s="18">
        <v>12</v>
      </c>
      <c r="G2323" s="18" t="s">
        <v>142</v>
      </c>
      <c r="H2323" s="184" t="s">
        <v>5213</v>
      </c>
      <c r="I2323" s="185" t="s">
        <v>142</v>
      </c>
      <c r="J2323" s="18" t="s">
        <v>156</v>
      </c>
    </row>
    <row r="2324" spans="1:10" x14ac:dyDescent="0.25">
      <c r="A2324" s="18">
        <v>24237018</v>
      </c>
      <c r="B2324" s="184" t="s">
        <v>183</v>
      </c>
      <c r="C2324" s="18" t="s">
        <v>5310</v>
      </c>
      <c r="D2324" s="185" t="s">
        <v>79</v>
      </c>
      <c r="E2324" s="18" t="s">
        <v>5311</v>
      </c>
      <c r="F2324" s="18">
        <v>13</v>
      </c>
      <c r="G2324" s="18" t="s">
        <v>142</v>
      </c>
      <c r="H2324" s="184" t="s">
        <v>5213</v>
      </c>
      <c r="I2324" s="185" t="s">
        <v>142</v>
      </c>
      <c r="J2324" s="18" t="s">
        <v>5291</v>
      </c>
    </row>
    <row r="2325" spans="1:10" x14ac:dyDescent="0.25">
      <c r="A2325" s="18">
        <v>24210244</v>
      </c>
      <c r="B2325" s="184" t="s">
        <v>5312</v>
      </c>
      <c r="C2325" s="18" t="s">
        <v>5313</v>
      </c>
      <c r="D2325" s="185" t="s">
        <v>633</v>
      </c>
      <c r="E2325" s="18" t="s">
        <v>5314</v>
      </c>
      <c r="F2325" s="18">
        <v>16</v>
      </c>
      <c r="G2325" s="18" t="s">
        <v>142</v>
      </c>
      <c r="H2325" s="184" t="s">
        <v>5213</v>
      </c>
      <c r="I2325" s="185" t="s">
        <v>142</v>
      </c>
      <c r="J2325" s="18" t="s">
        <v>156</v>
      </c>
    </row>
    <row r="2326" spans="1:10" x14ac:dyDescent="0.25">
      <c r="A2326" s="18">
        <v>24245549</v>
      </c>
      <c r="B2326" s="184" t="s">
        <v>5312</v>
      </c>
      <c r="C2326" s="18" t="s">
        <v>5315</v>
      </c>
      <c r="D2326" s="185" t="s">
        <v>79</v>
      </c>
      <c r="E2326" s="18" t="s">
        <v>5316</v>
      </c>
      <c r="F2326" s="18">
        <v>10</v>
      </c>
      <c r="G2326" s="18" t="s">
        <v>142</v>
      </c>
      <c r="H2326" s="184" t="s">
        <v>5213</v>
      </c>
      <c r="I2326" s="185" t="s">
        <v>142</v>
      </c>
      <c r="J2326" s="18" t="s">
        <v>156</v>
      </c>
    </row>
    <row r="2327" spans="1:10" x14ac:dyDescent="0.25">
      <c r="A2327" s="18">
        <v>24245613</v>
      </c>
      <c r="B2327" s="184" t="s">
        <v>5317</v>
      </c>
      <c r="C2327" s="18" t="s">
        <v>5318</v>
      </c>
      <c r="D2327" s="185" t="s">
        <v>78</v>
      </c>
      <c r="E2327" s="18" t="s">
        <v>5319</v>
      </c>
      <c r="F2327" s="18">
        <v>11</v>
      </c>
      <c r="G2327" s="18" t="s">
        <v>142</v>
      </c>
      <c r="H2327" s="184" t="s">
        <v>5213</v>
      </c>
      <c r="I2327" s="185" t="s">
        <v>142</v>
      </c>
      <c r="J2327" s="18" t="s">
        <v>156</v>
      </c>
    </row>
    <row r="2328" spans="1:10" x14ac:dyDescent="0.25">
      <c r="A2328" s="18">
        <v>24245516</v>
      </c>
      <c r="B2328" s="184" t="s">
        <v>5320</v>
      </c>
      <c r="C2328" s="18" t="s">
        <v>342</v>
      </c>
      <c r="D2328" s="185" t="s">
        <v>79</v>
      </c>
      <c r="E2328" s="18" t="s">
        <v>683</v>
      </c>
      <c r="F2328" s="18">
        <v>12</v>
      </c>
      <c r="G2328" s="18" t="s">
        <v>142</v>
      </c>
      <c r="H2328" s="184" t="s">
        <v>5213</v>
      </c>
      <c r="I2328" s="185" t="s">
        <v>142</v>
      </c>
      <c r="J2328" s="18" t="s">
        <v>156</v>
      </c>
    </row>
    <row r="2329" spans="1:10" x14ac:dyDescent="0.25">
      <c r="A2329" s="18">
        <v>24237003</v>
      </c>
      <c r="B2329" s="184" t="s">
        <v>5321</v>
      </c>
      <c r="C2329" s="18" t="s">
        <v>5322</v>
      </c>
      <c r="D2329" s="185" t="s">
        <v>95</v>
      </c>
      <c r="E2329" s="18" t="s">
        <v>736</v>
      </c>
      <c r="F2329" s="18">
        <v>14</v>
      </c>
      <c r="G2329" s="18" t="s">
        <v>142</v>
      </c>
      <c r="H2329" s="184" t="s">
        <v>5213</v>
      </c>
      <c r="I2329" s="185" t="s">
        <v>142</v>
      </c>
      <c r="J2329" s="18" t="s">
        <v>1938</v>
      </c>
    </row>
    <row r="2330" spans="1:10" x14ac:dyDescent="0.25">
      <c r="A2330" s="18">
        <v>24237083</v>
      </c>
      <c r="B2330" s="184" t="s">
        <v>5323</v>
      </c>
      <c r="C2330" s="18" t="s">
        <v>5324</v>
      </c>
      <c r="D2330" s="185" t="s">
        <v>78</v>
      </c>
      <c r="E2330" s="18" t="s">
        <v>5325</v>
      </c>
      <c r="F2330" s="18">
        <v>12</v>
      </c>
      <c r="G2330" s="18" t="s">
        <v>142</v>
      </c>
      <c r="H2330" s="184" t="s">
        <v>5213</v>
      </c>
      <c r="I2330" s="185" t="s">
        <v>142</v>
      </c>
      <c r="J2330" s="18" t="s">
        <v>2257</v>
      </c>
    </row>
    <row r="2331" spans="1:10" x14ac:dyDescent="0.25">
      <c r="A2331" s="18">
        <v>24237071</v>
      </c>
      <c r="B2331" s="184" t="s">
        <v>540</v>
      </c>
      <c r="C2331" s="18" t="s">
        <v>4511</v>
      </c>
      <c r="D2331" s="185" t="s">
        <v>79</v>
      </c>
      <c r="E2331" s="18" t="s">
        <v>452</v>
      </c>
      <c r="F2331" s="18">
        <v>12</v>
      </c>
      <c r="G2331" s="18" t="s">
        <v>142</v>
      </c>
      <c r="H2331" s="184" t="s">
        <v>5213</v>
      </c>
      <c r="I2331" s="185" t="s">
        <v>142</v>
      </c>
      <c r="J2331" s="18" t="s">
        <v>5326</v>
      </c>
    </row>
    <row r="2332" spans="1:10" x14ac:dyDescent="0.25">
      <c r="A2332" s="18">
        <v>24237004</v>
      </c>
      <c r="B2332" s="184" t="s">
        <v>1205</v>
      </c>
      <c r="C2332" s="18" t="s">
        <v>5327</v>
      </c>
      <c r="D2332" s="185" t="s">
        <v>94</v>
      </c>
      <c r="E2332" s="18" t="s">
        <v>5328</v>
      </c>
      <c r="F2332" s="18">
        <v>14</v>
      </c>
      <c r="G2332" s="18" t="s">
        <v>142</v>
      </c>
      <c r="H2332" s="184" t="s">
        <v>5213</v>
      </c>
      <c r="I2332" s="185" t="s">
        <v>142</v>
      </c>
      <c r="J2332" s="18" t="s">
        <v>2593</v>
      </c>
    </row>
    <row r="2333" spans="1:10" x14ac:dyDescent="0.25">
      <c r="A2333" s="18">
        <v>24237072</v>
      </c>
      <c r="B2333" s="184" t="s">
        <v>5329</v>
      </c>
      <c r="C2333" s="18" t="s">
        <v>5330</v>
      </c>
      <c r="D2333" s="185" t="s">
        <v>78</v>
      </c>
      <c r="E2333" s="18" t="s">
        <v>1759</v>
      </c>
      <c r="F2333" s="18">
        <v>13</v>
      </c>
      <c r="G2333" s="18" t="s">
        <v>142</v>
      </c>
      <c r="H2333" s="184" t="s">
        <v>5213</v>
      </c>
      <c r="I2333" s="185" t="s">
        <v>142</v>
      </c>
      <c r="J2333" s="18" t="s">
        <v>156</v>
      </c>
    </row>
    <row r="2334" spans="1:10" x14ac:dyDescent="0.25">
      <c r="A2334" s="18">
        <v>24245497</v>
      </c>
      <c r="B2334" s="184" t="s">
        <v>3209</v>
      </c>
      <c r="C2334" s="18" t="s">
        <v>5331</v>
      </c>
      <c r="D2334" s="185" t="s">
        <v>79</v>
      </c>
      <c r="E2334" s="18" t="s">
        <v>1684</v>
      </c>
      <c r="F2334" s="18">
        <v>11</v>
      </c>
      <c r="G2334" s="18" t="s">
        <v>142</v>
      </c>
      <c r="H2334" s="184" t="s">
        <v>5213</v>
      </c>
      <c r="I2334" s="185" t="s">
        <v>142</v>
      </c>
      <c r="J2334" s="18" t="s">
        <v>156</v>
      </c>
    </row>
    <row r="2335" spans="1:10" x14ac:dyDescent="0.25">
      <c r="A2335" s="18">
        <v>24233821</v>
      </c>
      <c r="B2335" s="184" t="s">
        <v>5332</v>
      </c>
      <c r="C2335" s="18" t="s">
        <v>5333</v>
      </c>
      <c r="D2335" s="185" t="s">
        <v>78</v>
      </c>
      <c r="E2335" s="18" t="s">
        <v>5334</v>
      </c>
      <c r="F2335" s="18">
        <v>12</v>
      </c>
      <c r="G2335" s="18" t="s">
        <v>142</v>
      </c>
      <c r="H2335" s="184" t="s">
        <v>5213</v>
      </c>
      <c r="I2335" s="185" t="s">
        <v>142</v>
      </c>
      <c r="J2335" s="18" t="s">
        <v>2593</v>
      </c>
    </row>
    <row r="2336" spans="1:10" x14ac:dyDescent="0.25">
      <c r="A2336" s="18">
        <v>24238036</v>
      </c>
      <c r="B2336" s="184" t="s">
        <v>5335</v>
      </c>
      <c r="C2336" s="18" t="s">
        <v>5336</v>
      </c>
      <c r="D2336" s="185" t="s">
        <v>95</v>
      </c>
      <c r="E2336" s="18" t="s">
        <v>2268</v>
      </c>
      <c r="F2336" s="18">
        <v>15</v>
      </c>
      <c r="G2336" s="18" t="s">
        <v>142</v>
      </c>
      <c r="H2336" s="184" t="s">
        <v>5213</v>
      </c>
      <c r="I2336" s="185" t="s">
        <v>142</v>
      </c>
      <c r="J2336" s="18" t="s">
        <v>203</v>
      </c>
    </row>
    <row r="2337" spans="1:10" x14ac:dyDescent="0.25">
      <c r="A2337" s="18">
        <v>24248371</v>
      </c>
      <c r="B2337" s="184" t="s">
        <v>5337</v>
      </c>
      <c r="C2337" s="18" t="s">
        <v>5338</v>
      </c>
      <c r="D2337" s="185" t="s">
        <v>79</v>
      </c>
      <c r="E2337" s="18" t="s">
        <v>689</v>
      </c>
      <c r="F2337" s="18">
        <v>12</v>
      </c>
      <c r="G2337" s="18" t="s">
        <v>142</v>
      </c>
      <c r="H2337" s="184" t="s">
        <v>5213</v>
      </c>
      <c r="I2337" s="185" t="s">
        <v>142</v>
      </c>
      <c r="J2337" s="18" t="s">
        <v>156</v>
      </c>
    </row>
    <row r="2338" spans="1:10" x14ac:dyDescent="0.25">
      <c r="A2338" s="18">
        <v>24220654</v>
      </c>
      <c r="B2338" s="184" t="s">
        <v>4974</v>
      </c>
      <c r="C2338" s="18" t="s">
        <v>5339</v>
      </c>
      <c r="D2338" s="185" t="s">
        <v>78</v>
      </c>
      <c r="E2338" s="18" t="s">
        <v>4519</v>
      </c>
      <c r="F2338" s="18">
        <v>13</v>
      </c>
      <c r="G2338" s="18" t="s">
        <v>142</v>
      </c>
      <c r="H2338" s="184" t="s">
        <v>5213</v>
      </c>
      <c r="I2338" s="185" t="s">
        <v>142</v>
      </c>
      <c r="J2338" s="18" t="s">
        <v>790</v>
      </c>
    </row>
    <row r="2339" spans="1:10" x14ac:dyDescent="0.25">
      <c r="A2339" s="18">
        <v>24247820</v>
      </c>
      <c r="B2339" s="184" t="s">
        <v>5340</v>
      </c>
      <c r="C2339" s="18" t="s">
        <v>3872</v>
      </c>
      <c r="D2339" s="185" t="s">
        <v>79</v>
      </c>
      <c r="E2339" s="18" t="s">
        <v>5341</v>
      </c>
      <c r="F2339" s="18">
        <v>11</v>
      </c>
      <c r="G2339" s="18" t="s">
        <v>142</v>
      </c>
      <c r="H2339" s="184" t="s">
        <v>5213</v>
      </c>
      <c r="I2339" s="185" t="s">
        <v>142</v>
      </c>
      <c r="J2339" s="18" t="s">
        <v>156</v>
      </c>
    </row>
    <row r="2340" spans="1:10" x14ac:dyDescent="0.25">
      <c r="A2340" s="18">
        <v>24245614</v>
      </c>
      <c r="B2340" s="184" t="s">
        <v>5342</v>
      </c>
      <c r="C2340" s="18" t="s">
        <v>808</v>
      </c>
      <c r="D2340" s="185" t="s">
        <v>78</v>
      </c>
      <c r="E2340" s="18" t="s">
        <v>773</v>
      </c>
      <c r="F2340" s="18">
        <v>11</v>
      </c>
      <c r="G2340" s="18" t="s">
        <v>142</v>
      </c>
      <c r="H2340" s="184" t="s">
        <v>5213</v>
      </c>
      <c r="I2340" s="185" t="s">
        <v>142</v>
      </c>
      <c r="J2340" s="18" t="s">
        <v>156</v>
      </c>
    </row>
    <row r="2341" spans="1:10" x14ac:dyDescent="0.25">
      <c r="A2341" s="18">
        <v>24248072</v>
      </c>
      <c r="B2341" s="184" t="s">
        <v>5343</v>
      </c>
      <c r="C2341" s="18" t="s">
        <v>5344</v>
      </c>
      <c r="D2341" s="185" t="s">
        <v>79</v>
      </c>
      <c r="E2341" s="18" t="s">
        <v>5345</v>
      </c>
      <c r="F2341" s="18">
        <v>12</v>
      </c>
      <c r="G2341" s="18" t="s">
        <v>142</v>
      </c>
      <c r="H2341" s="184" t="s">
        <v>5213</v>
      </c>
      <c r="I2341" s="185" t="s">
        <v>142</v>
      </c>
      <c r="J2341" s="18" t="s">
        <v>156</v>
      </c>
    </row>
    <row r="2342" spans="1:10" x14ac:dyDescent="0.25">
      <c r="A2342" s="18">
        <v>24222254</v>
      </c>
      <c r="B2342" s="184" t="s">
        <v>5346</v>
      </c>
      <c r="C2342" s="18" t="s">
        <v>5347</v>
      </c>
      <c r="D2342" s="185" t="s">
        <v>95</v>
      </c>
      <c r="E2342" s="18" t="s">
        <v>5348</v>
      </c>
      <c r="F2342" s="18">
        <v>14</v>
      </c>
      <c r="G2342" s="18" t="s">
        <v>142</v>
      </c>
      <c r="H2342" s="184" t="s">
        <v>5213</v>
      </c>
      <c r="I2342" s="185" t="s">
        <v>142</v>
      </c>
      <c r="J2342" s="18" t="s">
        <v>3784</v>
      </c>
    </row>
    <row r="2343" spans="1:10" x14ac:dyDescent="0.25">
      <c r="A2343" s="18">
        <v>24245759</v>
      </c>
      <c r="B2343" s="184" t="s">
        <v>5349</v>
      </c>
      <c r="C2343" s="18" t="s">
        <v>5350</v>
      </c>
      <c r="D2343" s="185" t="s">
        <v>79</v>
      </c>
      <c r="E2343" s="18" t="s">
        <v>5351</v>
      </c>
      <c r="F2343" s="18">
        <v>11</v>
      </c>
      <c r="G2343" s="18" t="s">
        <v>142</v>
      </c>
      <c r="H2343" s="184" t="s">
        <v>5213</v>
      </c>
      <c r="I2343" s="185" t="s">
        <v>142</v>
      </c>
      <c r="J2343" s="18" t="s">
        <v>156</v>
      </c>
    </row>
    <row r="2344" spans="1:10" x14ac:dyDescent="0.25">
      <c r="A2344" s="18">
        <v>24237020</v>
      </c>
      <c r="B2344" s="184" t="s">
        <v>5349</v>
      </c>
      <c r="C2344" s="18" t="s">
        <v>5352</v>
      </c>
      <c r="D2344" s="185" t="s">
        <v>79</v>
      </c>
      <c r="E2344" s="18" t="s">
        <v>1528</v>
      </c>
      <c r="F2344" s="18">
        <v>12</v>
      </c>
      <c r="G2344" s="18" t="s">
        <v>142</v>
      </c>
      <c r="H2344" s="184" t="s">
        <v>5213</v>
      </c>
      <c r="I2344" s="185" t="s">
        <v>142</v>
      </c>
      <c r="J2344" s="18" t="s">
        <v>5353</v>
      </c>
    </row>
    <row r="2345" spans="1:10" x14ac:dyDescent="0.25">
      <c r="A2345" s="18">
        <v>24248073</v>
      </c>
      <c r="B2345" s="184" t="s">
        <v>5354</v>
      </c>
      <c r="C2345" s="18" t="s">
        <v>4919</v>
      </c>
      <c r="D2345" s="185" t="s">
        <v>79</v>
      </c>
      <c r="E2345" s="18" t="s">
        <v>3278</v>
      </c>
      <c r="F2345" s="18">
        <v>12</v>
      </c>
      <c r="G2345" s="18" t="s">
        <v>142</v>
      </c>
      <c r="H2345" s="184" t="s">
        <v>5213</v>
      </c>
      <c r="I2345" s="185" t="s">
        <v>142</v>
      </c>
      <c r="J2345" s="18" t="s">
        <v>156</v>
      </c>
    </row>
    <row r="2346" spans="1:10" x14ac:dyDescent="0.25">
      <c r="A2346" s="18">
        <v>24222586</v>
      </c>
      <c r="B2346" s="184" t="s">
        <v>5355</v>
      </c>
      <c r="C2346" s="18" t="s">
        <v>5356</v>
      </c>
      <c r="D2346" s="185" t="s">
        <v>79</v>
      </c>
      <c r="E2346" s="18" t="s">
        <v>5311</v>
      </c>
      <c r="F2346" s="18">
        <v>13</v>
      </c>
      <c r="G2346" s="18" t="s">
        <v>142</v>
      </c>
      <c r="H2346" s="184" t="s">
        <v>5213</v>
      </c>
      <c r="I2346" s="185" t="s">
        <v>142</v>
      </c>
      <c r="J2346" s="18" t="s">
        <v>780</v>
      </c>
    </row>
    <row r="2347" spans="1:10" x14ac:dyDescent="0.25">
      <c r="A2347" s="18">
        <v>24210983</v>
      </c>
      <c r="B2347" s="184" t="s">
        <v>5357</v>
      </c>
      <c r="C2347" s="18" t="s">
        <v>1605</v>
      </c>
      <c r="D2347" s="185" t="s">
        <v>95</v>
      </c>
      <c r="E2347" s="18" t="s">
        <v>5358</v>
      </c>
      <c r="F2347" s="18">
        <v>14</v>
      </c>
      <c r="G2347" s="18" t="s">
        <v>142</v>
      </c>
      <c r="H2347" s="184" t="s">
        <v>5213</v>
      </c>
      <c r="I2347" s="185" t="s">
        <v>142</v>
      </c>
      <c r="J2347" s="18" t="s">
        <v>5359</v>
      </c>
    </row>
    <row r="2348" spans="1:10" x14ac:dyDescent="0.25">
      <c r="A2348" s="18">
        <v>24247508</v>
      </c>
      <c r="B2348" s="184" t="s">
        <v>5357</v>
      </c>
      <c r="C2348" s="18" t="s">
        <v>5360</v>
      </c>
      <c r="D2348" s="185" t="s">
        <v>79</v>
      </c>
      <c r="E2348" s="18" t="s">
        <v>181</v>
      </c>
      <c r="F2348" s="18">
        <v>12</v>
      </c>
      <c r="G2348" s="18" t="s">
        <v>142</v>
      </c>
      <c r="H2348" s="184" t="s">
        <v>5213</v>
      </c>
      <c r="I2348" s="185" t="s">
        <v>142</v>
      </c>
      <c r="J2348" s="18" t="s">
        <v>156</v>
      </c>
    </row>
    <row r="2349" spans="1:10" x14ac:dyDescent="0.25">
      <c r="A2349" s="18">
        <v>24237021</v>
      </c>
      <c r="B2349" s="184" t="s">
        <v>5361</v>
      </c>
      <c r="C2349" s="18" t="s">
        <v>2459</v>
      </c>
      <c r="D2349" s="185" t="s">
        <v>79</v>
      </c>
      <c r="E2349" s="18" t="s">
        <v>5362</v>
      </c>
      <c r="F2349" s="18">
        <v>13</v>
      </c>
      <c r="G2349" s="18" t="s">
        <v>142</v>
      </c>
      <c r="H2349" s="184" t="s">
        <v>5213</v>
      </c>
      <c r="I2349" s="185" t="s">
        <v>142</v>
      </c>
      <c r="J2349" s="18" t="s">
        <v>1938</v>
      </c>
    </row>
    <row r="2350" spans="1:10" x14ac:dyDescent="0.25">
      <c r="A2350" s="18">
        <v>24222258</v>
      </c>
      <c r="B2350" s="184" t="s">
        <v>5149</v>
      </c>
      <c r="C2350" s="18" t="s">
        <v>1770</v>
      </c>
      <c r="D2350" s="185" t="s">
        <v>95</v>
      </c>
      <c r="E2350" s="18" t="s">
        <v>5363</v>
      </c>
      <c r="F2350" s="18">
        <v>14</v>
      </c>
      <c r="G2350" s="18" t="s">
        <v>142</v>
      </c>
      <c r="H2350" s="184" t="s">
        <v>5213</v>
      </c>
      <c r="I2350" s="185" t="s">
        <v>142</v>
      </c>
      <c r="J2350" s="18" t="s">
        <v>5364</v>
      </c>
    </row>
    <row r="2351" spans="1:10" x14ac:dyDescent="0.25">
      <c r="A2351" s="18">
        <v>24211005</v>
      </c>
      <c r="B2351" s="184" t="s">
        <v>5365</v>
      </c>
      <c r="C2351" s="18" t="s">
        <v>5366</v>
      </c>
      <c r="D2351" s="185" t="s">
        <v>95</v>
      </c>
      <c r="E2351" s="18" t="s">
        <v>1842</v>
      </c>
      <c r="F2351" s="18">
        <v>14</v>
      </c>
      <c r="G2351" s="18" t="s">
        <v>142</v>
      </c>
      <c r="H2351" s="184" t="s">
        <v>5213</v>
      </c>
      <c r="I2351" s="185" t="s">
        <v>142</v>
      </c>
      <c r="J2351" s="18" t="s">
        <v>1288</v>
      </c>
    </row>
    <row r="2352" spans="1:10" x14ac:dyDescent="0.25">
      <c r="A2352" s="18">
        <v>24221851</v>
      </c>
      <c r="B2352" s="184" t="s">
        <v>239</v>
      </c>
      <c r="C2352" s="18" t="s">
        <v>5367</v>
      </c>
      <c r="D2352" s="185" t="s">
        <v>78</v>
      </c>
      <c r="E2352" s="18" t="s">
        <v>1312</v>
      </c>
      <c r="F2352" s="18">
        <v>13</v>
      </c>
      <c r="G2352" s="18" t="s">
        <v>142</v>
      </c>
      <c r="H2352" s="184" t="s">
        <v>5213</v>
      </c>
      <c r="I2352" s="185" t="s">
        <v>142</v>
      </c>
      <c r="J2352" s="18" t="s">
        <v>5368</v>
      </c>
    </row>
    <row r="2353" spans="1:10" x14ac:dyDescent="0.25">
      <c r="A2353" s="18">
        <v>24245631</v>
      </c>
      <c r="B2353" s="184" t="s">
        <v>5369</v>
      </c>
      <c r="C2353" s="18" t="s">
        <v>4974</v>
      </c>
      <c r="D2353" s="185" t="s">
        <v>78</v>
      </c>
      <c r="E2353" s="18" t="s">
        <v>411</v>
      </c>
      <c r="F2353" s="18">
        <v>12</v>
      </c>
      <c r="G2353" s="18" t="s">
        <v>142</v>
      </c>
      <c r="H2353" s="184" t="s">
        <v>5213</v>
      </c>
      <c r="I2353" s="185" t="s">
        <v>142</v>
      </c>
      <c r="J2353" s="18" t="s">
        <v>156</v>
      </c>
    </row>
    <row r="2354" spans="1:10" x14ac:dyDescent="0.25">
      <c r="A2354" s="18">
        <v>24245760</v>
      </c>
      <c r="B2354" s="184" t="s">
        <v>5370</v>
      </c>
      <c r="C2354" s="18" t="s">
        <v>5371</v>
      </c>
      <c r="D2354" s="185" t="s">
        <v>78</v>
      </c>
      <c r="E2354" s="18" t="s">
        <v>1707</v>
      </c>
      <c r="F2354" s="18">
        <v>11</v>
      </c>
      <c r="G2354" s="18" t="s">
        <v>142</v>
      </c>
      <c r="H2354" s="184" t="s">
        <v>5213</v>
      </c>
      <c r="I2354" s="185" t="s">
        <v>142</v>
      </c>
      <c r="J2354" s="18" t="s">
        <v>156</v>
      </c>
    </row>
    <row r="2355" spans="1:10" x14ac:dyDescent="0.25">
      <c r="A2355" s="18">
        <v>24220652</v>
      </c>
      <c r="B2355" s="184" t="s">
        <v>1223</v>
      </c>
      <c r="C2355" s="18" t="s">
        <v>455</v>
      </c>
      <c r="D2355" s="185" t="s">
        <v>79</v>
      </c>
      <c r="E2355" s="18" t="s">
        <v>5372</v>
      </c>
      <c r="F2355" s="18">
        <v>13</v>
      </c>
      <c r="G2355" s="18" t="s">
        <v>142</v>
      </c>
      <c r="H2355" s="184" t="s">
        <v>5213</v>
      </c>
      <c r="I2355" s="185" t="s">
        <v>142</v>
      </c>
      <c r="J2355" s="18" t="s">
        <v>780</v>
      </c>
    </row>
    <row r="2356" spans="1:10" x14ac:dyDescent="0.25">
      <c r="A2356" s="18">
        <v>24239211</v>
      </c>
      <c r="B2356" s="184" t="s">
        <v>5373</v>
      </c>
      <c r="C2356" s="18" t="s">
        <v>2409</v>
      </c>
      <c r="D2356" s="185" t="s">
        <v>95</v>
      </c>
      <c r="E2356" s="18" t="s">
        <v>4394</v>
      </c>
      <c r="F2356" s="18">
        <v>14</v>
      </c>
      <c r="G2356" s="18" t="s">
        <v>142</v>
      </c>
      <c r="H2356" s="184" t="s">
        <v>5213</v>
      </c>
      <c r="I2356" s="185" t="s">
        <v>142</v>
      </c>
      <c r="J2356" s="18" t="s">
        <v>5374</v>
      </c>
    </row>
    <row r="2357" spans="1:10" x14ac:dyDescent="0.25">
      <c r="A2357" s="18">
        <v>24249111</v>
      </c>
      <c r="B2357" s="184" t="s">
        <v>5158</v>
      </c>
      <c r="C2357" s="18" t="s">
        <v>5375</v>
      </c>
      <c r="D2357" s="185" t="s">
        <v>79</v>
      </c>
      <c r="E2357" s="18" t="s">
        <v>3846</v>
      </c>
      <c r="F2357" s="18">
        <v>12</v>
      </c>
      <c r="G2357" s="18" t="s">
        <v>142</v>
      </c>
      <c r="H2357" s="184" t="s">
        <v>5213</v>
      </c>
      <c r="I2357" s="185" t="s">
        <v>142</v>
      </c>
      <c r="J2357" s="18" t="s">
        <v>156</v>
      </c>
    </row>
    <row r="2358" spans="1:10" x14ac:dyDescent="0.25">
      <c r="A2358" s="18">
        <v>24245534</v>
      </c>
      <c r="B2358" s="184" t="s">
        <v>5376</v>
      </c>
      <c r="C2358" s="18" t="s">
        <v>5377</v>
      </c>
      <c r="D2358" s="185" t="s">
        <v>79</v>
      </c>
      <c r="E2358" s="18" t="s">
        <v>779</v>
      </c>
      <c r="F2358" s="18">
        <v>11</v>
      </c>
      <c r="G2358" s="18" t="s">
        <v>142</v>
      </c>
      <c r="H2358" s="184" t="s">
        <v>5213</v>
      </c>
      <c r="I2358" s="185" t="s">
        <v>142</v>
      </c>
      <c r="J2358" s="18" t="s">
        <v>156</v>
      </c>
    </row>
    <row r="2359" spans="1:10" x14ac:dyDescent="0.25">
      <c r="A2359" s="18">
        <v>24220646</v>
      </c>
      <c r="B2359" s="184" t="s">
        <v>5378</v>
      </c>
      <c r="C2359" s="18" t="s">
        <v>5379</v>
      </c>
      <c r="D2359" s="185" t="s">
        <v>94</v>
      </c>
      <c r="E2359" s="18" t="s">
        <v>5155</v>
      </c>
      <c r="F2359" s="18">
        <v>14</v>
      </c>
      <c r="G2359" s="18" t="s">
        <v>142</v>
      </c>
      <c r="H2359" s="184" t="s">
        <v>5213</v>
      </c>
      <c r="I2359" s="185" t="s">
        <v>142</v>
      </c>
      <c r="J2359" s="18" t="s">
        <v>2593</v>
      </c>
    </row>
    <row r="2360" spans="1:10" x14ac:dyDescent="0.25">
      <c r="A2360" s="18">
        <v>24248923</v>
      </c>
      <c r="B2360" s="184" t="s">
        <v>5380</v>
      </c>
      <c r="C2360" s="18" t="s">
        <v>3212</v>
      </c>
      <c r="D2360" s="185" t="s">
        <v>79</v>
      </c>
      <c r="E2360" s="18" t="s">
        <v>325</v>
      </c>
      <c r="F2360" s="18">
        <v>12</v>
      </c>
      <c r="G2360" s="18" t="s">
        <v>142</v>
      </c>
      <c r="H2360" s="184" t="s">
        <v>5213</v>
      </c>
      <c r="I2360" s="185" t="s">
        <v>142</v>
      </c>
      <c r="J2360" s="18" t="s">
        <v>156</v>
      </c>
    </row>
    <row r="2361" spans="1:10" x14ac:dyDescent="0.25">
      <c r="A2361" s="18">
        <v>24233709</v>
      </c>
      <c r="B2361" s="184" t="s">
        <v>5380</v>
      </c>
      <c r="C2361" s="18" t="s">
        <v>5381</v>
      </c>
      <c r="D2361" s="185" t="s">
        <v>78</v>
      </c>
      <c r="E2361" s="18" t="s">
        <v>5382</v>
      </c>
      <c r="F2361" s="18">
        <v>12</v>
      </c>
      <c r="G2361" s="18" t="s">
        <v>142</v>
      </c>
      <c r="H2361" s="184" t="s">
        <v>5213</v>
      </c>
      <c r="I2361" s="185" t="s">
        <v>142</v>
      </c>
      <c r="J2361" s="18" t="s">
        <v>156</v>
      </c>
    </row>
    <row r="2362" spans="1:10" x14ac:dyDescent="0.25">
      <c r="A2362" s="18">
        <v>24222552</v>
      </c>
      <c r="B2362" s="184" t="s">
        <v>5380</v>
      </c>
      <c r="C2362" s="18" t="s">
        <v>5383</v>
      </c>
      <c r="D2362" s="185" t="s">
        <v>95</v>
      </c>
      <c r="E2362" s="18" t="s">
        <v>3113</v>
      </c>
      <c r="F2362" s="18">
        <v>14</v>
      </c>
      <c r="G2362" s="18" t="s">
        <v>142</v>
      </c>
      <c r="H2362" s="184" t="s">
        <v>5213</v>
      </c>
      <c r="I2362" s="185" t="s">
        <v>142</v>
      </c>
      <c r="J2362" s="18" t="s">
        <v>156</v>
      </c>
    </row>
    <row r="2363" spans="1:10" x14ac:dyDescent="0.25">
      <c r="A2363" s="18">
        <v>24221681</v>
      </c>
      <c r="B2363" s="184" t="s">
        <v>5384</v>
      </c>
      <c r="C2363" s="18" t="s">
        <v>150</v>
      </c>
      <c r="D2363" s="185" t="s">
        <v>95</v>
      </c>
      <c r="E2363" s="18" t="s">
        <v>5385</v>
      </c>
      <c r="F2363" s="18">
        <v>14</v>
      </c>
      <c r="G2363" s="18" t="s">
        <v>142</v>
      </c>
      <c r="H2363" s="184" t="s">
        <v>5213</v>
      </c>
      <c r="I2363" s="185" t="s">
        <v>142</v>
      </c>
      <c r="J2363" s="18" t="s">
        <v>5386</v>
      </c>
    </row>
    <row r="2364" spans="1:10" x14ac:dyDescent="0.25">
      <c r="A2364" s="18">
        <v>24222463</v>
      </c>
      <c r="B2364" s="184" t="s">
        <v>5387</v>
      </c>
      <c r="C2364" s="18" t="s">
        <v>2517</v>
      </c>
      <c r="D2364" s="185" t="s">
        <v>94</v>
      </c>
      <c r="E2364" s="18" t="s">
        <v>5388</v>
      </c>
      <c r="F2364" s="18">
        <v>14</v>
      </c>
      <c r="G2364" s="18" t="s">
        <v>142</v>
      </c>
      <c r="H2364" s="184" t="s">
        <v>5213</v>
      </c>
      <c r="I2364" s="185" t="s">
        <v>142</v>
      </c>
      <c r="J2364" s="18" t="s">
        <v>2593</v>
      </c>
    </row>
    <row r="2365" spans="1:10" x14ac:dyDescent="0.25">
      <c r="A2365" s="18">
        <v>24245586</v>
      </c>
      <c r="B2365" s="184" t="s">
        <v>5389</v>
      </c>
      <c r="C2365" s="18" t="s">
        <v>5390</v>
      </c>
      <c r="D2365" s="185" t="s">
        <v>79</v>
      </c>
      <c r="E2365" s="18" t="s">
        <v>855</v>
      </c>
      <c r="F2365" s="18">
        <v>12</v>
      </c>
      <c r="G2365" s="18" t="s">
        <v>142</v>
      </c>
      <c r="H2365" s="184" t="s">
        <v>5213</v>
      </c>
      <c r="I2365" s="185" t="s">
        <v>142</v>
      </c>
      <c r="J2365" s="18" t="s">
        <v>156</v>
      </c>
    </row>
    <row r="2366" spans="1:10" x14ac:dyDescent="0.25">
      <c r="A2366" s="18">
        <v>24245503</v>
      </c>
      <c r="B2366" s="184" t="s">
        <v>5391</v>
      </c>
      <c r="C2366" s="18" t="s">
        <v>5392</v>
      </c>
      <c r="D2366" s="185" t="s">
        <v>78</v>
      </c>
      <c r="E2366" s="18" t="s">
        <v>2738</v>
      </c>
      <c r="F2366" s="18">
        <v>13</v>
      </c>
      <c r="G2366" s="18" t="s">
        <v>142</v>
      </c>
      <c r="H2366" s="184" t="s">
        <v>5213</v>
      </c>
      <c r="I2366" s="185" t="s">
        <v>142</v>
      </c>
      <c r="J2366" s="18" t="s">
        <v>156</v>
      </c>
    </row>
    <row r="2367" spans="1:10" x14ac:dyDescent="0.25">
      <c r="A2367" s="18">
        <v>24222702</v>
      </c>
      <c r="B2367" s="184" t="s">
        <v>5393</v>
      </c>
      <c r="C2367" s="18" t="s">
        <v>5394</v>
      </c>
      <c r="D2367" s="185" t="s">
        <v>94</v>
      </c>
      <c r="E2367" s="18" t="s">
        <v>2021</v>
      </c>
      <c r="F2367" s="18">
        <v>14</v>
      </c>
      <c r="G2367" s="18" t="s">
        <v>142</v>
      </c>
      <c r="H2367" s="184" t="s">
        <v>5213</v>
      </c>
      <c r="I2367" s="185" t="s">
        <v>142</v>
      </c>
      <c r="J2367" s="18" t="s">
        <v>156</v>
      </c>
    </row>
    <row r="2368" spans="1:10" x14ac:dyDescent="0.25">
      <c r="A2368" s="18">
        <v>24245632</v>
      </c>
      <c r="B2368" s="184" t="s">
        <v>1005</v>
      </c>
      <c r="C2368" s="18" t="s">
        <v>5395</v>
      </c>
      <c r="D2368" s="185" t="s">
        <v>78</v>
      </c>
      <c r="E2368" s="18" t="s">
        <v>3325</v>
      </c>
      <c r="F2368" s="18">
        <v>12</v>
      </c>
      <c r="G2368" s="18" t="s">
        <v>142</v>
      </c>
      <c r="H2368" s="184" t="s">
        <v>5213</v>
      </c>
      <c r="I2368" s="185" t="s">
        <v>142</v>
      </c>
      <c r="J2368" s="18" t="s">
        <v>156</v>
      </c>
    </row>
    <row r="2369" spans="1:10" x14ac:dyDescent="0.25">
      <c r="A2369" s="18">
        <v>24237022</v>
      </c>
      <c r="B2369" s="184" t="s">
        <v>5396</v>
      </c>
      <c r="C2369" s="18" t="s">
        <v>5397</v>
      </c>
      <c r="D2369" s="185" t="s">
        <v>79</v>
      </c>
      <c r="E2369" s="18" t="s">
        <v>5398</v>
      </c>
      <c r="F2369" s="18">
        <v>12</v>
      </c>
      <c r="G2369" s="18" t="s">
        <v>142</v>
      </c>
      <c r="H2369" s="184" t="s">
        <v>5213</v>
      </c>
      <c r="I2369" s="185" t="s">
        <v>142</v>
      </c>
      <c r="J2369" s="18" t="s">
        <v>5399</v>
      </c>
    </row>
    <row r="2370" spans="1:10" x14ac:dyDescent="0.25">
      <c r="A2370" s="18">
        <v>24222581</v>
      </c>
      <c r="B2370" s="184" t="s">
        <v>5400</v>
      </c>
      <c r="C2370" s="18" t="s">
        <v>5401</v>
      </c>
      <c r="D2370" s="185" t="s">
        <v>95</v>
      </c>
      <c r="E2370" s="18" t="s">
        <v>1228</v>
      </c>
      <c r="F2370" s="18">
        <v>14</v>
      </c>
      <c r="G2370" s="18" t="s">
        <v>142</v>
      </c>
      <c r="H2370" s="184" t="s">
        <v>5213</v>
      </c>
      <c r="I2370" s="185" t="s">
        <v>142</v>
      </c>
      <c r="J2370" s="18" t="s">
        <v>5326</v>
      </c>
    </row>
    <row r="2371" spans="1:10" x14ac:dyDescent="0.25">
      <c r="A2371" s="18">
        <v>24212829</v>
      </c>
      <c r="B2371" s="184" t="s">
        <v>5402</v>
      </c>
      <c r="C2371" s="18" t="s">
        <v>5403</v>
      </c>
      <c r="D2371" s="185" t="s">
        <v>94</v>
      </c>
      <c r="E2371" s="18" t="s">
        <v>2976</v>
      </c>
      <c r="F2371" s="18">
        <v>14</v>
      </c>
      <c r="G2371" s="18" t="s">
        <v>142</v>
      </c>
      <c r="H2371" s="184" t="s">
        <v>5213</v>
      </c>
      <c r="I2371" s="185" t="s">
        <v>142</v>
      </c>
      <c r="J2371" s="18" t="s">
        <v>608</v>
      </c>
    </row>
    <row r="2372" spans="1:10" x14ac:dyDescent="0.25">
      <c r="A2372" s="18">
        <v>24245556</v>
      </c>
      <c r="B2372" s="184" t="s">
        <v>640</v>
      </c>
      <c r="C2372" s="18" t="s">
        <v>5404</v>
      </c>
      <c r="D2372" s="185" t="s">
        <v>79</v>
      </c>
      <c r="E2372" s="18" t="s">
        <v>2534</v>
      </c>
      <c r="F2372" s="18">
        <v>12</v>
      </c>
      <c r="G2372" s="18" t="s">
        <v>142</v>
      </c>
      <c r="H2372" s="184" t="s">
        <v>5213</v>
      </c>
      <c r="I2372" s="185" t="s">
        <v>142</v>
      </c>
      <c r="J2372" s="18" t="s">
        <v>156</v>
      </c>
    </row>
    <row r="2373" spans="1:10" x14ac:dyDescent="0.25">
      <c r="A2373" s="18">
        <v>24238755</v>
      </c>
      <c r="B2373" s="184" t="s">
        <v>5405</v>
      </c>
      <c r="C2373" s="18" t="s">
        <v>5406</v>
      </c>
      <c r="D2373" s="185" t="s">
        <v>79</v>
      </c>
      <c r="E2373" s="18" t="s">
        <v>2889</v>
      </c>
      <c r="F2373" s="18">
        <v>12</v>
      </c>
      <c r="G2373" s="18" t="s">
        <v>142</v>
      </c>
      <c r="H2373" s="184" t="s">
        <v>5213</v>
      </c>
      <c r="I2373" s="185" t="s">
        <v>142</v>
      </c>
      <c r="J2373" s="18" t="s">
        <v>2446</v>
      </c>
    </row>
    <row r="2374" spans="1:10" x14ac:dyDescent="0.25">
      <c r="A2374" s="18">
        <v>24220637</v>
      </c>
      <c r="B2374" s="184" t="s">
        <v>5407</v>
      </c>
      <c r="C2374" s="18" t="s">
        <v>300</v>
      </c>
      <c r="D2374" s="185" t="s">
        <v>95</v>
      </c>
      <c r="E2374" s="18" t="s">
        <v>1796</v>
      </c>
      <c r="F2374" s="18">
        <v>14</v>
      </c>
      <c r="G2374" s="18" t="s">
        <v>142</v>
      </c>
      <c r="H2374" s="184" t="s">
        <v>5213</v>
      </c>
      <c r="I2374" s="185" t="s">
        <v>142</v>
      </c>
      <c r="J2374" s="18" t="s">
        <v>5408</v>
      </c>
    </row>
    <row r="2375" spans="1:10" x14ac:dyDescent="0.25">
      <c r="A2375" s="18">
        <v>24247821</v>
      </c>
      <c r="B2375" s="184" t="s">
        <v>5409</v>
      </c>
      <c r="C2375" s="18" t="s">
        <v>5410</v>
      </c>
      <c r="D2375" s="185" t="s">
        <v>79</v>
      </c>
      <c r="E2375" s="18" t="s">
        <v>448</v>
      </c>
      <c r="F2375" s="18">
        <v>11</v>
      </c>
      <c r="G2375" s="18" t="s">
        <v>142</v>
      </c>
      <c r="H2375" s="184" t="s">
        <v>5213</v>
      </c>
      <c r="I2375" s="185" t="s">
        <v>142</v>
      </c>
      <c r="J2375" s="18" t="s">
        <v>156</v>
      </c>
    </row>
    <row r="2376" spans="1:10" x14ac:dyDescent="0.25">
      <c r="A2376" s="18">
        <v>24248924</v>
      </c>
      <c r="B2376" s="184" t="s">
        <v>5411</v>
      </c>
      <c r="C2376" s="18" t="s">
        <v>5412</v>
      </c>
      <c r="D2376" s="185" t="s">
        <v>79</v>
      </c>
      <c r="E2376" s="18" t="s">
        <v>889</v>
      </c>
      <c r="F2376" s="18">
        <v>12</v>
      </c>
      <c r="G2376" s="18" t="s">
        <v>142</v>
      </c>
      <c r="H2376" s="184" t="s">
        <v>5213</v>
      </c>
      <c r="I2376" s="185" t="s">
        <v>142</v>
      </c>
      <c r="J2376" s="18" t="s">
        <v>156</v>
      </c>
    </row>
    <row r="2377" spans="1:10" x14ac:dyDescent="0.25">
      <c r="A2377" s="18">
        <v>24237097</v>
      </c>
      <c r="B2377" s="184" t="s">
        <v>5167</v>
      </c>
      <c r="C2377" s="18" t="s">
        <v>5413</v>
      </c>
      <c r="D2377" s="185" t="s">
        <v>79</v>
      </c>
      <c r="E2377" s="18" t="s">
        <v>5414</v>
      </c>
      <c r="F2377" s="18">
        <v>12</v>
      </c>
      <c r="G2377" s="18" t="s">
        <v>142</v>
      </c>
      <c r="H2377" s="184" t="s">
        <v>5213</v>
      </c>
      <c r="I2377" s="185" t="s">
        <v>142</v>
      </c>
      <c r="J2377" s="18" t="s">
        <v>5374</v>
      </c>
    </row>
    <row r="2378" spans="1:10" x14ac:dyDescent="0.25">
      <c r="A2378" s="18">
        <v>24245679</v>
      </c>
      <c r="B2378" s="184" t="s">
        <v>5415</v>
      </c>
      <c r="C2378" s="18" t="s">
        <v>5416</v>
      </c>
      <c r="D2378" s="185" t="s">
        <v>79</v>
      </c>
      <c r="E2378" s="18" t="s">
        <v>264</v>
      </c>
      <c r="F2378" s="18">
        <v>11</v>
      </c>
      <c r="G2378" s="18" t="s">
        <v>142</v>
      </c>
      <c r="H2378" s="184" t="s">
        <v>5213</v>
      </c>
      <c r="I2378" s="185" t="s">
        <v>142</v>
      </c>
      <c r="J2378" s="18" t="s">
        <v>156</v>
      </c>
    </row>
    <row r="2379" spans="1:10" x14ac:dyDescent="0.25">
      <c r="A2379" s="18">
        <v>24237024</v>
      </c>
      <c r="B2379" s="184" t="s">
        <v>5417</v>
      </c>
      <c r="C2379" s="18" t="s">
        <v>5418</v>
      </c>
      <c r="D2379" s="185" t="s">
        <v>79</v>
      </c>
      <c r="E2379" s="18" t="s">
        <v>3482</v>
      </c>
      <c r="F2379" s="18">
        <v>13</v>
      </c>
      <c r="G2379" s="18" t="s">
        <v>142</v>
      </c>
      <c r="H2379" s="184" t="s">
        <v>5213</v>
      </c>
      <c r="I2379" s="185" t="s">
        <v>142</v>
      </c>
      <c r="J2379" s="18" t="s">
        <v>1938</v>
      </c>
    </row>
    <row r="2380" spans="1:10" x14ac:dyDescent="0.25">
      <c r="A2380" s="18">
        <v>24236996</v>
      </c>
      <c r="B2380" s="184" t="s">
        <v>5419</v>
      </c>
      <c r="C2380" s="18" t="s">
        <v>5420</v>
      </c>
      <c r="D2380" s="185" t="s">
        <v>95</v>
      </c>
      <c r="E2380" s="18" t="s">
        <v>5421</v>
      </c>
      <c r="F2380" s="18">
        <v>15</v>
      </c>
      <c r="G2380" s="18" t="s">
        <v>142</v>
      </c>
      <c r="H2380" s="184" t="s">
        <v>5213</v>
      </c>
      <c r="I2380" s="185" t="s">
        <v>142</v>
      </c>
      <c r="J2380" s="18" t="s">
        <v>156</v>
      </c>
    </row>
    <row r="2381" spans="1:10" x14ac:dyDescent="0.25">
      <c r="A2381" s="18">
        <v>24222396</v>
      </c>
      <c r="B2381" s="184" t="s">
        <v>5422</v>
      </c>
      <c r="C2381" s="18" t="s">
        <v>5423</v>
      </c>
      <c r="D2381" s="185" t="s">
        <v>78</v>
      </c>
      <c r="E2381" s="18" t="s">
        <v>593</v>
      </c>
      <c r="F2381" s="18">
        <v>13</v>
      </c>
      <c r="G2381" s="18" t="s">
        <v>142</v>
      </c>
      <c r="H2381" s="184" t="s">
        <v>5213</v>
      </c>
      <c r="I2381" s="185" t="s">
        <v>142</v>
      </c>
      <c r="J2381" s="18" t="s">
        <v>2593</v>
      </c>
    </row>
    <row r="2382" spans="1:10" x14ac:dyDescent="0.25">
      <c r="A2382" s="18">
        <v>24247722</v>
      </c>
      <c r="B2382" s="184" t="s">
        <v>5424</v>
      </c>
      <c r="C2382" s="18" t="s">
        <v>5425</v>
      </c>
      <c r="D2382" s="185" t="s">
        <v>79</v>
      </c>
      <c r="E2382" s="18" t="s">
        <v>1449</v>
      </c>
      <c r="F2382" s="18">
        <v>12</v>
      </c>
      <c r="G2382" s="18" t="s">
        <v>142</v>
      </c>
      <c r="H2382" s="184" t="s">
        <v>5213</v>
      </c>
      <c r="I2382" s="185" t="s">
        <v>142</v>
      </c>
      <c r="J2382" s="18" t="s">
        <v>156</v>
      </c>
    </row>
    <row r="2383" spans="1:10" x14ac:dyDescent="0.25">
      <c r="A2383" s="18">
        <v>24237011</v>
      </c>
      <c r="B2383" s="184" t="s">
        <v>5424</v>
      </c>
      <c r="C2383" s="18" t="s">
        <v>5426</v>
      </c>
      <c r="D2383" s="185" t="s">
        <v>79</v>
      </c>
      <c r="E2383" s="18" t="s">
        <v>5427</v>
      </c>
      <c r="F2383" s="18">
        <v>13</v>
      </c>
      <c r="G2383" s="18" t="s">
        <v>142</v>
      </c>
      <c r="H2383" s="184" t="s">
        <v>5213</v>
      </c>
      <c r="I2383" s="185" t="s">
        <v>142</v>
      </c>
      <c r="J2383" s="18" t="s">
        <v>1627</v>
      </c>
    </row>
    <row r="2384" spans="1:10" x14ac:dyDescent="0.25">
      <c r="A2384" s="18">
        <v>24211948</v>
      </c>
      <c r="B2384" s="184" t="s">
        <v>5428</v>
      </c>
      <c r="C2384" s="18" t="s">
        <v>694</v>
      </c>
      <c r="D2384" s="185" t="s">
        <v>95</v>
      </c>
      <c r="E2384" s="18" t="s">
        <v>1032</v>
      </c>
      <c r="F2384" s="18">
        <v>14</v>
      </c>
      <c r="G2384" s="18" t="s">
        <v>142</v>
      </c>
      <c r="H2384" s="184" t="s">
        <v>5213</v>
      </c>
      <c r="I2384" s="185" t="s">
        <v>142</v>
      </c>
      <c r="J2384" s="18" t="s">
        <v>5429</v>
      </c>
    </row>
    <row r="2385" spans="1:10" x14ac:dyDescent="0.25">
      <c r="A2385" s="18">
        <v>24245633</v>
      </c>
      <c r="B2385" s="184" t="s">
        <v>5430</v>
      </c>
      <c r="C2385" s="18" t="s">
        <v>5431</v>
      </c>
      <c r="D2385" s="185" t="s">
        <v>79</v>
      </c>
      <c r="E2385" s="18" t="s">
        <v>1165</v>
      </c>
      <c r="F2385" s="18">
        <v>12</v>
      </c>
      <c r="G2385" s="18" t="s">
        <v>142</v>
      </c>
      <c r="H2385" s="184" t="s">
        <v>5213</v>
      </c>
      <c r="I2385" s="185" t="s">
        <v>142</v>
      </c>
      <c r="J2385" s="18" t="s">
        <v>156</v>
      </c>
    </row>
    <row r="2386" spans="1:10" x14ac:dyDescent="0.25">
      <c r="A2386" s="18">
        <v>24212820</v>
      </c>
      <c r="B2386" s="184" t="s">
        <v>1477</v>
      </c>
      <c r="C2386" s="18" t="s">
        <v>5432</v>
      </c>
      <c r="D2386" s="185" t="s">
        <v>94</v>
      </c>
      <c r="E2386" s="18" t="s">
        <v>1568</v>
      </c>
      <c r="F2386" s="18">
        <v>15</v>
      </c>
      <c r="G2386" s="18" t="s">
        <v>142</v>
      </c>
      <c r="H2386" s="184" t="s">
        <v>5213</v>
      </c>
      <c r="I2386" s="185" t="s">
        <v>142</v>
      </c>
      <c r="J2386" s="18" t="s">
        <v>5286</v>
      </c>
    </row>
    <row r="2387" spans="1:10" x14ac:dyDescent="0.25">
      <c r="A2387" s="18">
        <v>24211103</v>
      </c>
      <c r="B2387" s="184" t="s">
        <v>1477</v>
      </c>
      <c r="C2387" s="18" t="s">
        <v>2998</v>
      </c>
      <c r="D2387" s="185" t="s">
        <v>95</v>
      </c>
      <c r="E2387" s="18" t="s">
        <v>5433</v>
      </c>
      <c r="F2387" s="18">
        <v>15</v>
      </c>
      <c r="G2387" s="18" t="s">
        <v>142</v>
      </c>
      <c r="H2387" s="184" t="s">
        <v>5213</v>
      </c>
      <c r="I2387" s="185" t="s">
        <v>142</v>
      </c>
      <c r="J2387" s="18" t="s">
        <v>1417</v>
      </c>
    </row>
    <row r="2388" spans="1:10" x14ac:dyDescent="0.25">
      <c r="A2388" s="18">
        <v>24237269</v>
      </c>
      <c r="B2388" s="184" t="s">
        <v>5434</v>
      </c>
      <c r="C2388" s="18" t="s">
        <v>5435</v>
      </c>
      <c r="D2388" s="185" t="s">
        <v>78</v>
      </c>
      <c r="E2388" s="18" t="s">
        <v>5436</v>
      </c>
      <c r="F2388" s="18">
        <v>12</v>
      </c>
      <c r="G2388" s="18" t="s">
        <v>142</v>
      </c>
      <c r="H2388" s="184" t="s">
        <v>5213</v>
      </c>
      <c r="I2388" s="185" t="s">
        <v>142</v>
      </c>
      <c r="J2388" s="18" t="s">
        <v>1938</v>
      </c>
    </row>
    <row r="2389" spans="1:10" x14ac:dyDescent="0.25">
      <c r="A2389" s="18">
        <v>24237085</v>
      </c>
      <c r="B2389" s="184" t="s">
        <v>3518</v>
      </c>
      <c r="C2389" s="18" t="s">
        <v>5437</v>
      </c>
      <c r="D2389" s="185" t="s">
        <v>79</v>
      </c>
      <c r="E2389" s="18" t="s">
        <v>1382</v>
      </c>
      <c r="F2389" s="18">
        <v>12</v>
      </c>
      <c r="G2389" s="18" t="s">
        <v>142</v>
      </c>
      <c r="H2389" s="184" t="s">
        <v>5213</v>
      </c>
      <c r="I2389" s="185" t="s">
        <v>142</v>
      </c>
      <c r="J2389" s="18" t="s">
        <v>3282</v>
      </c>
    </row>
    <row r="2390" spans="1:10" x14ac:dyDescent="0.25">
      <c r="A2390" s="18">
        <v>24248925</v>
      </c>
      <c r="B2390" s="184" t="s">
        <v>5438</v>
      </c>
      <c r="C2390" s="18" t="s">
        <v>5439</v>
      </c>
      <c r="D2390" s="185" t="s">
        <v>78</v>
      </c>
      <c r="E2390" s="18" t="s">
        <v>4565</v>
      </c>
      <c r="F2390" s="18">
        <v>13</v>
      </c>
      <c r="G2390" s="18" t="s">
        <v>142</v>
      </c>
      <c r="H2390" s="184" t="s">
        <v>5213</v>
      </c>
      <c r="I2390" s="185" t="s">
        <v>142</v>
      </c>
      <c r="J2390" s="18" t="s">
        <v>156</v>
      </c>
    </row>
    <row r="2391" spans="1:10" x14ac:dyDescent="0.25">
      <c r="A2391" s="18">
        <v>24237025</v>
      </c>
      <c r="B2391" s="184" t="s">
        <v>5440</v>
      </c>
      <c r="C2391" s="18" t="s">
        <v>5441</v>
      </c>
      <c r="D2391" s="185" t="s">
        <v>79</v>
      </c>
      <c r="E2391" s="18" t="s">
        <v>5442</v>
      </c>
      <c r="F2391" s="18">
        <v>12</v>
      </c>
      <c r="G2391" s="18" t="s">
        <v>142</v>
      </c>
      <c r="H2391" s="184" t="s">
        <v>5213</v>
      </c>
      <c r="I2391" s="185" t="s">
        <v>142</v>
      </c>
      <c r="J2391" s="18" t="s">
        <v>5374</v>
      </c>
    </row>
    <row r="2392" spans="1:10" x14ac:dyDescent="0.25">
      <c r="A2392" s="18">
        <v>24212854</v>
      </c>
      <c r="B2392" s="184" t="s">
        <v>5443</v>
      </c>
      <c r="C2392" s="18" t="s">
        <v>5444</v>
      </c>
      <c r="D2392" s="185" t="s">
        <v>94</v>
      </c>
      <c r="E2392" s="18" t="s">
        <v>5445</v>
      </c>
      <c r="F2392" s="18">
        <v>15</v>
      </c>
      <c r="G2392" s="18" t="s">
        <v>142</v>
      </c>
      <c r="H2392" s="184" t="s">
        <v>5213</v>
      </c>
      <c r="I2392" s="185" t="s">
        <v>142</v>
      </c>
      <c r="J2392" s="18" t="s">
        <v>156</v>
      </c>
    </row>
    <row r="2393" spans="1:10" x14ac:dyDescent="0.25">
      <c r="A2393" s="18">
        <v>24236998</v>
      </c>
      <c r="B2393" s="184" t="s">
        <v>5446</v>
      </c>
      <c r="C2393" s="18" t="s">
        <v>5447</v>
      </c>
      <c r="D2393" s="185" t="s">
        <v>94</v>
      </c>
      <c r="E2393" s="18" t="s">
        <v>3287</v>
      </c>
      <c r="F2393" s="18">
        <v>14</v>
      </c>
      <c r="G2393" s="18" t="s">
        <v>142</v>
      </c>
      <c r="H2393" s="184" t="s">
        <v>5213</v>
      </c>
      <c r="I2393" s="185" t="s">
        <v>142</v>
      </c>
      <c r="J2393" s="18" t="s">
        <v>3282</v>
      </c>
    </row>
    <row r="2394" spans="1:10" x14ac:dyDescent="0.25">
      <c r="A2394" s="18">
        <v>24245535</v>
      </c>
      <c r="B2394" s="184" t="s">
        <v>5448</v>
      </c>
      <c r="C2394" s="18" t="s">
        <v>5449</v>
      </c>
      <c r="D2394" s="185" t="s">
        <v>78</v>
      </c>
      <c r="E2394" s="18" t="s">
        <v>4615</v>
      </c>
      <c r="F2394" s="18">
        <v>12</v>
      </c>
      <c r="G2394" s="18" t="s">
        <v>142</v>
      </c>
      <c r="H2394" s="184" t="s">
        <v>5213</v>
      </c>
      <c r="I2394" s="185" t="s">
        <v>142</v>
      </c>
      <c r="J2394" s="18" t="s">
        <v>156</v>
      </c>
    </row>
    <row r="2395" spans="1:10" x14ac:dyDescent="0.25">
      <c r="A2395" s="18">
        <v>24222551</v>
      </c>
      <c r="B2395" s="184" t="s">
        <v>5450</v>
      </c>
      <c r="C2395" s="18" t="s">
        <v>685</v>
      </c>
      <c r="D2395" s="185" t="s">
        <v>94</v>
      </c>
      <c r="E2395" s="18" t="s">
        <v>1603</v>
      </c>
      <c r="F2395" s="18">
        <v>14</v>
      </c>
      <c r="G2395" s="18" t="s">
        <v>142</v>
      </c>
      <c r="H2395" s="184" t="s">
        <v>5213</v>
      </c>
      <c r="I2395" s="185" t="s">
        <v>142</v>
      </c>
      <c r="J2395" s="18" t="s">
        <v>1938</v>
      </c>
    </row>
    <row r="2396" spans="1:10" x14ac:dyDescent="0.25">
      <c r="A2396" s="18">
        <v>24245634</v>
      </c>
      <c r="B2396" s="184" t="s">
        <v>5451</v>
      </c>
      <c r="C2396" s="18" t="s">
        <v>5452</v>
      </c>
      <c r="D2396" s="185" t="s">
        <v>79</v>
      </c>
      <c r="E2396" s="18" t="s">
        <v>5453</v>
      </c>
      <c r="F2396" s="18">
        <v>11</v>
      </c>
      <c r="G2396" s="18" t="s">
        <v>142</v>
      </c>
      <c r="H2396" s="184" t="s">
        <v>5213</v>
      </c>
      <c r="I2396" s="185" t="s">
        <v>142</v>
      </c>
      <c r="J2396" s="18" t="s">
        <v>156</v>
      </c>
    </row>
    <row r="2397" spans="1:10" x14ac:dyDescent="0.25">
      <c r="A2397" s="18">
        <v>24237075</v>
      </c>
      <c r="B2397" s="184" t="s">
        <v>5454</v>
      </c>
      <c r="C2397" s="18" t="s">
        <v>5455</v>
      </c>
      <c r="D2397" s="185" t="s">
        <v>79</v>
      </c>
      <c r="E2397" s="18" t="s">
        <v>5456</v>
      </c>
      <c r="F2397" s="18">
        <v>12</v>
      </c>
      <c r="G2397" s="18" t="s">
        <v>142</v>
      </c>
      <c r="H2397" s="184" t="s">
        <v>5213</v>
      </c>
      <c r="I2397" s="185" t="s">
        <v>142</v>
      </c>
      <c r="J2397" s="18" t="s">
        <v>2593</v>
      </c>
    </row>
    <row r="2398" spans="1:10" x14ac:dyDescent="0.25">
      <c r="A2398" s="18">
        <v>24236994</v>
      </c>
      <c r="B2398" s="184" t="s">
        <v>5457</v>
      </c>
      <c r="C2398" s="18" t="s">
        <v>5458</v>
      </c>
      <c r="D2398" s="185" t="s">
        <v>95</v>
      </c>
      <c r="E2398" s="18" t="s">
        <v>5459</v>
      </c>
      <c r="F2398" s="18">
        <v>14</v>
      </c>
      <c r="G2398" s="18" t="s">
        <v>142</v>
      </c>
      <c r="H2398" s="184" t="s">
        <v>5213</v>
      </c>
      <c r="I2398" s="185" t="s">
        <v>142</v>
      </c>
      <c r="J2398" s="18" t="s">
        <v>156</v>
      </c>
    </row>
    <row r="2399" spans="1:10" x14ac:dyDescent="0.25">
      <c r="A2399" s="18">
        <v>24238880</v>
      </c>
      <c r="B2399" s="184" t="s">
        <v>5460</v>
      </c>
      <c r="C2399" s="18" t="s">
        <v>1526</v>
      </c>
      <c r="D2399" s="185" t="s">
        <v>79</v>
      </c>
      <c r="E2399" s="18" t="s">
        <v>459</v>
      </c>
      <c r="F2399" s="18">
        <v>12</v>
      </c>
      <c r="G2399" s="18" t="s">
        <v>142</v>
      </c>
      <c r="H2399" s="184" t="s">
        <v>5213</v>
      </c>
      <c r="I2399" s="185" t="s">
        <v>142</v>
      </c>
      <c r="J2399" s="18" t="s">
        <v>156</v>
      </c>
    </row>
    <row r="2400" spans="1:10" x14ac:dyDescent="0.25">
      <c r="A2400" s="18">
        <v>24245761</v>
      </c>
      <c r="B2400" s="184" t="s">
        <v>5461</v>
      </c>
      <c r="C2400" s="18" t="s">
        <v>5462</v>
      </c>
      <c r="D2400" s="185" t="s">
        <v>78</v>
      </c>
      <c r="E2400" s="18" t="s">
        <v>1143</v>
      </c>
      <c r="F2400" s="18">
        <v>11</v>
      </c>
      <c r="G2400" s="18" t="s">
        <v>142</v>
      </c>
      <c r="H2400" s="184" t="s">
        <v>5213</v>
      </c>
      <c r="I2400" s="185" t="s">
        <v>142</v>
      </c>
      <c r="J2400" s="18" t="s">
        <v>156</v>
      </c>
    </row>
    <row r="2401" spans="1:10" x14ac:dyDescent="0.25">
      <c r="A2401" s="18">
        <v>24245762</v>
      </c>
      <c r="B2401" s="184" t="s">
        <v>5463</v>
      </c>
      <c r="C2401" s="18" t="s">
        <v>1442</v>
      </c>
      <c r="D2401" s="185" t="s">
        <v>78</v>
      </c>
      <c r="E2401" s="18" t="s">
        <v>258</v>
      </c>
      <c r="F2401" s="18">
        <v>12</v>
      </c>
      <c r="G2401" s="18" t="s">
        <v>142</v>
      </c>
      <c r="H2401" s="184" t="s">
        <v>5213</v>
      </c>
      <c r="I2401" s="185" t="s">
        <v>142</v>
      </c>
      <c r="J2401" s="18" t="s">
        <v>156</v>
      </c>
    </row>
    <row r="2402" spans="1:10" x14ac:dyDescent="0.25">
      <c r="A2402" s="18">
        <v>24248372</v>
      </c>
      <c r="B2402" s="184" t="s">
        <v>5464</v>
      </c>
      <c r="C2402" s="18" t="s">
        <v>5465</v>
      </c>
      <c r="D2402" s="185" t="s">
        <v>78</v>
      </c>
      <c r="E2402" s="18" t="s">
        <v>1380</v>
      </c>
      <c r="F2402" s="18">
        <v>12</v>
      </c>
      <c r="G2402" s="18" t="s">
        <v>142</v>
      </c>
      <c r="H2402" s="184" t="s">
        <v>5213</v>
      </c>
      <c r="I2402" s="185" t="s">
        <v>142</v>
      </c>
      <c r="J2402" s="18" t="s">
        <v>156</v>
      </c>
    </row>
    <row r="2403" spans="1:10" x14ac:dyDescent="0.25">
      <c r="A2403" s="18">
        <v>24248237</v>
      </c>
      <c r="B2403" s="184" t="s">
        <v>5466</v>
      </c>
      <c r="C2403" s="18" t="s">
        <v>5467</v>
      </c>
      <c r="D2403" s="185" t="s">
        <v>79</v>
      </c>
      <c r="E2403" s="18" t="s">
        <v>5189</v>
      </c>
      <c r="F2403" s="18">
        <v>11</v>
      </c>
      <c r="G2403" s="18" t="s">
        <v>142</v>
      </c>
      <c r="H2403" s="184" t="s">
        <v>5213</v>
      </c>
      <c r="I2403" s="185" t="s">
        <v>142</v>
      </c>
      <c r="J2403" s="18" t="s">
        <v>156</v>
      </c>
    </row>
    <row r="2404" spans="1:10" x14ac:dyDescent="0.25">
      <c r="A2404" s="18">
        <v>24247448</v>
      </c>
      <c r="B2404" s="184" t="s">
        <v>2455</v>
      </c>
      <c r="C2404" s="18" t="s">
        <v>5468</v>
      </c>
      <c r="D2404" s="185" t="s">
        <v>78</v>
      </c>
      <c r="E2404" s="18" t="s">
        <v>5469</v>
      </c>
      <c r="F2404" s="18">
        <v>11</v>
      </c>
      <c r="G2404" s="18" t="s">
        <v>142</v>
      </c>
      <c r="H2404" s="184" t="s">
        <v>5213</v>
      </c>
      <c r="I2404" s="185" t="s">
        <v>142</v>
      </c>
      <c r="J2404" s="18" t="s">
        <v>156</v>
      </c>
    </row>
    <row r="2405" spans="1:10" x14ac:dyDescent="0.25">
      <c r="A2405" s="18">
        <v>24237091</v>
      </c>
      <c r="B2405" s="184" t="s">
        <v>5470</v>
      </c>
      <c r="C2405" s="18" t="s">
        <v>5471</v>
      </c>
      <c r="D2405" s="185" t="s">
        <v>79</v>
      </c>
      <c r="E2405" s="18" t="s">
        <v>165</v>
      </c>
      <c r="F2405" s="18">
        <v>12</v>
      </c>
      <c r="G2405" s="18" t="s">
        <v>142</v>
      </c>
      <c r="H2405" s="184" t="s">
        <v>5213</v>
      </c>
      <c r="I2405" s="185" t="s">
        <v>142</v>
      </c>
      <c r="J2405" s="18" t="s">
        <v>5291</v>
      </c>
    </row>
    <row r="2406" spans="1:10" x14ac:dyDescent="0.25">
      <c r="A2406" s="18">
        <v>24245558</v>
      </c>
      <c r="B2406" s="184" t="s">
        <v>5472</v>
      </c>
      <c r="C2406" s="18" t="s">
        <v>5473</v>
      </c>
      <c r="D2406" s="185" t="s">
        <v>79</v>
      </c>
      <c r="E2406" s="18" t="s">
        <v>5474</v>
      </c>
      <c r="F2406" s="18">
        <v>13</v>
      </c>
      <c r="G2406" s="18" t="s">
        <v>142</v>
      </c>
      <c r="H2406" s="184" t="s">
        <v>5213</v>
      </c>
      <c r="I2406" s="185" t="s">
        <v>142</v>
      </c>
      <c r="J2406" s="18" t="s">
        <v>156</v>
      </c>
    </row>
    <row r="2407" spans="1:10" x14ac:dyDescent="0.25">
      <c r="A2407" s="18">
        <v>24245559</v>
      </c>
      <c r="B2407" s="184" t="s">
        <v>5472</v>
      </c>
      <c r="C2407" s="18" t="s">
        <v>5475</v>
      </c>
      <c r="D2407" s="185" t="s">
        <v>79</v>
      </c>
      <c r="E2407" s="18" t="s">
        <v>5474</v>
      </c>
      <c r="F2407" s="18">
        <v>13</v>
      </c>
      <c r="G2407" s="18" t="s">
        <v>142</v>
      </c>
      <c r="H2407" s="184" t="s">
        <v>5213</v>
      </c>
      <c r="I2407" s="185" t="s">
        <v>142</v>
      </c>
      <c r="J2407" s="18" t="s">
        <v>156</v>
      </c>
    </row>
    <row r="2408" spans="1:10" x14ac:dyDescent="0.25">
      <c r="A2408" s="18">
        <v>24245557</v>
      </c>
      <c r="B2408" s="184" t="s">
        <v>5472</v>
      </c>
      <c r="C2408" s="18" t="s">
        <v>5476</v>
      </c>
      <c r="D2408" s="185" t="s">
        <v>95</v>
      </c>
      <c r="E2408" s="18" t="s">
        <v>3025</v>
      </c>
      <c r="F2408" s="18">
        <v>15</v>
      </c>
      <c r="G2408" s="18" t="s">
        <v>142</v>
      </c>
      <c r="H2408" s="184" t="s">
        <v>5213</v>
      </c>
      <c r="I2408" s="185" t="s">
        <v>142</v>
      </c>
      <c r="J2408" s="18" t="s">
        <v>156</v>
      </c>
    </row>
    <row r="2409" spans="1:10" x14ac:dyDescent="0.25">
      <c r="A2409" s="18">
        <v>24212845</v>
      </c>
      <c r="B2409" s="184" t="s">
        <v>5477</v>
      </c>
      <c r="C2409" s="18" t="s">
        <v>5478</v>
      </c>
      <c r="D2409" s="185" t="s">
        <v>94</v>
      </c>
      <c r="E2409" s="18" t="s">
        <v>3441</v>
      </c>
      <c r="F2409" s="18">
        <v>14</v>
      </c>
      <c r="G2409" s="18" t="s">
        <v>142</v>
      </c>
      <c r="H2409" s="184" t="s">
        <v>5213</v>
      </c>
      <c r="I2409" s="185" t="s">
        <v>142</v>
      </c>
      <c r="J2409" s="18" t="s">
        <v>2593</v>
      </c>
    </row>
    <row r="2410" spans="1:10" x14ac:dyDescent="0.25">
      <c r="A2410" s="18">
        <v>24220218</v>
      </c>
      <c r="B2410" s="184" t="s">
        <v>4342</v>
      </c>
      <c r="C2410" s="18" t="s">
        <v>3144</v>
      </c>
      <c r="D2410" s="185" t="s">
        <v>95</v>
      </c>
      <c r="E2410" s="18" t="s">
        <v>2067</v>
      </c>
      <c r="F2410" s="18">
        <v>14</v>
      </c>
      <c r="G2410" s="18" t="s">
        <v>142</v>
      </c>
      <c r="H2410" s="184" t="s">
        <v>5213</v>
      </c>
      <c r="I2410" s="185" t="s">
        <v>142</v>
      </c>
      <c r="J2410" s="18" t="s">
        <v>156</v>
      </c>
    </row>
    <row r="2411" spans="1:10" x14ac:dyDescent="0.25">
      <c r="A2411" s="18">
        <v>24210254</v>
      </c>
      <c r="B2411" s="184" t="s">
        <v>5479</v>
      </c>
      <c r="C2411" s="18" t="s">
        <v>461</v>
      </c>
      <c r="D2411" s="185" t="s">
        <v>94</v>
      </c>
      <c r="E2411" s="18" t="s">
        <v>5480</v>
      </c>
      <c r="F2411" s="18">
        <v>14</v>
      </c>
      <c r="G2411" s="18" t="s">
        <v>142</v>
      </c>
      <c r="H2411" s="184" t="s">
        <v>5213</v>
      </c>
      <c r="I2411" s="185" t="s">
        <v>142</v>
      </c>
      <c r="J2411" s="18" t="s">
        <v>2257</v>
      </c>
    </row>
    <row r="2412" spans="1:10" x14ac:dyDescent="0.25">
      <c r="A2412" s="18">
        <v>24249186</v>
      </c>
      <c r="B2412" s="184" t="s">
        <v>3995</v>
      </c>
      <c r="C2412" s="18" t="s">
        <v>5481</v>
      </c>
      <c r="D2412" s="185" t="s">
        <v>79</v>
      </c>
      <c r="E2412" s="18" t="s">
        <v>1232</v>
      </c>
      <c r="F2412" s="18">
        <v>11</v>
      </c>
      <c r="G2412" s="18" t="s">
        <v>142</v>
      </c>
      <c r="H2412" s="184" t="s">
        <v>5213</v>
      </c>
      <c r="I2412" s="185" t="s">
        <v>142</v>
      </c>
      <c r="J2412" s="18" t="s">
        <v>156</v>
      </c>
    </row>
    <row r="2413" spans="1:10" x14ac:dyDescent="0.25">
      <c r="A2413" s="18">
        <v>24245680</v>
      </c>
      <c r="B2413" s="184" t="s">
        <v>714</v>
      </c>
      <c r="C2413" s="18" t="s">
        <v>5482</v>
      </c>
      <c r="D2413" s="185" t="s">
        <v>94</v>
      </c>
      <c r="E2413" s="18" t="s">
        <v>4927</v>
      </c>
      <c r="F2413" s="18">
        <v>15</v>
      </c>
      <c r="G2413" s="18" t="s">
        <v>142</v>
      </c>
      <c r="H2413" s="184" t="s">
        <v>5213</v>
      </c>
      <c r="I2413" s="185" t="s">
        <v>142</v>
      </c>
      <c r="J2413" s="18" t="s">
        <v>156</v>
      </c>
    </row>
    <row r="2414" spans="1:10" x14ac:dyDescent="0.25">
      <c r="A2414" s="18">
        <v>24222362</v>
      </c>
      <c r="B2414" s="184" t="s">
        <v>5483</v>
      </c>
      <c r="C2414" s="18" t="s">
        <v>5484</v>
      </c>
      <c r="D2414" s="185" t="s">
        <v>94</v>
      </c>
      <c r="E2414" s="18" t="s">
        <v>5485</v>
      </c>
      <c r="F2414" s="18">
        <v>13</v>
      </c>
      <c r="G2414" s="18" t="s">
        <v>142</v>
      </c>
      <c r="H2414" s="184" t="s">
        <v>5213</v>
      </c>
      <c r="I2414" s="185" t="s">
        <v>142</v>
      </c>
      <c r="J2414" s="18" t="s">
        <v>2593</v>
      </c>
    </row>
    <row r="2415" spans="1:10" x14ac:dyDescent="0.25">
      <c r="A2415" s="18">
        <v>24222361</v>
      </c>
      <c r="B2415" s="184" t="s">
        <v>5483</v>
      </c>
      <c r="C2415" s="18" t="s">
        <v>5486</v>
      </c>
      <c r="D2415" s="185" t="s">
        <v>94</v>
      </c>
      <c r="E2415" s="18" t="s">
        <v>5485</v>
      </c>
      <c r="F2415" s="18">
        <v>13</v>
      </c>
      <c r="G2415" s="18" t="s">
        <v>142</v>
      </c>
      <c r="H2415" s="184" t="s">
        <v>5213</v>
      </c>
      <c r="I2415" s="185" t="s">
        <v>142</v>
      </c>
      <c r="J2415" s="18" t="s">
        <v>1938</v>
      </c>
    </row>
    <row r="2416" spans="1:10" x14ac:dyDescent="0.25">
      <c r="A2416" s="18">
        <v>24245587</v>
      </c>
      <c r="B2416" s="184" t="s">
        <v>5487</v>
      </c>
      <c r="C2416" s="18" t="s">
        <v>5488</v>
      </c>
      <c r="D2416" s="185" t="s">
        <v>78</v>
      </c>
      <c r="E2416" s="18" t="s">
        <v>206</v>
      </c>
      <c r="F2416" s="18">
        <v>11</v>
      </c>
      <c r="G2416" s="18" t="s">
        <v>142</v>
      </c>
      <c r="H2416" s="184" t="s">
        <v>5213</v>
      </c>
      <c r="I2416" s="185" t="s">
        <v>142</v>
      </c>
      <c r="J2416" s="18" t="s">
        <v>156</v>
      </c>
    </row>
    <row r="2417" spans="1:10" x14ac:dyDescent="0.25">
      <c r="A2417" s="18">
        <v>24245681</v>
      </c>
      <c r="B2417" s="184" t="s">
        <v>3556</v>
      </c>
      <c r="C2417" s="18" t="s">
        <v>5489</v>
      </c>
      <c r="D2417" s="185" t="s">
        <v>78</v>
      </c>
      <c r="E2417" s="18" t="s">
        <v>1263</v>
      </c>
      <c r="F2417" s="18">
        <v>11</v>
      </c>
      <c r="G2417" s="18" t="s">
        <v>142</v>
      </c>
      <c r="H2417" s="184" t="s">
        <v>5213</v>
      </c>
      <c r="I2417" s="185" t="s">
        <v>142</v>
      </c>
      <c r="J2417" s="18" t="s">
        <v>156</v>
      </c>
    </row>
    <row r="2418" spans="1:10" x14ac:dyDescent="0.25">
      <c r="A2418" s="18">
        <v>24238839</v>
      </c>
      <c r="B2418" s="184" t="s">
        <v>5490</v>
      </c>
      <c r="C2418" s="18" t="s">
        <v>5491</v>
      </c>
      <c r="D2418" s="185" t="s">
        <v>95</v>
      </c>
      <c r="E2418" s="18" t="s">
        <v>3614</v>
      </c>
      <c r="F2418" s="18">
        <v>14</v>
      </c>
      <c r="G2418" s="18" t="s">
        <v>142</v>
      </c>
      <c r="H2418" s="184" t="s">
        <v>5213</v>
      </c>
      <c r="I2418" s="185" t="s">
        <v>142</v>
      </c>
      <c r="J2418" s="18" t="s">
        <v>203</v>
      </c>
    </row>
    <row r="2419" spans="1:10" x14ac:dyDescent="0.25">
      <c r="A2419" s="18">
        <v>24220650</v>
      </c>
      <c r="B2419" s="184" t="s">
        <v>5492</v>
      </c>
      <c r="C2419" s="18" t="s">
        <v>5493</v>
      </c>
      <c r="D2419" s="185" t="s">
        <v>78</v>
      </c>
      <c r="E2419" s="18" t="s">
        <v>1029</v>
      </c>
      <c r="F2419" s="18">
        <v>13</v>
      </c>
      <c r="G2419" s="18" t="s">
        <v>142</v>
      </c>
      <c r="H2419" s="184" t="s">
        <v>5213</v>
      </c>
      <c r="I2419" s="185" t="s">
        <v>142</v>
      </c>
      <c r="J2419" s="18" t="s">
        <v>2022</v>
      </c>
    </row>
    <row r="2420" spans="1:10" x14ac:dyDescent="0.25">
      <c r="A2420" s="18">
        <v>24237012</v>
      </c>
      <c r="B2420" s="184" t="s">
        <v>5494</v>
      </c>
      <c r="C2420" s="18" t="s">
        <v>5273</v>
      </c>
      <c r="D2420" s="185" t="s">
        <v>79</v>
      </c>
      <c r="E2420" s="18" t="s">
        <v>4784</v>
      </c>
      <c r="F2420" s="18">
        <v>13</v>
      </c>
      <c r="G2420" s="18" t="s">
        <v>142</v>
      </c>
      <c r="H2420" s="184" t="s">
        <v>5213</v>
      </c>
      <c r="I2420" s="185" t="s">
        <v>142</v>
      </c>
      <c r="J2420" s="18" t="s">
        <v>780</v>
      </c>
    </row>
    <row r="2421" spans="1:10" x14ac:dyDescent="0.25">
      <c r="A2421" s="18">
        <v>24237013</v>
      </c>
      <c r="B2421" s="184" t="s">
        <v>5495</v>
      </c>
      <c r="C2421" s="18" t="s">
        <v>5496</v>
      </c>
      <c r="D2421" s="185" t="s">
        <v>79</v>
      </c>
      <c r="E2421" s="18" t="s">
        <v>5497</v>
      </c>
      <c r="F2421" s="18">
        <v>13</v>
      </c>
      <c r="G2421" s="18" t="s">
        <v>142</v>
      </c>
      <c r="H2421" s="184" t="s">
        <v>5213</v>
      </c>
      <c r="I2421" s="185" t="s">
        <v>142</v>
      </c>
      <c r="J2421" s="18" t="s">
        <v>5498</v>
      </c>
    </row>
    <row r="2422" spans="1:10" x14ac:dyDescent="0.25">
      <c r="A2422" s="18">
        <v>24211203</v>
      </c>
      <c r="B2422" s="184" t="s">
        <v>5499</v>
      </c>
      <c r="C2422" s="18" t="s">
        <v>5500</v>
      </c>
      <c r="D2422" s="185" t="s">
        <v>95</v>
      </c>
      <c r="E2422" s="18" t="s">
        <v>5358</v>
      </c>
      <c r="F2422" s="18">
        <v>14</v>
      </c>
      <c r="G2422" s="18" t="s">
        <v>142</v>
      </c>
      <c r="H2422" s="184" t="s">
        <v>5213</v>
      </c>
      <c r="I2422" s="185" t="s">
        <v>142</v>
      </c>
      <c r="J2422" s="18" t="s">
        <v>2005</v>
      </c>
    </row>
    <row r="2423" spans="1:10" x14ac:dyDescent="0.25">
      <c r="A2423" s="18">
        <v>24222611</v>
      </c>
      <c r="B2423" s="184" t="s">
        <v>5499</v>
      </c>
      <c r="C2423" s="18" t="s">
        <v>5501</v>
      </c>
      <c r="D2423" s="185" t="s">
        <v>95</v>
      </c>
      <c r="E2423" s="18" t="s">
        <v>5502</v>
      </c>
      <c r="F2423" s="18">
        <v>14</v>
      </c>
      <c r="G2423" s="18" t="s">
        <v>142</v>
      </c>
      <c r="H2423" s="184" t="s">
        <v>5213</v>
      </c>
      <c r="I2423" s="185" t="s">
        <v>142</v>
      </c>
      <c r="J2423" s="18" t="s">
        <v>156</v>
      </c>
    </row>
    <row r="2424" spans="1:10" x14ac:dyDescent="0.25">
      <c r="A2424" s="18">
        <v>24220342</v>
      </c>
      <c r="B2424" s="184" t="s">
        <v>412</v>
      </c>
      <c r="C2424" s="18" t="s">
        <v>5503</v>
      </c>
      <c r="D2424" s="185" t="s">
        <v>79</v>
      </c>
      <c r="E2424" s="18" t="s">
        <v>2634</v>
      </c>
      <c r="F2424" s="18">
        <v>13</v>
      </c>
      <c r="G2424" s="18" t="s">
        <v>142</v>
      </c>
      <c r="H2424" s="184" t="s">
        <v>5213</v>
      </c>
      <c r="I2424" s="185" t="s">
        <v>142</v>
      </c>
      <c r="J2424" s="18" t="s">
        <v>5220</v>
      </c>
    </row>
    <row r="2425" spans="1:10" x14ac:dyDescent="0.25">
      <c r="A2425" s="18">
        <v>24237014</v>
      </c>
      <c r="B2425" s="184" t="s">
        <v>5504</v>
      </c>
      <c r="C2425" s="18" t="s">
        <v>2459</v>
      </c>
      <c r="D2425" s="185" t="s">
        <v>79</v>
      </c>
      <c r="E2425" s="18" t="s">
        <v>975</v>
      </c>
      <c r="F2425" s="18">
        <v>12</v>
      </c>
      <c r="G2425" s="18" t="s">
        <v>142</v>
      </c>
      <c r="H2425" s="184" t="s">
        <v>5213</v>
      </c>
      <c r="I2425" s="185" t="s">
        <v>142</v>
      </c>
      <c r="J2425" s="18" t="s">
        <v>5399</v>
      </c>
    </row>
    <row r="2426" spans="1:10" x14ac:dyDescent="0.25">
      <c r="A2426" s="18">
        <v>24247846</v>
      </c>
      <c r="B2426" s="184" t="s">
        <v>1520</v>
      </c>
      <c r="C2426" s="18" t="s">
        <v>5505</v>
      </c>
      <c r="D2426" s="185" t="s">
        <v>78</v>
      </c>
      <c r="E2426" s="18" t="s">
        <v>1070</v>
      </c>
      <c r="F2426" s="18">
        <v>12</v>
      </c>
      <c r="G2426" s="18" t="s">
        <v>142</v>
      </c>
      <c r="H2426" s="184" t="s">
        <v>5213</v>
      </c>
      <c r="I2426" s="185" t="s">
        <v>142</v>
      </c>
      <c r="J2426" s="18" t="s">
        <v>156</v>
      </c>
    </row>
    <row r="2427" spans="1:10" x14ac:dyDescent="0.25">
      <c r="A2427" s="18">
        <v>24245508</v>
      </c>
      <c r="B2427" s="184" t="s">
        <v>5506</v>
      </c>
      <c r="C2427" s="18" t="s">
        <v>5507</v>
      </c>
      <c r="D2427" s="185" t="s">
        <v>79</v>
      </c>
      <c r="E2427" s="18" t="s">
        <v>3760</v>
      </c>
      <c r="F2427" s="18">
        <v>12</v>
      </c>
      <c r="G2427" s="18" t="s">
        <v>142</v>
      </c>
      <c r="H2427" s="184" t="s">
        <v>5213</v>
      </c>
      <c r="I2427" s="185" t="s">
        <v>142</v>
      </c>
      <c r="J2427" s="18" t="s">
        <v>156</v>
      </c>
    </row>
    <row r="2428" spans="1:10" x14ac:dyDescent="0.25">
      <c r="A2428" s="18">
        <v>24237094</v>
      </c>
      <c r="B2428" s="184" t="s">
        <v>5508</v>
      </c>
      <c r="C2428" s="18" t="s">
        <v>2349</v>
      </c>
      <c r="D2428" s="185" t="s">
        <v>79</v>
      </c>
      <c r="E2428" s="18" t="s">
        <v>5509</v>
      </c>
      <c r="F2428" s="18">
        <v>13</v>
      </c>
      <c r="G2428" s="18" t="s">
        <v>142</v>
      </c>
      <c r="H2428" s="184" t="s">
        <v>5213</v>
      </c>
      <c r="I2428" s="185" t="s">
        <v>142</v>
      </c>
      <c r="J2428" s="18" t="s">
        <v>2257</v>
      </c>
    </row>
    <row r="2429" spans="1:10" x14ac:dyDescent="0.25">
      <c r="A2429" s="18">
        <v>24237077</v>
      </c>
      <c r="B2429" s="184" t="s">
        <v>5510</v>
      </c>
      <c r="C2429" s="18" t="s">
        <v>5511</v>
      </c>
      <c r="D2429" s="185" t="s">
        <v>79</v>
      </c>
      <c r="E2429" s="18" t="s">
        <v>1467</v>
      </c>
      <c r="F2429" s="18">
        <v>12</v>
      </c>
      <c r="G2429" s="18" t="s">
        <v>142</v>
      </c>
      <c r="H2429" s="184" t="s">
        <v>5213</v>
      </c>
      <c r="I2429" s="185" t="s">
        <v>142</v>
      </c>
      <c r="J2429" s="18" t="s">
        <v>1938</v>
      </c>
    </row>
    <row r="2430" spans="1:10" x14ac:dyDescent="0.25">
      <c r="A2430" s="18">
        <v>24237078</v>
      </c>
      <c r="B2430" s="184" t="s">
        <v>5512</v>
      </c>
      <c r="C2430" s="18" t="s">
        <v>4900</v>
      </c>
      <c r="D2430" s="185" t="s">
        <v>79</v>
      </c>
      <c r="E2430" s="18" t="s">
        <v>2163</v>
      </c>
      <c r="F2430" s="18">
        <v>13</v>
      </c>
      <c r="G2430" s="18" t="s">
        <v>142</v>
      </c>
      <c r="H2430" s="184" t="s">
        <v>5213</v>
      </c>
      <c r="I2430" s="185" t="s">
        <v>142</v>
      </c>
      <c r="J2430" s="18" t="s">
        <v>1938</v>
      </c>
    </row>
    <row r="2431" spans="1:10" x14ac:dyDescent="0.25">
      <c r="A2431" s="18">
        <v>24248238</v>
      </c>
      <c r="B2431" s="184" t="s">
        <v>1106</v>
      </c>
      <c r="C2431" s="18" t="s">
        <v>5513</v>
      </c>
      <c r="D2431" s="185" t="s">
        <v>78</v>
      </c>
      <c r="E2431" s="18" t="s">
        <v>657</v>
      </c>
      <c r="F2431" s="18">
        <v>12</v>
      </c>
      <c r="G2431" s="18" t="s">
        <v>142</v>
      </c>
      <c r="H2431" s="184" t="s">
        <v>5213</v>
      </c>
      <c r="I2431" s="185" t="s">
        <v>142</v>
      </c>
      <c r="J2431" s="18" t="s">
        <v>156</v>
      </c>
    </row>
    <row r="2432" spans="1:10" x14ac:dyDescent="0.25">
      <c r="A2432" s="18">
        <v>24211069</v>
      </c>
      <c r="B2432" s="184" t="s">
        <v>4001</v>
      </c>
      <c r="C2432" s="18" t="s">
        <v>4218</v>
      </c>
      <c r="D2432" s="185" t="s">
        <v>95</v>
      </c>
      <c r="E2432" s="18" t="s">
        <v>2669</v>
      </c>
      <c r="F2432" s="18">
        <v>14</v>
      </c>
      <c r="G2432" s="18" t="s">
        <v>142</v>
      </c>
      <c r="H2432" s="184" t="s">
        <v>5213</v>
      </c>
      <c r="I2432" s="185" t="s">
        <v>142</v>
      </c>
      <c r="J2432" s="18" t="s">
        <v>5514</v>
      </c>
    </row>
    <row r="2433" spans="1:10" x14ac:dyDescent="0.25">
      <c r="A2433" s="18">
        <v>24248479</v>
      </c>
      <c r="B2433" s="184" t="s">
        <v>2852</v>
      </c>
      <c r="C2433" s="18" t="s">
        <v>5515</v>
      </c>
      <c r="D2433" s="185" t="s">
        <v>95</v>
      </c>
      <c r="E2433" s="18" t="s">
        <v>5516</v>
      </c>
      <c r="F2433" s="18">
        <v>15</v>
      </c>
      <c r="G2433" s="18" t="s">
        <v>142</v>
      </c>
      <c r="H2433" s="184" t="s">
        <v>5213</v>
      </c>
      <c r="I2433" s="185" t="s">
        <v>142</v>
      </c>
      <c r="J2433" s="18" t="s">
        <v>156</v>
      </c>
    </row>
    <row r="2434" spans="1:10" x14ac:dyDescent="0.25">
      <c r="A2434" s="18">
        <v>24239115</v>
      </c>
      <c r="B2434" s="184" t="s">
        <v>2852</v>
      </c>
      <c r="C2434" s="18" t="s">
        <v>847</v>
      </c>
      <c r="D2434" s="185" t="s">
        <v>79</v>
      </c>
      <c r="E2434" s="18" t="s">
        <v>4650</v>
      </c>
      <c r="F2434" s="18">
        <v>12</v>
      </c>
      <c r="G2434" s="18" t="s">
        <v>142</v>
      </c>
      <c r="H2434" s="184" t="s">
        <v>5213</v>
      </c>
      <c r="I2434" s="185" t="s">
        <v>142</v>
      </c>
      <c r="J2434" s="18" t="s">
        <v>156</v>
      </c>
    </row>
    <row r="2435" spans="1:10" x14ac:dyDescent="0.25">
      <c r="A2435" s="18">
        <v>24237007</v>
      </c>
      <c r="B2435" s="184" t="s">
        <v>5517</v>
      </c>
      <c r="C2435" s="18" t="s">
        <v>5416</v>
      </c>
      <c r="D2435" s="185" t="s">
        <v>78</v>
      </c>
      <c r="E2435" s="18" t="s">
        <v>1342</v>
      </c>
      <c r="F2435" s="18">
        <v>13</v>
      </c>
      <c r="G2435" s="18" t="s">
        <v>142</v>
      </c>
      <c r="H2435" s="184" t="s">
        <v>5213</v>
      </c>
      <c r="I2435" s="185" t="s">
        <v>142</v>
      </c>
      <c r="J2435" s="18" t="s">
        <v>1938</v>
      </c>
    </row>
    <row r="2436" spans="1:10" x14ac:dyDescent="0.25">
      <c r="A2436" s="18">
        <v>24220649</v>
      </c>
      <c r="B2436" s="184" t="s">
        <v>1553</v>
      </c>
      <c r="C2436" s="18" t="s">
        <v>2860</v>
      </c>
      <c r="D2436" s="185" t="s">
        <v>78</v>
      </c>
      <c r="E2436" s="18" t="s">
        <v>5518</v>
      </c>
      <c r="F2436" s="18">
        <v>13</v>
      </c>
      <c r="G2436" s="18" t="s">
        <v>142</v>
      </c>
      <c r="H2436" s="184" t="s">
        <v>5213</v>
      </c>
      <c r="I2436" s="185" t="s">
        <v>142</v>
      </c>
      <c r="J2436" s="18" t="s">
        <v>1660</v>
      </c>
    </row>
    <row r="2437" spans="1:10" x14ac:dyDescent="0.25">
      <c r="A2437" s="18">
        <v>24245536</v>
      </c>
      <c r="B2437" s="184" t="s">
        <v>3706</v>
      </c>
      <c r="C2437" s="18" t="s">
        <v>5519</v>
      </c>
      <c r="D2437" s="185" t="s">
        <v>79</v>
      </c>
      <c r="E2437" s="18" t="s">
        <v>1742</v>
      </c>
      <c r="F2437" s="18">
        <v>12</v>
      </c>
      <c r="G2437" s="18" t="s">
        <v>142</v>
      </c>
      <c r="H2437" s="184" t="s">
        <v>5213</v>
      </c>
      <c r="I2437" s="185" t="s">
        <v>142</v>
      </c>
      <c r="J2437" s="18" t="s">
        <v>156</v>
      </c>
    </row>
    <row r="2438" spans="1:10" x14ac:dyDescent="0.25">
      <c r="A2438" s="18">
        <v>24245615</v>
      </c>
      <c r="B2438" s="184" t="s">
        <v>5520</v>
      </c>
      <c r="C2438" s="18" t="s">
        <v>5521</v>
      </c>
      <c r="D2438" s="185" t="s">
        <v>78</v>
      </c>
      <c r="E2438" s="18" t="s">
        <v>1969</v>
      </c>
      <c r="F2438" s="18">
        <v>12</v>
      </c>
      <c r="G2438" s="18" t="s">
        <v>142</v>
      </c>
      <c r="H2438" s="184" t="s">
        <v>5213</v>
      </c>
      <c r="I2438" s="185" t="s">
        <v>142</v>
      </c>
      <c r="J2438" s="18" t="s">
        <v>156</v>
      </c>
    </row>
    <row r="2439" spans="1:10" x14ac:dyDescent="0.25">
      <c r="A2439" s="18">
        <v>24245518</v>
      </c>
      <c r="B2439" s="184" t="s">
        <v>1156</v>
      </c>
      <c r="C2439" s="18" t="s">
        <v>5522</v>
      </c>
      <c r="D2439" s="185" t="s">
        <v>79</v>
      </c>
      <c r="E2439" s="18" t="s">
        <v>3235</v>
      </c>
      <c r="F2439" s="18">
        <v>11</v>
      </c>
      <c r="G2439" s="18" t="s">
        <v>142</v>
      </c>
      <c r="H2439" s="184" t="s">
        <v>5213</v>
      </c>
      <c r="I2439" s="185" t="s">
        <v>142</v>
      </c>
      <c r="J2439" s="18" t="s">
        <v>156</v>
      </c>
    </row>
    <row r="2440" spans="1:10" x14ac:dyDescent="0.25">
      <c r="A2440" s="18">
        <v>24220648</v>
      </c>
      <c r="B2440" s="184" t="s">
        <v>5523</v>
      </c>
      <c r="C2440" s="18" t="s">
        <v>5524</v>
      </c>
      <c r="D2440" s="185" t="s">
        <v>95</v>
      </c>
      <c r="E2440" s="18" t="s">
        <v>5525</v>
      </c>
      <c r="F2440" s="18">
        <v>13</v>
      </c>
      <c r="G2440" s="18" t="s">
        <v>142</v>
      </c>
      <c r="H2440" s="184" t="s">
        <v>5213</v>
      </c>
      <c r="I2440" s="185" t="s">
        <v>142</v>
      </c>
      <c r="J2440" s="18" t="s">
        <v>5364</v>
      </c>
    </row>
    <row r="2441" spans="1:10" x14ac:dyDescent="0.25">
      <c r="A2441" s="18">
        <v>24220286</v>
      </c>
      <c r="B2441" s="184" t="s">
        <v>3042</v>
      </c>
      <c r="C2441" s="18" t="s">
        <v>1093</v>
      </c>
      <c r="D2441" s="185" t="s">
        <v>95</v>
      </c>
      <c r="E2441" s="18" t="s">
        <v>2835</v>
      </c>
      <c r="F2441" s="18">
        <v>14</v>
      </c>
      <c r="G2441" s="18" t="s">
        <v>142</v>
      </c>
      <c r="H2441" s="184" t="s">
        <v>5213</v>
      </c>
      <c r="I2441" s="185" t="s">
        <v>142</v>
      </c>
      <c r="J2441" s="18" t="s">
        <v>5526</v>
      </c>
    </row>
    <row r="2442" spans="1:10" x14ac:dyDescent="0.25">
      <c r="A2442" s="18">
        <v>24248037</v>
      </c>
      <c r="B2442" s="184" t="s">
        <v>4207</v>
      </c>
      <c r="C2442" s="18" t="s">
        <v>5527</v>
      </c>
      <c r="D2442" s="185" t="s">
        <v>79</v>
      </c>
      <c r="E2442" s="18" t="s">
        <v>815</v>
      </c>
      <c r="F2442" s="18">
        <v>12</v>
      </c>
      <c r="G2442" s="18" t="s">
        <v>142</v>
      </c>
      <c r="H2442" s="184" t="s">
        <v>5528</v>
      </c>
      <c r="I2442" s="185" t="s">
        <v>142</v>
      </c>
      <c r="J2442" s="18" t="s">
        <v>148</v>
      </c>
    </row>
    <row r="2443" spans="1:10" x14ac:dyDescent="0.25">
      <c r="A2443" s="18">
        <v>24248027</v>
      </c>
      <c r="B2443" s="184" t="s">
        <v>1700</v>
      </c>
      <c r="C2443" s="18" t="s">
        <v>3622</v>
      </c>
      <c r="D2443" s="185" t="s">
        <v>78</v>
      </c>
      <c r="E2443" s="18" t="s">
        <v>199</v>
      </c>
      <c r="F2443" s="18">
        <v>12</v>
      </c>
      <c r="G2443" s="18" t="s">
        <v>142</v>
      </c>
      <c r="H2443" s="184" t="s">
        <v>5528</v>
      </c>
      <c r="I2443" s="185" t="s">
        <v>142</v>
      </c>
      <c r="J2443" s="18" t="s">
        <v>764</v>
      </c>
    </row>
    <row r="2444" spans="1:10" x14ac:dyDescent="0.25">
      <c r="A2444" s="18">
        <v>24248029</v>
      </c>
      <c r="B2444" s="184" t="s">
        <v>5529</v>
      </c>
      <c r="C2444" s="18" t="s">
        <v>5530</v>
      </c>
      <c r="D2444" s="185" t="s">
        <v>79</v>
      </c>
      <c r="E2444" s="18" t="s">
        <v>3569</v>
      </c>
      <c r="F2444" s="18">
        <v>12</v>
      </c>
      <c r="G2444" s="18" t="s">
        <v>142</v>
      </c>
      <c r="H2444" s="184" t="s">
        <v>5528</v>
      </c>
      <c r="I2444" s="185" t="s">
        <v>142</v>
      </c>
      <c r="J2444" s="18" t="s">
        <v>4790</v>
      </c>
    </row>
    <row r="2445" spans="1:10" x14ac:dyDescent="0.25">
      <c r="A2445" s="18">
        <v>24239199</v>
      </c>
      <c r="B2445" s="184" t="s">
        <v>5531</v>
      </c>
      <c r="C2445" s="18" t="s">
        <v>5532</v>
      </c>
      <c r="D2445" s="185" t="s">
        <v>94</v>
      </c>
      <c r="E2445" s="18" t="s">
        <v>2449</v>
      </c>
      <c r="F2445" s="18">
        <v>14</v>
      </c>
      <c r="G2445" s="18" t="s">
        <v>142</v>
      </c>
      <c r="H2445" s="184" t="s">
        <v>5528</v>
      </c>
      <c r="I2445" s="185" t="s">
        <v>142</v>
      </c>
      <c r="J2445" s="18" t="s">
        <v>148</v>
      </c>
    </row>
    <row r="2446" spans="1:10" x14ac:dyDescent="0.25">
      <c r="A2446" s="18">
        <v>24211090</v>
      </c>
      <c r="B2446" s="184" t="s">
        <v>5533</v>
      </c>
      <c r="C2446" s="18" t="s">
        <v>5534</v>
      </c>
      <c r="D2446" s="185" t="s">
        <v>95</v>
      </c>
      <c r="E2446" s="18" t="s">
        <v>5535</v>
      </c>
      <c r="F2446" s="18">
        <v>15</v>
      </c>
      <c r="G2446" s="18" t="s">
        <v>142</v>
      </c>
      <c r="H2446" s="184" t="s">
        <v>5528</v>
      </c>
      <c r="I2446" s="185" t="s">
        <v>142</v>
      </c>
      <c r="J2446" s="18" t="s">
        <v>152</v>
      </c>
    </row>
    <row r="2447" spans="1:10" x14ac:dyDescent="0.25">
      <c r="A2447" s="18">
        <v>24222643</v>
      </c>
      <c r="B2447" s="184" t="s">
        <v>5533</v>
      </c>
      <c r="C2447" s="18" t="s">
        <v>243</v>
      </c>
      <c r="D2447" s="185" t="s">
        <v>79</v>
      </c>
      <c r="E2447" s="18" t="s">
        <v>2288</v>
      </c>
      <c r="F2447" s="18">
        <v>13</v>
      </c>
      <c r="G2447" s="18" t="s">
        <v>142</v>
      </c>
      <c r="H2447" s="184" t="s">
        <v>5528</v>
      </c>
      <c r="I2447" s="185" t="s">
        <v>142</v>
      </c>
      <c r="J2447" s="18" t="s">
        <v>5536</v>
      </c>
    </row>
    <row r="2448" spans="1:10" x14ac:dyDescent="0.25">
      <c r="A2448" s="18">
        <v>24222526</v>
      </c>
      <c r="B2448" s="184" t="s">
        <v>5537</v>
      </c>
      <c r="C2448" s="18" t="s">
        <v>5538</v>
      </c>
      <c r="D2448" s="185" t="s">
        <v>78</v>
      </c>
      <c r="E2448" s="18" t="s">
        <v>2560</v>
      </c>
      <c r="F2448" s="18">
        <v>12</v>
      </c>
      <c r="G2448" s="18" t="s">
        <v>142</v>
      </c>
      <c r="H2448" s="184" t="s">
        <v>5528</v>
      </c>
      <c r="I2448" s="185" t="s">
        <v>142</v>
      </c>
      <c r="J2448" s="18" t="s">
        <v>790</v>
      </c>
    </row>
    <row r="2449" spans="1:10" x14ac:dyDescent="0.25">
      <c r="A2449" s="18">
        <v>24233636</v>
      </c>
      <c r="B2449" s="184" t="s">
        <v>9002</v>
      </c>
      <c r="C2449" s="18" t="s">
        <v>9003</v>
      </c>
      <c r="D2449" s="185" t="s">
        <v>78</v>
      </c>
      <c r="E2449" s="18" t="s">
        <v>9004</v>
      </c>
      <c r="F2449" s="18">
        <v>13</v>
      </c>
      <c r="G2449" s="18" t="s">
        <v>142</v>
      </c>
      <c r="H2449" s="184" t="s">
        <v>5528</v>
      </c>
      <c r="I2449" s="185" t="s">
        <v>142</v>
      </c>
      <c r="J2449" s="18" t="s">
        <v>962</v>
      </c>
    </row>
    <row r="2450" spans="1:10" x14ac:dyDescent="0.25">
      <c r="A2450" s="18">
        <v>24247781</v>
      </c>
      <c r="B2450" s="184" t="s">
        <v>4235</v>
      </c>
      <c r="C2450" s="18" t="s">
        <v>5539</v>
      </c>
      <c r="D2450" s="185" t="s">
        <v>95</v>
      </c>
      <c r="E2450" s="18" t="s">
        <v>3337</v>
      </c>
      <c r="F2450" s="18">
        <v>14</v>
      </c>
      <c r="G2450" s="18" t="s">
        <v>142</v>
      </c>
      <c r="H2450" s="184" t="s">
        <v>5528</v>
      </c>
      <c r="I2450" s="185" t="s">
        <v>142</v>
      </c>
      <c r="J2450" s="18" t="s">
        <v>798</v>
      </c>
    </row>
    <row r="2451" spans="1:10" x14ac:dyDescent="0.25">
      <c r="A2451" s="18">
        <v>24236852</v>
      </c>
      <c r="B2451" s="184" t="s">
        <v>5540</v>
      </c>
      <c r="C2451" s="18" t="s">
        <v>5541</v>
      </c>
      <c r="D2451" s="185" t="s">
        <v>78</v>
      </c>
      <c r="E2451" s="18" t="s">
        <v>2980</v>
      </c>
      <c r="F2451" s="18">
        <v>12</v>
      </c>
      <c r="G2451" s="18" t="s">
        <v>142</v>
      </c>
      <c r="H2451" s="184" t="s">
        <v>5528</v>
      </c>
      <c r="I2451" s="185" t="s">
        <v>142</v>
      </c>
      <c r="J2451" s="18" t="s">
        <v>790</v>
      </c>
    </row>
    <row r="2452" spans="1:10" x14ac:dyDescent="0.25">
      <c r="A2452" s="18">
        <v>24236833</v>
      </c>
      <c r="B2452" s="184" t="s">
        <v>5542</v>
      </c>
      <c r="C2452" s="18" t="s">
        <v>1929</v>
      </c>
      <c r="D2452" s="185" t="s">
        <v>79</v>
      </c>
      <c r="E2452" s="18" t="s">
        <v>1474</v>
      </c>
      <c r="F2452" s="18">
        <v>12</v>
      </c>
      <c r="G2452" s="18" t="s">
        <v>142</v>
      </c>
      <c r="H2452" s="184" t="s">
        <v>5528</v>
      </c>
      <c r="I2452" s="185" t="s">
        <v>142</v>
      </c>
      <c r="J2452" s="18" t="s">
        <v>962</v>
      </c>
    </row>
    <row r="2453" spans="1:10" x14ac:dyDescent="0.25">
      <c r="A2453" s="18">
        <v>24220339</v>
      </c>
      <c r="B2453" s="184" t="s">
        <v>5543</v>
      </c>
      <c r="C2453" s="18" t="s">
        <v>5544</v>
      </c>
      <c r="D2453" s="185" t="s">
        <v>94</v>
      </c>
      <c r="E2453" s="18" t="s">
        <v>5545</v>
      </c>
      <c r="F2453" s="18">
        <v>13</v>
      </c>
      <c r="G2453" s="18" t="s">
        <v>142</v>
      </c>
      <c r="H2453" s="184" t="s">
        <v>5528</v>
      </c>
      <c r="I2453" s="185" t="s">
        <v>142</v>
      </c>
      <c r="J2453" s="18" t="s">
        <v>962</v>
      </c>
    </row>
    <row r="2454" spans="1:10" x14ac:dyDescent="0.25">
      <c r="A2454" s="18">
        <v>24210058</v>
      </c>
      <c r="B2454" s="184" t="s">
        <v>5543</v>
      </c>
      <c r="C2454" s="18" t="s">
        <v>5546</v>
      </c>
      <c r="D2454" s="185" t="s">
        <v>94</v>
      </c>
      <c r="E2454" s="18" t="s">
        <v>3192</v>
      </c>
      <c r="F2454" s="18">
        <v>15</v>
      </c>
      <c r="G2454" s="18" t="s">
        <v>142</v>
      </c>
      <c r="H2454" s="184" t="s">
        <v>5528</v>
      </c>
      <c r="I2454" s="185" t="s">
        <v>142</v>
      </c>
      <c r="J2454" s="18" t="s">
        <v>962</v>
      </c>
    </row>
    <row r="2455" spans="1:10" x14ac:dyDescent="0.25">
      <c r="A2455" s="18">
        <v>24239200</v>
      </c>
      <c r="B2455" s="184" t="s">
        <v>5547</v>
      </c>
      <c r="C2455" s="18" t="s">
        <v>4672</v>
      </c>
      <c r="D2455" s="185" t="s">
        <v>94</v>
      </c>
      <c r="E2455" s="18" t="s">
        <v>5548</v>
      </c>
      <c r="F2455" s="18">
        <v>14</v>
      </c>
      <c r="G2455" s="18" t="s">
        <v>142</v>
      </c>
      <c r="H2455" s="184" t="s">
        <v>5528</v>
      </c>
      <c r="I2455" s="185" t="s">
        <v>142</v>
      </c>
      <c r="J2455" s="18" t="s">
        <v>798</v>
      </c>
    </row>
    <row r="2456" spans="1:10" x14ac:dyDescent="0.25">
      <c r="A2456" s="18">
        <v>24248035</v>
      </c>
      <c r="B2456" s="184" t="s">
        <v>5549</v>
      </c>
      <c r="C2456" s="18" t="s">
        <v>5550</v>
      </c>
      <c r="D2456" s="185" t="s">
        <v>79</v>
      </c>
      <c r="E2456" s="18" t="s">
        <v>5551</v>
      </c>
      <c r="F2456" s="18">
        <v>13</v>
      </c>
      <c r="G2456" s="18" t="s">
        <v>142</v>
      </c>
      <c r="H2456" s="184" t="s">
        <v>5528</v>
      </c>
      <c r="I2456" s="185" t="s">
        <v>142</v>
      </c>
      <c r="J2456" s="18" t="s">
        <v>152</v>
      </c>
    </row>
    <row r="2457" spans="1:10" x14ac:dyDescent="0.25">
      <c r="A2457" s="18">
        <v>24236380</v>
      </c>
      <c r="B2457" s="184" t="s">
        <v>1319</v>
      </c>
      <c r="C2457" s="18" t="s">
        <v>3166</v>
      </c>
      <c r="D2457" s="185" t="s">
        <v>79</v>
      </c>
      <c r="E2457" s="18" t="s">
        <v>1347</v>
      </c>
      <c r="F2457" s="18">
        <v>12</v>
      </c>
      <c r="G2457" s="18" t="s">
        <v>142</v>
      </c>
      <c r="H2457" s="184" t="s">
        <v>5528</v>
      </c>
      <c r="I2457" s="185" t="s">
        <v>142</v>
      </c>
      <c r="J2457" s="18" t="s">
        <v>894</v>
      </c>
    </row>
    <row r="2458" spans="1:10" x14ac:dyDescent="0.25">
      <c r="A2458" s="18">
        <v>24220333</v>
      </c>
      <c r="B2458" s="184" t="s">
        <v>1319</v>
      </c>
      <c r="C2458" s="18" t="s">
        <v>5554</v>
      </c>
      <c r="D2458" s="185" t="s">
        <v>95</v>
      </c>
      <c r="E2458" s="18" t="s">
        <v>5555</v>
      </c>
      <c r="F2458" s="18">
        <v>14</v>
      </c>
      <c r="G2458" s="18" t="s">
        <v>142</v>
      </c>
      <c r="H2458" s="184" t="s">
        <v>5528</v>
      </c>
      <c r="I2458" s="185" t="s">
        <v>142</v>
      </c>
      <c r="J2458" s="18" t="s">
        <v>5556</v>
      </c>
    </row>
    <row r="2459" spans="1:10" x14ac:dyDescent="0.25">
      <c r="A2459" s="18">
        <v>24220338</v>
      </c>
      <c r="B2459" s="184" t="s">
        <v>1190</v>
      </c>
      <c r="C2459" s="18" t="s">
        <v>5557</v>
      </c>
      <c r="D2459" s="185" t="s">
        <v>94</v>
      </c>
      <c r="E2459" s="18" t="s">
        <v>2568</v>
      </c>
      <c r="F2459" s="18">
        <v>14</v>
      </c>
      <c r="G2459" s="18" t="s">
        <v>142</v>
      </c>
      <c r="H2459" s="184" t="s">
        <v>5528</v>
      </c>
      <c r="I2459" s="185" t="s">
        <v>142</v>
      </c>
      <c r="J2459" s="18" t="s">
        <v>5558</v>
      </c>
    </row>
    <row r="2460" spans="1:10" x14ac:dyDescent="0.25">
      <c r="A2460" s="18">
        <v>24222524</v>
      </c>
      <c r="B2460" s="184" t="s">
        <v>5559</v>
      </c>
      <c r="C2460" s="18" t="s">
        <v>5560</v>
      </c>
      <c r="D2460" s="185" t="s">
        <v>78</v>
      </c>
      <c r="E2460" s="18" t="s">
        <v>2212</v>
      </c>
      <c r="F2460" s="18">
        <v>13</v>
      </c>
      <c r="G2460" s="18" t="s">
        <v>142</v>
      </c>
      <c r="H2460" s="184" t="s">
        <v>5528</v>
      </c>
      <c r="I2460" s="185" t="s">
        <v>142</v>
      </c>
      <c r="J2460" s="18" t="s">
        <v>790</v>
      </c>
    </row>
    <row r="2461" spans="1:10" x14ac:dyDescent="0.25">
      <c r="A2461" s="18">
        <v>24220337</v>
      </c>
      <c r="B2461" s="184" t="s">
        <v>3309</v>
      </c>
      <c r="C2461" s="18" t="s">
        <v>5561</v>
      </c>
      <c r="D2461" s="185" t="s">
        <v>95</v>
      </c>
      <c r="E2461" s="18" t="s">
        <v>4523</v>
      </c>
      <c r="F2461" s="18">
        <v>14</v>
      </c>
      <c r="G2461" s="18" t="s">
        <v>142</v>
      </c>
      <c r="H2461" s="184" t="s">
        <v>5528</v>
      </c>
      <c r="I2461" s="185" t="s">
        <v>142</v>
      </c>
      <c r="J2461" s="18" t="s">
        <v>281</v>
      </c>
    </row>
    <row r="2462" spans="1:10" x14ac:dyDescent="0.25">
      <c r="A2462" s="18">
        <v>24236366</v>
      </c>
      <c r="B2462" s="184" t="s">
        <v>1782</v>
      </c>
      <c r="C2462" s="18" t="s">
        <v>5562</v>
      </c>
      <c r="D2462" s="185" t="s">
        <v>78</v>
      </c>
      <c r="E2462" s="18" t="s">
        <v>2565</v>
      </c>
      <c r="F2462" s="18">
        <v>12</v>
      </c>
      <c r="G2462" s="18" t="s">
        <v>142</v>
      </c>
      <c r="H2462" s="184" t="s">
        <v>5528</v>
      </c>
      <c r="I2462" s="185" t="s">
        <v>142</v>
      </c>
      <c r="J2462" s="18" t="s">
        <v>790</v>
      </c>
    </row>
    <row r="2463" spans="1:10" x14ac:dyDescent="0.25">
      <c r="A2463" s="18">
        <v>24248066</v>
      </c>
      <c r="B2463" s="184" t="s">
        <v>5563</v>
      </c>
      <c r="C2463" s="18" t="s">
        <v>5564</v>
      </c>
      <c r="D2463" s="185" t="s">
        <v>79</v>
      </c>
      <c r="E2463" s="18" t="s">
        <v>1790</v>
      </c>
      <c r="F2463" s="18">
        <v>12</v>
      </c>
      <c r="G2463" s="18" t="s">
        <v>142</v>
      </c>
      <c r="H2463" s="184" t="s">
        <v>5528</v>
      </c>
      <c r="I2463" s="185" t="s">
        <v>142</v>
      </c>
      <c r="J2463" s="18" t="s">
        <v>255</v>
      </c>
    </row>
    <row r="2464" spans="1:10" x14ac:dyDescent="0.25">
      <c r="A2464" s="18">
        <v>24236536</v>
      </c>
      <c r="B2464" s="184" t="s">
        <v>5565</v>
      </c>
      <c r="C2464" s="18" t="s">
        <v>1351</v>
      </c>
      <c r="D2464" s="185" t="s">
        <v>78</v>
      </c>
      <c r="E2464" s="18" t="s">
        <v>5566</v>
      </c>
      <c r="F2464" s="18">
        <v>12</v>
      </c>
      <c r="G2464" s="18" t="s">
        <v>142</v>
      </c>
      <c r="H2464" s="184" t="s">
        <v>5528</v>
      </c>
      <c r="I2464" s="185" t="s">
        <v>142</v>
      </c>
      <c r="J2464" s="18" t="s">
        <v>925</v>
      </c>
    </row>
    <row r="2465" spans="1:10" x14ac:dyDescent="0.25">
      <c r="A2465" s="18">
        <v>24237686</v>
      </c>
      <c r="B2465" s="184" t="s">
        <v>5567</v>
      </c>
      <c r="C2465" s="18" t="s">
        <v>428</v>
      </c>
      <c r="D2465" s="185" t="s">
        <v>95</v>
      </c>
      <c r="E2465" s="18" t="s">
        <v>393</v>
      </c>
      <c r="F2465" s="18">
        <v>14</v>
      </c>
      <c r="G2465" s="18" t="s">
        <v>142</v>
      </c>
      <c r="H2465" s="184" t="s">
        <v>5528</v>
      </c>
      <c r="I2465" s="185" t="s">
        <v>142</v>
      </c>
      <c r="J2465" s="18" t="s">
        <v>2022</v>
      </c>
    </row>
    <row r="2466" spans="1:10" x14ac:dyDescent="0.25">
      <c r="A2466" s="18">
        <v>24249085</v>
      </c>
      <c r="B2466" s="184" t="s">
        <v>5568</v>
      </c>
      <c r="C2466" s="18" t="s">
        <v>5569</v>
      </c>
      <c r="D2466" s="185" t="s">
        <v>79</v>
      </c>
      <c r="E2466" s="18" t="s">
        <v>889</v>
      </c>
      <c r="F2466" s="18">
        <v>12</v>
      </c>
      <c r="G2466" s="18" t="s">
        <v>142</v>
      </c>
      <c r="H2466" s="184" t="s">
        <v>5528</v>
      </c>
      <c r="I2466" s="185" t="s">
        <v>142</v>
      </c>
      <c r="J2466" s="18" t="s">
        <v>4780</v>
      </c>
    </row>
    <row r="2467" spans="1:10" x14ac:dyDescent="0.25">
      <c r="A2467" s="18">
        <v>24249113</v>
      </c>
      <c r="B2467" s="184" t="s">
        <v>5570</v>
      </c>
      <c r="C2467" s="18" t="s">
        <v>2495</v>
      </c>
      <c r="D2467" s="185" t="s">
        <v>79</v>
      </c>
      <c r="E2467" s="18" t="s">
        <v>5571</v>
      </c>
      <c r="F2467" s="18">
        <v>11</v>
      </c>
      <c r="G2467" s="18" t="s">
        <v>142</v>
      </c>
      <c r="H2467" s="184" t="s">
        <v>5528</v>
      </c>
      <c r="I2467" s="185" t="s">
        <v>142</v>
      </c>
      <c r="J2467" s="18" t="s">
        <v>798</v>
      </c>
    </row>
    <row r="2468" spans="1:10" x14ac:dyDescent="0.25">
      <c r="A2468" s="18">
        <v>24248039</v>
      </c>
      <c r="B2468" s="184" t="s">
        <v>5572</v>
      </c>
      <c r="C2468" s="18" t="s">
        <v>5573</v>
      </c>
      <c r="D2468" s="185" t="s">
        <v>79</v>
      </c>
      <c r="E2468" s="18" t="s">
        <v>2159</v>
      </c>
      <c r="F2468" s="18">
        <v>13</v>
      </c>
      <c r="G2468" s="18" t="s">
        <v>142</v>
      </c>
      <c r="H2468" s="184" t="s">
        <v>5528</v>
      </c>
      <c r="I2468" s="185" t="s">
        <v>142</v>
      </c>
      <c r="J2468" s="18" t="s">
        <v>152</v>
      </c>
    </row>
    <row r="2469" spans="1:10" x14ac:dyDescent="0.25">
      <c r="A2469" s="18">
        <v>24248034</v>
      </c>
      <c r="B2469" s="184" t="s">
        <v>5572</v>
      </c>
      <c r="C2469" s="18" t="s">
        <v>5574</v>
      </c>
      <c r="D2469" s="185" t="s">
        <v>78</v>
      </c>
      <c r="E2469" s="18" t="s">
        <v>3553</v>
      </c>
      <c r="F2469" s="18">
        <v>11</v>
      </c>
      <c r="G2469" s="18" t="s">
        <v>142</v>
      </c>
      <c r="H2469" s="184" t="s">
        <v>5528</v>
      </c>
      <c r="I2469" s="185" t="s">
        <v>142</v>
      </c>
      <c r="J2469" s="18" t="s">
        <v>4780</v>
      </c>
    </row>
    <row r="2470" spans="1:10" x14ac:dyDescent="0.25">
      <c r="A2470" s="18">
        <v>24245731</v>
      </c>
      <c r="B2470" s="184" t="s">
        <v>5575</v>
      </c>
      <c r="C2470" s="18" t="s">
        <v>5576</v>
      </c>
      <c r="D2470" s="185" t="s">
        <v>78</v>
      </c>
      <c r="E2470" s="18" t="s">
        <v>1852</v>
      </c>
      <c r="F2470" s="18">
        <v>11</v>
      </c>
      <c r="G2470" s="18" t="s">
        <v>142</v>
      </c>
      <c r="H2470" s="184" t="s">
        <v>5528</v>
      </c>
      <c r="I2470" s="185" t="s">
        <v>142</v>
      </c>
      <c r="J2470" s="18" t="s">
        <v>170</v>
      </c>
    </row>
    <row r="2471" spans="1:10" x14ac:dyDescent="0.25">
      <c r="A2471" s="18">
        <v>24222536</v>
      </c>
      <c r="B2471" s="184" t="s">
        <v>5577</v>
      </c>
      <c r="C2471" s="18" t="s">
        <v>2098</v>
      </c>
      <c r="D2471" s="185" t="s">
        <v>95</v>
      </c>
      <c r="E2471" s="18" t="s">
        <v>3975</v>
      </c>
      <c r="F2471" s="18">
        <v>13</v>
      </c>
      <c r="G2471" s="18" t="s">
        <v>142</v>
      </c>
      <c r="H2471" s="184" t="s">
        <v>5528</v>
      </c>
      <c r="I2471" s="185" t="s">
        <v>142</v>
      </c>
      <c r="J2471" s="18" t="s">
        <v>849</v>
      </c>
    </row>
    <row r="2472" spans="1:10" x14ac:dyDescent="0.25">
      <c r="A2472" s="18">
        <v>24222252</v>
      </c>
      <c r="B2472" s="184" t="s">
        <v>1601</v>
      </c>
      <c r="C2472" s="18" t="s">
        <v>5578</v>
      </c>
      <c r="D2472" s="185" t="s">
        <v>95</v>
      </c>
      <c r="E2472" s="18" t="s">
        <v>2083</v>
      </c>
      <c r="F2472" s="18">
        <v>14</v>
      </c>
      <c r="G2472" s="18" t="s">
        <v>142</v>
      </c>
      <c r="H2472" s="184" t="s">
        <v>5528</v>
      </c>
      <c r="I2472" s="185" t="s">
        <v>142</v>
      </c>
      <c r="J2472" s="18" t="s">
        <v>170</v>
      </c>
    </row>
    <row r="2473" spans="1:10" x14ac:dyDescent="0.25">
      <c r="A2473" s="18">
        <v>24236834</v>
      </c>
      <c r="B2473" s="184" t="s">
        <v>5579</v>
      </c>
      <c r="C2473" s="18" t="s">
        <v>5580</v>
      </c>
      <c r="D2473" s="185" t="s">
        <v>78</v>
      </c>
      <c r="E2473" s="18" t="s">
        <v>303</v>
      </c>
      <c r="F2473" s="18">
        <v>12</v>
      </c>
      <c r="G2473" s="18" t="s">
        <v>142</v>
      </c>
      <c r="H2473" s="184" t="s">
        <v>5528</v>
      </c>
      <c r="I2473" s="185" t="s">
        <v>142</v>
      </c>
      <c r="J2473" s="18" t="s">
        <v>925</v>
      </c>
    </row>
    <row r="2474" spans="1:10" x14ac:dyDescent="0.25">
      <c r="A2474" s="18">
        <v>24247623</v>
      </c>
      <c r="B2474" s="184" t="s">
        <v>5581</v>
      </c>
      <c r="C2474" s="18" t="s">
        <v>5582</v>
      </c>
      <c r="D2474" s="185" t="s">
        <v>79</v>
      </c>
      <c r="E2474" s="18" t="s">
        <v>673</v>
      </c>
      <c r="F2474" s="18">
        <v>12</v>
      </c>
      <c r="G2474" s="18" t="s">
        <v>142</v>
      </c>
      <c r="H2474" s="184" t="s">
        <v>5528</v>
      </c>
      <c r="I2474" s="185" t="s">
        <v>142</v>
      </c>
      <c r="J2474" s="18" t="s">
        <v>764</v>
      </c>
    </row>
    <row r="2475" spans="1:10" x14ac:dyDescent="0.25">
      <c r="A2475" s="18">
        <v>24238346</v>
      </c>
      <c r="B2475" s="184" t="s">
        <v>5583</v>
      </c>
      <c r="C2475" s="18" t="s">
        <v>5584</v>
      </c>
      <c r="D2475" s="185" t="s">
        <v>78</v>
      </c>
      <c r="E2475" s="18" t="s">
        <v>984</v>
      </c>
      <c r="F2475" s="18">
        <v>12</v>
      </c>
      <c r="G2475" s="18" t="s">
        <v>142</v>
      </c>
      <c r="H2475" s="184" t="s">
        <v>5528</v>
      </c>
      <c r="I2475" s="185" t="s">
        <v>142</v>
      </c>
      <c r="J2475" s="18" t="s">
        <v>203</v>
      </c>
    </row>
    <row r="2476" spans="1:10" x14ac:dyDescent="0.25">
      <c r="A2476" s="18">
        <v>24248038</v>
      </c>
      <c r="B2476" s="184" t="s">
        <v>5585</v>
      </c>
      <c r="C2476" s="18" t="s">
        <v>5586</v>
      </c>
      <c r="D2476" s="185" t="s">
        <v>78</v>
      </c>
      <c r="E2476" s="18" t="s">
        <v>1918</v>
      </c>
      <c r="F2476" s="18">
        <v>12</v>
      </c>
      <c r="G2476" s="18" t="s">
        <v>142</v>
      </c>
      <c r="H2476" s="184" t="s">
        <v>5528</v>
      </c>
      <c r="I2476" s="185" t="s">
        <v>142</v>
      </c>
      <c r="J2476" s="18" t="s">
        <v>973</v>
      </c>
    </row>
    <row r="2477" spans="1:10" x14ac:dyDescent="0.25">
      <c r="A2477" s="18">
        <v>24236387</v>
      </c>
      <c r="B2477" s="184" t="s">
        <v>1837</v>
      </c>
      <c r="C2477" s="18" t="s">
        <v>5587</v>
      </c>
      <c r="D2477" s="185" t="s">
        <v>95</v>
      </c>
      <c r="E2477" s="18" t="s">
        <v>5588</v>
      </c>
      <c r="F2477" s="18">
        <v>14</v>
      </c>
      <c r="G2477" s="18" t="s">
        <v>142</v>
      </c>
      <c r="H2477" s="184" t="s">
        <v>5528</v>
      </c>
      <c r="I2477" s="185" t="s">
        <v>142</v>
      </c>
      <c r="J2477" s="18" t="s">
        <v>170</v>
      </c>
    </row>
    <row r="2478" spans="1:10" x14ac:dyDescent="0.25">
      <c r="A2478" s="18">
        <v>24247779</v>
      </c>
      <c r="B2478" s="184" t="s">
        <v>5589</v>
      </c>
      <c r="C2478" s="18" t="s">
        <v>5590</v>
      </c>
      <c r="D2478" s="185" t="s">
        <v>79</v>
      </c>
      <c r="E2478" s="18" t="s">
        <v>2521</v>
      </c>
      <c r="F2478" s="18">
        <v>12</v>
      </c>
      <c r="G2478" s="18" t="s">
        <v>142</v>
      </c>
      <c r="H2478" s="184" t="s">
        <v>5528</v>
      </c>
      <c r="I2478" s="185" t="s">
        <v>142</v>
      </c>
      <c r="J2478" s="18" t="s">
        <v>4780</v>
      </c>
    </row>
    <row r="2479" spans="1:10" x14ac:dyDescent="0.25">
      <c r="A2479" s="18">
        <v>24248030</v>
      </c>
      <c r="B2479" s="184" t="s">
        <v>5591</v>
      </c>
      <c r="C2479" s="18" t="s">
        <v>3772</v>
      </c>
      <c r="D2479" s="185" t="s">
        <v>78</v>
      </c>
      <c r="E2479" s="18" t="s">
        <v>5319</v>
      </c>
      <c r="F2479" s="18">
        <v>11</v>
      </c>
      <c r="G2479" s="18" t="s">
        <v>142</v>
      </c>
      <c r="H2479" s="184" t="s">
        <v>5528</v>
      </c>
      <c r="I2479" s="185" t="s">
        <v>142</v>
      </c>
      <c r="J2479" s="18" t="s">
        <v>4780</v>
      </c>
    </row>
    <row r="2480" spans="1:10" x14ac:dyDescent="0.25">
      <c r="A2480" s="18">
        <v>24247715</v>
      </c>
      <c r="B2480" s="184" t="s">
        <v>2891</v>
      </c>
      <c r="C2480" s="18" t="s">
        <v>5592</v>
      </c>
      <c r="D2480" s="185" t="s">
        <v>79</v>
      </c>
      <c r="E2480" s="18" t="s">
        <v>5593</v>
      </c>
      <c r="F2480" s="18">
        <v>12</v>
      </c>
      <c r="G2480" s="18" t="s">
        <v>142</v>
      </c>
      <c r="H2480" s="184" t="s">
        <v>5528</v>
      </c>
      <c r="I2480" s="185" t="s">
        <v>142</v>
      </c>
      <c r="J2480" s="18" t="s">
        <v>255</v>
      </c>
    </row>
    <row r="2481" spans="1:10" x14ac:dyDescent="0.25">
      <c r="A2481" s="18">
        <v>24248026</v>
      </c>
      <c r="B2481" s="184" t="s">
        <v>5594</v>
      </c>
      <c r="C2481" s="18" t="s">
        <v>5595</v>
      </c>
      <c r="D2481" s="185" t="s">
        <v>78</v>
      </c>
      <c r="E2481" s="18" t="s">
        <v>5596</v>
      </c>
      <c r="F2481" s="18">
        <v>12</v>
      </c>
      <c r="G2481" s="18" t="s">
        <v>142</v>
      </c>
      <c r="H2481" s="184" t="s">
        <v>5528</v>
      </c>
      <c r="I2481" s="185" t="s">
        <v>142</v>
      </c>
      <c r="J2481" s="18" t="s">
        <v>4780</v>
      </c>
    </row>
    <row r="2482" spans="1:10" x14ac:dyDescent="0.25">
      <c r="A2482" s="18">
        <v>24248428</v>
      </c>
      <c r="B2482" s="184" t="s">
        <v>5597</v>
      </c>
      <c r="C2482" s="18" t="s">
        <v>5598</v>
      </c>
      <c r="D2482" s="185" t="s">
        <v>79</v>
      </c>
      <c r="E2482" s="18" t="s">
        <v>4352</v>
      </c>
      <c r="F2482" s="18">
        <v>11</v>
      </c>
      <c r="G2482" s="18" t="s">
        <v>142</v>
      </c>
      <c r="H2482" s="184" t="s">
        <v>5528</v>
      </c>
      <c r="I2482" s="185" t="s">
        <v>142</v>
      </c>
      <c r="J2482" s="18" t="s">
        <v>148</v>
      </c>
    </row>
    <row r="2483" spans="1:10" x14ac:dyDescent="0.25">
      <c r="A2483" s="18">
        <v>24247603</v>
      </c>
      <c r="B2483" s="184" t="s">
        <v>4847</v>
      </c>
      <c r="C2483" s="18" t="s">
        <v>5599</v>
      </c>
      <c r="D2483" s="185" t="s">
        <v>79</v>
      </c>
      <c r="E2483" s="18" t="s">
        <v>1382</v>
      </c>
      <c r="F2483" s="18">
        <v>12</v>
      </c>
      <c r="G2483" s="18" t="s">
        <v>142</v>
      </c>
      <c r="H2483" s="184" t="s">
        <v>5528</v>
      </c>
      <c r="I2483" s="185" t="s">
        <v>142</v>
      </c>
      <c r="J2483" s="18" t="s">
        <v>148</v>
      </c>
    </row>
    <row r="2484" spans="1:10" x14ac:dyDescent="0.25">
      <c r="A2484" s="18">
        <v>24248018</v>
      </c>
      <c r="B2484" s="184" t="s">
        <v>2320</v>
      </c>
      <c r="C2484" s="18" t="s">
        <v>5600</v>
      </c>
      <c r="D2484" s="185" t="s">
        <v>78</v>
      </c>
      <c r="E2484" s="18" t="s">
        <v>2982</v>
      </c>
      <c r="F2484" s="18">
        <v>12</v>
      </c>
      <c r="G2484" s="18" t="s">
        <v>142</v>
      </c>
      <c r="H2484" s="184" t="s">
        <v>5528</v>
      </c>
      <c r="I2484" s="185" t="s">
        <v>142</v>
      </c>
      <c r="J2484" s="18" t="s">
        <v>973</v>
      </c>
    </row>
    <row r="2485" spans="1:10" x14ac:dyDescent="0.25">
      <c r="A2485" s="18">
        <v>24212846</v>
      </c>
      <c r="B2485" s="184" t="s">
        <v>5601</v>
      </c>
      <c r="C2485" s="18" t="s">
        <v>4351</v>
      </c>
      <c r="D2485" s="185" t="s">
        <v>95</v>
      </c>
      <c r="E2485" s="18" t="s">
        <v>5152</v>
      </c>
      <c r="F2485" s="18">
        <v>14</v>
      </c>
      <c r="G2485" s="18" t="s">
        <v>142</v>
      </c>
      <c r="H2485" s="184" t="s">
        <v>5528</v>
      </c>
      <c r="I2485" s="185" t="s">
        <v>142</v>
      </c>
      <c r="J2485" s="18" t="s">
        <v>152</v>
      </c>
    </row>
    <row r="2486" spans="1:10" x14ac:dyDescent="0.25">
      <c r="A2486" s="18">
        <v>24245733</v>
      </c>
      <c r="B2486" s="184" t="s">
        <v>5602</v>
      </c>
      <c r="C2486" s="18" t="s">
        <v>945</v>
      </c>
      <c r="D2486" s="185" t="s">
        <v>79</v>
      </c>
      <c r="E2486" s="18" t="s">
        <v>5603</v>
      </c>
      <c r="F2486" s="18">
        <v>12</v>
      </c>
      <c r="G2486" s="18" t="s">
        <v>142</v>
      </c>
      <c r="H2486" s="184" t="s">
        <v>5528</v>
      </c>
      <c r="I2486" s="185" t="s">
        <v>142</v>
      </c>
      <c r="J2486" s="18" t="s">
        <v>170</v>
      </c>
    </row>
    <row r="2487" spans="1:10" x14ac:dyDescent="0.25">
      <c r="A2487" s="18">
        <v>24248032</v>
      </c>
      <c r="B2487" s="184" t="s">
        <v>5604</v>
      </c>
      <c r="C2487" s="18" t="s">
        <v>5605</v>
      </c>
      <c r="D2487" s="185" t="s">
        <v>78</v>
      </c>
      <c r="E2487" s="18" t="s">
        <v>328</v>
      </c>
      <c r="F2487" s="18">
        <v>12</v>
      </c>
      <c r="G2487" s="18" t="s">
        <v>142</v>
      </c>
      <c r="H2487" s="184" t="s">
        <v>5528</v>
      </c>
      <c r="I2487" s="185" t="s">
        <v>142</v>
      </c>
      <c r="J2487" s="18" t="s">
        <v>764</v>
      </c>
    </row>
    <row r="2488" spans="1:10" x14ac:dyDescent="0.25">
      <c r="A2488" s="18">
        <v>24245686</v>
      </c>
      <c r="B2488" s="184" t="s">
        <v>5606</v>
      </c>
      <c r="C2488" s="18" t="s">
        <v>3559</v>
      </c>
      <c r="D2488" s="185" t="s">
        <v>78</v>
      </c>
      <c r="E2488" s="18" t="s">
        <v>961</v>
      </c>
      <c r="F2488" s="18">
        <v>11</v>
      </c>
      <c r="G2488" s="18" t="s">
        <v>142</v>
      </c>
      <c r="H2488" s="184" t="s">
        <v>5528</v>
      </c>
      <c r="I2488" s="185" t="s">
        <v>142</v>
      </c>
      <c r="J2488" s="18" t="s">
        <v>156</v>
      </c>
    </row>
    <row r="2489" spans="1:10" x14ac:dyDescent="0.25">
      <c r="A2489" s="18">
        <v>24248067</v>
      </c>
      <c r="B2489" s="184" t="s">
        <v>5607</v>
      </c>
      <c r="C2489" s="18" t="s">
        <v>5608</v>
      </c>
      <c r="D2489" s="185" t="s">
        <v>79</v>
      </c>
      <c r="E2489" s="18" t="s">
        <v>903</v>
      </c>
      <c r="F2489" s="18">
        <v>11</v>
      </c>
      <c r="G2489" s="18" t="s">
        <v>142</v>
      </c>
      <c r="H2489" s="184" t="s">
        <v>5528</v>
      </c>
      <c r="I2489" s="185" t="s">
        <v>142</v>
      </c>
      <c r="J2489" s="18" t="s">
        <v>4780</v>
      </c>
    </row>
    <row r="2490" spans="1:10" x14ac:dyDescent="0.25">
      <c r="A2490" s="18">
        <v>24245734</v>
      </c>
      <c r="B2490" s="184" t="s">
        <v>5609</v>
      </c>
      <c r="C2490" s="18" t="s">
        <v>5610</v>
      </c>
      <c r="D2490" s="185" t="s">
        <v>78</v>
      </c>
      <c r="E2490" s="18" t="s">
        <v>2888</v>
      </c>
      <c r="F2490" s="18">
        <v>12</v>
      </c>
      <c r="G2490" s="18" t="s">
        <v>142</v>
      </c>
      <c r="H2490" s="184" t="s">
        <v>5528</v>
      </c>
      <c r="I2490" s="185" t="s">
        <v>142</v>
      </c>
      <c r="J2490" s="18" t="s">
        <v>5611</v>
      </c>
    </row>
    <row r="2491" spans="1:10" x14ac:dyDescent="0.25">
      <c r="A2491" s="18">
        <v>24248065</v>
      </c>
      <c r="B2491" s="184" t="s">
        <v>5612</v>
      </c>
      <c r="C2491" s="18" t="s">
        <v>5613</v>
      </c>
      <c r="D2491" s="185" t="s">
        <v>78</v>
      </c>
      <c r="E2491" s="18" t="s">
        <v>5614</v>
      </c>
      <c r="F2491" s="18">
        <v>10</v>
      </c>
      <c r="G2491" s="18" t="s">
        <v>142</v>
      </c>
      <c r="H2491" s="184" t="s">
        <v>5528</v>
      </c>
      <c r="I2491" s="185" t="s">
        <v>142</v>
      </c>
      <c r="J2491" s="18" t="s">
        <v>973</v>
      </c>
    </row>
    <row r="2492" spans="1:10" x14ac:dyDescent="0.25">
      <c r="A2492" s="18">
        <v>24248593</v>
      </c>
      <c r="B2492" s="184" t="s">
        <v>2620</v>
      </c>
      <c r="C2492" s="18" t="s">
        <v>1351</v>
      </c>
      <c r="D2492" s="185" t="s">
        <v>78</v>
      </c>
      <c r="E2492" s="18" t="s">
        <v>2544</v>
      </c>
      <c r="F2492" s="18">
        <v>12</v>
      </c>
      <c r="G2492" s="18" t="s">
        <v>142</v>
      </c>
      <c r="H2492" s="184" t="s">
        <v>5528</v>
      </c>
      <c r="I2492" s="185" t="s">
        <v>142</v>
      </c>
      <c r="J2492" s="18" t="s">
        <v>152</v>
      </c>
    </row>
    <row r="2493" spans="1:10" x14ac:dyDescent="0.25">
      <c r="A2493" s="18">
        <v>24248020</v>
      </c>
      <c r="B2493" s="184" t="s">
        <v>2620</v>
      </c>
      <c r="C2493" s="18" t="s">
        <v>461</v>
      </c>
      <c r="D2493" s="185" t="s">
        <v>78</v>
      </c>
      <c r="E2493" s="18" t="s">
        <v>4814</v>
      </c>
      <c r="F2493" s="18">
        <v>12</v>
      </c>
      <c r="G2493" s="18" t="s">
        <v>142</v>
      </c>
      <c r="H2493" s="184" t="s">
        <v>5528</v>
      </c>
      <c r="I2493" s="185" t="s">
        <v>142</v>
      </c>
      <c r="J2493" s="18" t="s">
        <v>764</v>
      </c>
    </row>
    <row r="2494" spans="1:10" x14ac:dyDescent="0.25">
      <c r="A2494" s="18">
        <v>24247625</v>
      </c>
      <c r="B2494" s="184" t="s">
        <v>5615</v>
      </c>
      <c r="C2494" s="18" t="s">
        <v>5616</v>
      </c>
      <c r="D2494" s="185" t="s">
        <v>79</v>
      </c>
      <c r="E2494" s="18" t="s">
        <v>952</v>
      </c>
      <c r="F2494" s="18">
        <v>11</v>
      </c>
      <c r="G2494" s="18" t="s">
        <v>142</v>
      </c>
      <c r="H2494" s="184" t="s">
        <v>5528</v>
      </c>
      <c r="I2494" s="185" t="s">
        <v>142</v>
      </c>
      <c r="J2494" s="18" t="s">
        <v>5617</v>
      </c>
    </row>
    <row r="2495" spans="1:10" x14ac:dyDescent="0.25">
      <c r="A2495" s="18">
        <v>24245688</v>
      </c>
      <c r="B2495" s="184" t="s">
        <v>5618</v>
      </c>
      <c r="C2495" s="18" t="s">
        <v>5619</v>
      </c>
      <c r="D2495" s="185" t="s">
        <v>79</v>
      </c>
      <c r="E2495" s="18" t="s">
        <v>1745</v>
      </c>
      <c r="F2495" s="18">
        <v>13</v>
      </c>
      <c r="G2495" s="18" t="s">
        <v>142</v>
      </c>
      <c r="H2495" s="184" t="s">
        <v>5528</v>
      </c>
      <c r="I2495" s="185" t="s">
        <v>142</v>
      </c>
      <c r="J2495" s="18" t="s">
        <v>152</v>
      </c>
    </row>
    <row r="2496" spans="1:10" x14ac:dyDescent="0.25">
      <c r="A2496" s="18">
        <v>24248017</v>
      </c>
      <c r="B2496" s="184" t="s">
        <v>5620</v>
      </c>
      <c r="C2496" s="18" t="s">
        <v>5621</v>
      </c>
      <c r="D2496" s="185" t="s">
        <v>78</v>
      </c>
      <c r="E2496" s="18" t="s">
        <v>169</v>
      </c>
      <c r="F2496" s="18">
        <v>11</v>
      </c>
      <c r="G2496" s="18" t="s">
        <v>142</v>
      </c>
      <c r="H2496" s="184" t="s">
        <v>5528</v>
      </c>
      <c r="I2496" s="185" t="s">
        <v>142</v>
      </c>
      <c r="J2496" s="18" t="s">
        <v>152</v>
      </c>
    </row>
    <row r="2497" spans="1:10" x14ac:dyDescent="0.25">
      <c r="A2497" s="18">
        <v>24220914</v>
      </c>
      <c r="B2497" s="184" t="s">
        <v>5622</v>
      </c>
      <c r="C2497" s="18" t="s">
        <v>5623</v>
      </c>
      <c r="D2497" s="185" t="s">
        <v>94</v>
      </c>
      <c r="E2497" s="18" t="s">
        <v>1959</v>
      </c>
      <c r="F2497" s="18">
        <v>14</v>
      </c>
      <c r="G2497" s="18" t="s">
        <v>142</v>
      </c>
      <c r="H2497" s="184" t="s">
        <v>5528</v>
      </c>
      <c r="I2497" s="185" t="s">
        <v>142</v>
      </c>
      <c r="J2497" s="18" t="s">
        <v>5624</v>
      </c>
    </row>
    <row r="2498" spans="1:10" x14ac:dyDescent="0.25">
      <c r="A2498" s="18">
        <v>24245750</v>
      </c>
      <c r="B2498" s="184" t="s">
        <v>5625</v>
      </c>
      <c r="C2498" s="18" t="s">
        <v>5626</v>
      </c>
      <c r="D2498" s="185" t="s">
        <v>78</v>
      </c>
      <c r="E2498" s="18" t="s">
        <v>1780</v>
      </c>
      <c r="F2498" s="18">
        <v>11</v>
      </c>
      <c r="G2498" s="18" t="s">
        <v>142</v>
      </c>
      <c r="H2498" s="184" t="s">
        <v>5528</v>
      </c>
      <c r="I2498" s="185" t="s">
        <v>142</v>
      </c>
      <c r="J2498" s="18" t="s">
        <v>2008</v>
      </c>
    </row>
    <row r="2499" spans="1:10" x14ac:dyDescent="0.25">
      <c r="A2499" s="18">
        <v>24237526</v>
      </c>
      <c r="B2499" s="184" t="s">
        <v>931</v>
      </c>
      <c r="C2499" s="18" t="s">
        <v>932</v>
      </c>
      <c r="D2499" s="185" t="s">
        <v>95</v>
      </c>
      <c r="E2499" s="18" t="s">
        <v>933</v>
      </c>
      <c r="F2499" s="18">
        <v>13</v>
      </c>
      <c r="G2499" s="18" t="s">
        <v>142</v>
      </c>
      <c r="H2499" s="184" t="s">
        <v>5528</v>
      </c>
      <c r="I2499" s="185" t="s">
        <v>142</v>
      </c>
      <c r="J2499" s="18" t="s">
        <v>790</v>
      </c>
    </row>
    <row r="2500" spans="1:10" x14ac:dyDescent="0.25">
      <c r="A2500" s="18">
        <v>24248025</v>
      </c>
      <c r="B2500" s="184" t="s">
        <v>5627</v>
      </c>
      <c r="C2500" s="18" t="s">
        <v>1160</v>
      </c>
      <c r="D2500" s="185" t="s">
        <v>79</v>
      </c>
      <c r="E2500" s="18" t="s">
        <v>5628</v>
      </c>
      <c r="F2500" s="18">
        <v>12</v>
      </c>
      <c r="G2500" s="18" t="s">
        <v>142</v>
      </c>
      <c r="H2500" s="184" t="s">
        <v>5528</v>
      </c>
      <c r="I2500" s="185" t="s">
        <v>142</v>
      </c>
      <c r="J2500" s="18" t="s">
        <v>148</v>
      </c>
    </row>
    <row r="2501" spans="1:10" x14ac:dyDescent="0.25">
      <c r="A2501" s="18">
        <v>24248023</v>
      </c>
      <c r="B2501" s="184" t="s">
        <v>3882</v>
      </c>
      <c r="C2501" s="18" t="s">
        <v>567</v>
      </c>
      <c r="D2501" s="185" t="s">
        <v>79</v>
      </c>
      <c r="E2501" s="18" t="s">
        <v>2989</v>
      </c>
      <c r="F2501" s="18">
        <v>12</v>
      </c>
      <c r="G2501" s="18" t="s">
        <v>142</v>
      </c>
      <c r="H2501" s="184" t="s">
        <v>5528</v>
      </c>
      <c r="I2501" s="185" t="s">
        <v>142</v>
      </c>
      <c r="J2501" s="18" t="s">
        <v>152</v>
      </c>
    </row>
    <row r="2502" spans="1:10" x14ac:dyDescent="0.25">
      <c r="A2502" s="18">
        <v>24233664</v>
      </c>
      <c r="B2502" s="184" t="s">
        <v>5629</v>
      </c>
      <c r="C2502" s="18" t="s">
        <v>5630</v>
      </c>
      <c r="D2502" s="185" t="s">
        <v>79</v>
      </c>
      <c r="E2502" s="18" t="s">
        <v>2560</v>
      </c>
      <c r="F2502" s="18">
        <v>12</v>
      </c>
      <c r="G2502" s="18" t="s">
        <v>142</v>
      </c>
      <c r="H2502" s="184" t="s">
        <v>5528</v>
      </c>
      <c r="I2502" s="185" t="s">
        <v>142</v>
      </c>
      <c r="J2502" s="18" t="s">
        <v>798</v>
      </c>
    </row>
    <row r="2503" spans="1:10" x14ac:dyDescent="0.25">
      <c r="A2503" s="18">
        <v>24247624</v>
      </c>
      <c r="B2503" s="184" t="s">
        <v>5631</v>
      </c>
      <c r="C2503" s="18" t="s">
        <v>5632</v>
      </c>
      <c r="D2503" s="185" t="s">
        <v>78</v>
      </c>
      <c r="E2503" s="18" t="s">
        <v>4814</v>
      </c>
      <c r="F2503" s="18">
        <v>12</v>
      </c>
      <c r="G2503" s="18" t="s">
        <v>142</v>
      </c>
      <c r="H2503" s="184" t="s">
        <v>5528</v>
      </c>
      <c r="I2503" s="185" t="s">
        <v>142</v>
      </c>
      <c r="J2503" s="18" t="s">
        <v>764</v>
      </c>
    </row>
    <row r="2504" spans="1:10" x14ac:dyDescent="0.25">
      <c r="A2504" s="18">
        <v>24245735</v>
      </c>
      <c r="B2504" s="184" t="s">
        <v>5633</v>
      </c>
      <c r="C2504" s="18" t="s">
        <v>5634</v>
      </c>
      <c r="D2504" s="185" t="s">
        <v>79</v>
      </c>
      <c r="E2504" s="18" t="s">
        <v>4896</v>
      </c>
      <c r="F2504" s="18">
        <v>12</v>
      </c>
      <c r="G2504" s="18" t="s">
        <v>142</v>
      </c>
      <c r="H2504" s="184" t="s">
        <v>5528</v>
      </c>
      <c r="I2504" s="185" t="s">
        <v>142</v>
      </c>
      <c r="J2504" s="18" t="s">
        <v>281</v>
      </c>
    </row>
    <row r="2505" spans="1:10" x14ac:dyDescent="0.25">
      <c r="A2505" s="18">
        <v>24248070</v>
      </c>
      <c r="B2505" s="184" t="s">
        <v>5635</v>
      </c>
      <c r="C2505" s="18" t="s">
        <v>5636</v>
      </c>
      <c r="D2505" s="185" t="s">
        <v>78</v>
      </c>
      <c r="E2505" s="18" t="s">
        <v>5469</v>
      </c>
      <c r="F2505" s="18">
        <v>11</v>
      </c>
      <c r="G2505" s="18" t="s">
        <v>142</v>
      </c>
      <c r="H2505" s="184" t="s">
        <v>5528</v>
      </c>
      <c r="I2505" s="185" t="s">
        <v>142</v>
      </c>
      <c r="J2505" s="18" t="s">
        <v>255</v>
      </c>
    </row>
    <row r="2506" spans="1:10" x14ac:dyDescent="0.25">
      <c r="A2506" s="18">
        <v>24236540</v>
      </c>
      <c r="B2506" s="184" t="s">
        <v>5637</v>
      </c>
      <c r="C2506" s="18" t="s">
        <v>4943</v>
      </c>
      <c r="D2506" s="185" t="s">
        <v>79</v>
      </c>
      <c r="E2506" s="18" t="s">
        <v>219</v>
      </c>
      <c r="F2506" s="18">
        <v>12</v>
      </c>
      <c r="G2506" s="18" t="s">
        <v>142</v>
      </c>
      <c r="H2506" s="184" t="s">
        <v>5528</v>
      </c>
      <c r="I2506" s="185" t="s">
        <v>142</v>
      </c>
      <c r="J2506" s="18" t="s">
        <v>148</v>
      </c>
    </row>
    <row r="2507" spans="1:10" x14ac:dyDescent="0.25">
      <c r="A2507" s="18">
        <v>24245685</v>
      </c>
      <c r="B2507" s="184" t="s">
        <v>5638</v>
      </c>
      <c r="C2507" s="18" t="s">
        <v>2619</v>
      </c>
      <c r="D2507" s="185" t="s">
        <v>79</v>
      </c>
      <c r="E2507" s="18" t="s">
        <v>990</v>
      </c>
      <c r="F2507" s="18">
        <v>13</v>
      </c>
      <c r="G2507" s="18" t="s">
        <v>142</v>
      </c>
      <c r="H2507" s="184" t="s">
        <v>5528</v>
      </c>
      <c r="I2507" s="185" t="s">
        <v>142</v>
      </c>
      <c r="J2507" s="18" t="s">
        <v>5624</v>
      </c>
    </row>
    <row r="2508" spans="1:10" x14ac:dyDescent="0.25">
      <c r="A2508" s="18">
        <v>24237514</v>
      </c>
      <c r="B2508" s="184" t="s">
        <v>969</v>
      </c>
      <c r="C2508" s="18" t="s">
        <v>970</v>
      </c>
      <c r="D2508" s="185" t="s">
        <v>78</v>
      </c>
      <c r="E2508" s="18" t="s">
        <v>971</v>
      </c>
      <c r="F2508" s="18">
        <v>13</v>
      </c>
      <c r="G2508" s="18" t="s">
        <v>142</v>
      </c>
      <c r="H2508" s="184" t="s">
        <v>5528</v>
      </c>
      <c r="I2508" s="185" t="s">
        <v>142</v>
      </c>
      <c r="J2508" s="18" t="s">
        <v>849</v>
      </c>
    </row>
    <row r="2509" spans="1:10" x14ac:dyDescent="0.25">
      <c r="A2509" s="18">
        <v>24247563</v>
      </c>
      <c r="B2509" s="184" t="s">
        <v>969</v>
      </c>
      <c r="C2509" s="18" t="s">
        <v>972</v>
      </c>
      <c r="D2509" s="185" t="s">
        <v>78</v>
      </c>
      <c r="E2509" s="18" t="s">
        <v>287</v>
      </c>
      <c r="F2509" s="18">
        <v>11</v>
      </c>
      <c r="G2509" s="18" t="s">
        <v>142</v>
      </c>
      <c r="H2509" s="184" t="s">
        <v>5528</v>
      </c>
      <c r="I2509" s="185" t="s">
        <v>142</v>
      </c>
      <c r="J2509" s="18" t="s">
        <v>973</v>
      </c>
    </row>
    <row r="2510" spans="1:10" x14ac:dyDescent="0.25">
      <c r="A2510" s="18">
        <v>24248028</v>
      </c>
      <c r="B2510" s="184" t="s">
        <v>5639</v>
      </c>
      <c r="C2510" s="18" t="s">
        <v>1668</v>
      </c>
      <c r="D2510" s="185" t="s">
        <v>79</v>
      </c>
      <c r="E2510" s="18" t="s">
        <v>5640</v>
      </c>
      <c r="F2510" s="18">
        <v>12</v>
      </c>
      <c r="G2510" s="18" t="s">
        <v>142</v>
      </c>
      <c r="H2510" s="184" t="s">
        <v>5528</v>
      </c>
      <c r="I2510" s="185" t="s">
        <v>142</v>
      </c>
      <c r="J2510" s="18" t="s">
        <v>4780</v>
      </c>
    </row>
    <row r="2511" spans="1:10" x14ac:dyDescent="0.25">
      <c r="A2511" s="18">
        <v>24248069</v>
      </c>
      <c r="B2511" s="184" t="s">
        <v>5641</v>
      </c>
      <c r="C2511" s="18" t="s">
        <v>2044</v>
      </c>
      <c r="D2511" s="185" t="s">
        <v>79</v>
      </c>
      <c r="E2511" s="18" t="s">
        <v>4793</v>
      </c>
      <c r="F2511" s="18">
        <v>11</v>
      </c>
      <c r="G2511" s="18" t="s">
        <v>142</v>
      </c>
      <c r="H2511" s="184" t="s">
        <v>5528</v>
      </c>
      <c r="I2511" s="185" t="s">
        <v>142</v>
      </c>
      <c r="J2511" s="18" t="s">
        <v>148</v>
      </c>
    </row>
    <row r="2512" spans="1:10" x14ac:dyDescent="0.25">
      <c r="A2512" s="18">
        <v>24237512</v>
      </c>
      <c r="B2512" s="184" t="s">
        <v>974</v>
      </c>
      <c r="C2512" s="18" t="s">
        <v>9005</v>
      </c>
      <c r="D2512" s="185" t="s">
        <v>78</v>
      </c>
      <c r="E2512" s="18" t="s">
        <v>975</v>
      </c>
      <c r="F2512" s="18">
        <v>12</v>
      </c>
      <c r="G2512" s="18" t="s">
        <v>142</v>
      </c>
      <c r="H2512" s="184" t="s">
        <v>5528</v>
      </c>
      <c r="I2512" s="185" t="s">
        <v>142</v>
      </c>
      <c r="J2512" s="18" t="s">
        <v>849</v>
      </c>
    </row>
    <row r="2513" spans="1:10" x14ac:dyDescent="0.25">
      <c r="A2513" s="18">
        <v>24248040</v>
      </c>
      <c r="B2513" s="184" t="s">
        <v>3223</v>
      </c>
      <c r="C2513" s="18" t="s">
        <v>5642</v>
      </c>
      <c r="D2513" s="185" t="s">
        <v>78</v>
      </c>
      <c r="E2513" s="18" t="s">
        <v>1852</v>
      </c>
      <c r="F2513" s="18">
        <v>11</v>
      </c>
      <c r="G2513" s="18" t="s">
        <v>142</v>
      </c>
      <c r="H2513" s="184" t="s">
        <v>5528</v>
      </c>
      <c r="I2513" s="185" t="s">
        <v>142</v>
      </c>
      <c r="J2513" s="18" t="s">
        <v>973</v>
      </c>
    </row>
    <row r="2514" spans="1:10" x14ac:dyDescent="0.25">
      <c r="A2514" s="18">
        <v>24233653</v>
      </c>
      <c r="B2514" s="184" t="s">
        <v>5643</v>
      </c>
      <c r="C2514" s="18" t="s">
        <v>5644</v>
      </c>
      <c r="D2514" s="185" t="s">
        <v>79</v>
      </c>
      <c r="E2514" s="18" t="s">
        <v>1108</v>
      </c>
      <c r="F2514" s="18">
        <v>13</v>
      </c>
      <c r="G2514" s="18" t="s">
        <v>142</v>
      </c>
      <c r="H2514" s="184" t="s">
        <v>5528</v>
      </c>
      <c r="I2514" s="185" t="s">
        <v>142</v>
      </c>
      <c r="J2514" s="18" t="s">
        <v>156</v>
      </c>
    </row>
    <row r="2515" spans="1:10" x14ac:dyDescent="0.25">
      <c r="A2515" s="18">
        <v>24247780</v>
      </c>
      <c r="B2515" s="184" t="s">
        <v>5645</v>
      </c>
      <c r="C2515" s="18" t="s">
        <v>5646</v>
      </c>
      <c r="D2515" s="185" t="s">
        <v>79</v>
      </c>
      <c r="E2515" s="18" t="s">
        <v>3239</v>
      </c>
      <c r="F2515" s="18">
        <v>13</v>
      </c>
      <c r="G2515" s="18" t="s">
        <v>142</v>
      </c>
      <c r="H2515" s="184" t="s">
        <v>5528</v>
      </c>
      <c r="I2515" s="185" t="s">
        <v>142</v>
      </c>
      <c r="J2515" s="18" t="s">
        <v>4622</v>
      </c>
    </row>
    <row r="2516" spans="1:10" x14ac:dyDescent="0.25">
      <c r="A2516" s="18">
        <v>24238295</v>
      </c>
      <c r="B2516" s="184" t="s">
        <v>5647</v>
      </c>
      <c r="C2516" s="18" t="s">
        <v>5648</v>
      </c>
      <c r="D2516" s="185" t="s">
        <v>79</v>
      </c>
      <c r="E2516" s="18" t="s">
        <v>293</v>
      </c>
      <c r="F2516" s="18">
        <v>13</v>
      </c>
      <c r="G2516" s="18" t="s">
        <v>142</v>
      </c>
      <c r="H2516" s="184" t="s">
        <v>5528</v>
      </c>
      <c r="I2516" s="185" t="s">
        <v>142</v>
      </c>
      <c r="J2516" s="18" t="s">
        <v>152</v>
      </c>
    </row>
    <row r="2517" spans="1:10" x14ac:dyDescent="0.25">
      <c r="A2517" s="18">
        <v>24210143</v>
      </c>
      <c r="B2517" s="184" t="s">
        <v>5649</v>
      </c>
      <c r="C2517" s="18" t="s">
        <v>1093</v>
      </c>
      <c r="D2517" s="185" t="s">
        <v>95</v>
      </c>
      <c r="E2517" s="18" t="s">
        <v>3150</v>
      </c>
      <c r="F2517" s="18">
        <v>15</v>
      </c>
      <c r="G2517" s="18" t="s">
        <v>142</v>
      </c>
      <c r="H2517" s="184" t="s">
        <v>5528</v>
      </c>
      <c r="I2517" s="185" t="s">
        <v>142</v>
      </c>
      <c r="J2517" s="18" t="s">
        <v>148</v>
      </c>
    </row>
    <row r="2518" spans="1:10" x14ac:dyDescent="0.25">
      <c r="A2518" s="18">
        <v>24247731</v>
      </c>
      <c r="B2518" s="184" t="s">
        <v>5650</v>
      </c>
      <c r="C2518" s="18" t="s">
        <v>5651</v>
      </c>
      <c r="D2518" s="185" t="s">
        <v>78</v>
      </c>
      <c r="E2518" s="18" t="s">
        <v>251</v>
      </c>
      <c r="F2518" s="18">
        <v>12</v>
      </c>
      <c r="G2518" s="18" t="s">
        <v>142</v>
      </c>
      <c r="H2518" s="184" t="s">
        <v>5528</v>
      </c>
      <c r="I2518" s="185" t="s">
        <v>142</v>
      </c>
      <c r="J2518" s="18" t="s">
        <v>148</v>
      </c>
    </row>
    <row r="2519" spans="1:10" x14ac:dyDescent="0.25">
      <c r="A2519" s="18">
        <v>24248926</v>
      </c>
      <c r="B2519" s="184" t="s">
        <v>5652</v>
      </c>
      <c r="C2519" s="18" t="s">
        <v>3559</v>
      </c>
      <c r="D2519" s="185" t="s">
        <v>78</v>
      </c>
      <c r="E2519" s="18" t="s">
        <v>783</v>
      </c>
      <c r="F2519" s="18">
        <v>12</v>
      </c>
      <c r="G2519" s="18" t="s">
        <v>142</v>
      </c>
      <c r="H2519" s="184" t="s">
        <v>5528</v>
      </c>
      <c r="I2519" s="185" t="s">
        <v>142</v>
      </c>
      <c r="J2519" s="18" t="s">
        <v>255</v>
      </c>
    </row>
    <row r="2520" spans="1:10" x14ac:dyDescent="0.25">
      <c r="A2520" s="18">
        <v>24245689</v>
      </c>
      <c r="B2520" s="184" t="s">
        <v>5653</v>
      </c>
      <c r="C2520" s="18" t="s">
        <v>5654</v>
      </c>
      <c r="D2520" s="185" t="s">
        <v>79</v>
      </c>
      <c r="E2520" s="18" t="s">
        <v>1152</v>
      </c>
      <c r="F2520" s="18">
        <v>12</v>
      </c>
      <c r="G2520" s="18" t="s">
        <v>142</v>
      </c>
      <c r="H2520" s="184" t="s">
        <v>5528</v>
      </c>
      <c r="I2520" s="185" t="s">
        <v>142</v>
      </c>
      <c r="J2520" s="18" t="s">
        <v>281</v>
      </c>
    </row>
    <row r="2521" spans="1:10" x14ac:dyDescent="0.25">
      <c r="A2521" s="18">
        <v>24236534</v>
      </c>
      <c r="B2521" s="184" t="s">
        <v>5655</v>
      </c>
      <c r="C2521" s="18" t="s">
        <v>4218</v>
      </c>
      <c r="D2521" s="185" t="s">
        <v>79</v>
      </c>
      <c r="E2521" s="18" t="s">
        <v>2392</v>
      </c>
      <c r="F2521" s="18">
        <v>13</v>
      </c>
      <c r="G2521" s="18" t="s">
        <v>142</v>
      </c>
      <c r="H2521" s="184" t="s">
        <v>5528</v>
      </c>
      <c r="I2521" s="185" t="s">
        <v>142</v>
      </c>
      <c r="J2521" s="18" t="s">
        <v>962</v>
      </c>
    </row>
    <row r="2522" spans="1:10" x14ac:dyDescent="0.25">
      <c r="A2522" s="18">
        <v>24220332</v>
      </c>
      <c r="B2522" s="184" t="s">
        <v>5656</v>
      </c>
      <c r="C2522" s="18" t="s">
        <v>5657</v>
      </c>
      <c r="D2522" s="185" t="s">
        <v>380</v>
      </c>
      <c r="E2522" s="18" t="s">
        <v>4619</v>
      </c>
      <c r="F2522" s="18">
        <v>16</v>
      </c>
      <c r="G2522" s="18" t="s">
        <v>142</v>
      </c>
      <c r="H2522" s="184" t="s">
        <v>5528</v>
      </c>
      <c r="I2522" s="185" t="s">
        <v>142</v>
      </c>
      <c r="J2522" s="18" t="s">
        <v>152</v>
      </c>
    </row>
    <row r="2523" spans="1:10" x14ac:dyDescent="0.25">
      <c r="A2523" s="18">
        <v>24245683</v>
      </c>
      <c r="B2523" s="184" t="s">
        <v>5658</v>
      </c>
      <c r="C2523" s="18" t="s">
        <v>5659</v>
      </c>
      <c r="D2523" s="185" t="s">
        <v>78</v>
      </c>
      <c r="E2523" s="18" t="s">
        <v>3009</v>
      </c>
      <c r="F2523" s="18">
        <v>11</v>
      </c>
      <c r="G2523" s="18" t="s">
        <v>142</v>
      </c>
      <c r="H2523" s="184" t="s">
        <v>5528</v>
      </c>
      <c r="I2523" s="185" t="s">
        <v>142</v>
      </c>
      <c r="J2523" s="18" t="s">
        <v>156</v>
      </c>
    </row>
    <row r="2524" spans="1:10" x14ac:dyDescent="0.25">
      <c r="A2524" s="18">
        <v>24245682</v>
      </c>
      <c r="B2524" s="184" t="s">
        <v>5660</v>
      </c>
      <c r="C2524" s="18" t="s">
        <v>694</v>
      </c>
      <c r="D2524" s="185" t="s">
        <v>79</v>
      </c>
      <c r="E2524" s="18" t="s">
        <v>1901</v>
      </c>
      <c r="F2524" s="18">
        <v>11</v>
      </c>
      <c r="G2524" s="18" t="s">
        <v>142</v>
      </c>
      <c r="H2524" s="184" t="s">
        <v>5528</v>
      </c>
      <c r="I2524" s="185" t="s">
        <v>142</v>
      </c>
      <c r="J2524" s="18" t="s">
        <v>148</v>
      </c>
    </row>
    <row r="2525" spans="1:10" x14ac:dyDescent="0.25">
      <c r="A2525" s="18">
        <v>24248041</v>
      </c>
      <c r="B2525" s="184" t="s">
        <v>1454</v>
      </c>
      <c r="C2525" s="18" t="s">
        <v>5661</v>
      </c>
      <c r="D2525" s="185" t="s">
        <v>78</v>
      </c>
      <c r="E2525" s="18" t="s">
        <v>583</v>
      </c>
      <c r="F2525" s="18">
        <v>12</v>
      </c>
      <c r="G2525" s="18" t="s">
        <v>142</v>
      </c>
      <c r="H2525" s="184" t="s">
        <v>5528</v>
      </c>
      <c r="I2525" s="185" t="s">
        <v>142</v>
      </c>
      <c r="J2525" s="18" t="s">
        <v>973</v>
      </c>
    </row>
    <row r="2526" spans="1:10" x14ac:dyDescent="0.25">
      <c r="A2526" s="18">
        <v>24248031</v>
      </c>
      <c r="B2526" s="184" t="s">
        <v>1997</v>
      </c>
      <c r="C2526" s="18" t="s">
        <v>5662</v>
      </c>
      <c r="D2526" s="185" t="s">
        <v>79</v>
      </c>
      <c r="E2526" s="18" t="s">
        <v>3912</v>
      </c>
      <c r="F2526" s="18">
        <v>11</v>
      </c>
      <c r="G2526" s="18" t="s">
        <v>142</v>
      </c>
      <c r="H2526" s="184" t="s">
        <v>5528</v>
      </c>
      <c r="I2526" s="185" t="s">
        <v>142</v>
      </c>
      <c r="J2526" s="18" t="s">
        <v>152</v>
      </c>
    </row>
    <row r="2527" spans="1:10" x14ac:dyDescent="0.25">
      <c r="A2527" s="18">
        <v>24248927</v>
      </c>
      <c r="B2527" s="184" t="s">
        <v>5663</v>
      </c>
      <c r="C2527" s="18" t="s">
        <v>5664</v>
      </c>
      <c r="D2527" s="185" t="s">
        <v>79</v>
      </c>
      <c r="E2527" s="18" t="s">
        <v>5665</v>
      </c>
      <c r="F2527" s="18">
        <v>11</v>
      </c>
      <c r="G2527" s="18" t="s">
        <v>142</v>
      </c>
      <c r="H2527" s="184" t="s">
        <v>5528</v>
      </c>
      <c r="I2527" s="185" t="s">
        <v>142</v>
      </c>
      <c r="J2527" s="18" t="s">
        <v>4780</v>
      </c>
    </row>
    <row r="2528" spans="1:10" x14ac:dyDescent="0.25">
      <c r="A2528" s="18">
        <v>24249069</v>
      </c>
      <c r="B2528" s="184" t="s">
        <v>5666</v>
      </c>
      <c r="C2528" s="18" t="s">
        <v>4839</v>
      </c>
      <c r="D2528" s="185" t="s">
        <v>79</v>
      </c>
      <c r="E2528" s="18" t="s">
        <v>583</v>
      </c>
      <c r="F2528" s="18">
        <v>12</v>
      </c>
      <c r="G2528" s="18" t="s">
        <v>142</v>
      </c>
      <c r="H2528" s="184" t="s">
        <v>5528</v>
      </c>
      <c r="I2528" s="185" t="s">
        <v>142</v>
      </c>
      <c r="J2528" s="18" t="s">
        <v>5667</v>
      </c>
    </row>
    <row r="2529" spans="1:10" x14ac:dyDescent="0.25">
      <c r="A2529" s="18">
        <v>24245691</v>
      </c>
      <c r="B2529" s="184" t="s">
        <v>5668</v>
      </c>
      <c r="C2529" s="18" t="s">
        <v>5669</v>
      </c>
      <c r="D2529" s="185" t="s">
        <v>78</v>
      </c>
      <c r="E2529" s="18" t="s">
        <v>181</v>
      </c>
      <c r="F2529" s="18">
        <v>12</v>
      </c>
      <c r="G2529" s="18" t="s">
        <v>142</v>
      </c>
      <c r="H2529" s="184" t="s">
        <v>5528</v>
      </c>
      <c r="I2529" s="185" t="s">
        <v>142</v>
      </c>
      <c r="J2529" s="18" t="s">
        <v>5617</v>
      </c>
    </row>
    <row r="2530" spans="1:10" x14ac:dyDescent="0.25">
      <c r="A2530" s="18">
        <v>24245732</v>
      </c>
      <c r="B2530" s="184" t="s">
        <v>5670</v>
      </c>
      <c r="C2530" s="18" t="s">
        <v>5671</v>
      </c>
      <c r="D2530" s="185" t="s">
        <v>79</v>
      </c>
      <c r="E2530" s="18" t="s">
        <v>2141</v>
      </c>
      <c r="F2530" s="18">
        <v>12</v>
      </c>
      <c r="G2530" s="18" t="s">
        <v>142</v>
      </c>
      <c r="H2530" s="184" t="s">
        <v>5528</v>
      </c>
      <c r="I2530" s="185" t="s">
        <v>142</v>
      </c>
      <c r="J2530" s="18" t="s">
        <v>894</v>
      </c>
    </row>
    <row r="2531" spans="1:10" x14ac:dyDescent="0.25">
      <c r="A2531" s="18">
        <v>24237577</v>
      </c>
      <c r="B2531" s="184" t="s">
        <v>5672</v>
      </c>
      <c r="C2531" s="18" t="s">
        <v>5673</v>
      </c>
      <c r="D2531" s="185" t="s">
        <v>95</v>
      </c>
      <c r="E2531" s="18" t="s">
        <v>3950</v>
      </c>
      <c r="F2531" s="18">
        <v>15</v>
      </c>
      <c r="G2531" s="18" t="s">
        <v>142</v>
      </c>
      <c r="H2531" s="184" t="s">
        <v>5528</v>
      </c>
      <c r="I2531" s="185" t="s">
        <v>142</v>
      </c>
      <c r="J2531" s="18" t="s">
        <v>148</v>
      </c>
    </row>
    <row r="2532" spans="1:10" x14ac:dyDescent="0.25">
      <c r="A2532" s="18">
        <v>24248036</v>
      </c>
      <c r="B2532" s="184" t="s">
        <v>5674</v>
      </c>
      <c r="C2532" s="18" t="s">
        <v>3424</v>
      </c>
      <c r="D2532" s="185" t="s">
        <v>79</v>
      </c>
      <c r="E2532" s="18" t="s">
        <v>2190</v>
      </c>
      <c r="F2532" s="18">
        <v>11</v>
      </c>
      <c r="G2532" s="18" t="s">
        <v>142</v>
      </c>
      <c r="H2532" s="184" t="s">
        <v>5528</v>
      </c>
      <c r="I2532" s="185" t="s">
        <v>142</v>
      </c>
      <c r="J2532" s="18" t="s">
        <v>152</v>
      </c>
    </row>
    <row r="2533" spans="1:10" x14ac:dyDescent="0.25">
      <c r="A2533" s="18">
        <v>24236634</v>
      </c>
      <c r="B2533" s="184" t="s">
        <v>5675</v>
      </c>
      <c r="C2533" s="18" t="s">
        <v>3144</v>
      </c>
      <c r="D2533" s="185" t="s">
        <v>79</v>
      </c>
      <c r="E2533" s="18" t="s">
        <v>5676</v>
      </c>
      <c r="F2533" s="18">
        <v>13</v>
      </c>
      <c r="G2533" s="18" t="s">
        <v>142</v>
      </c>
      <c r="H2533" s="184" t="s">
        <v>5528</v>
      </c>
      <c r="I2533" s="185" t="s">
        <v>142</v>
      </c>
      <c r="J2533" s="18" t="s">
        <v>148</v>
      </c>
    </row>
    <row r="2534" spans="1:10" x14ac:dyDescent="0.25">
      <c r="A2534" s="18">
        <v>24236650</v>
      </c>
      <c r="B2534" s="184" t="s">
        <v>5677</v>
      </c>
      <c r="C2534" s="18" t="s">
        <v>5678</v>
      </c>
      <c r="D2534" s="185" t="s">
        <v>79</v>
      </c>
      <c r="E2534" s="18" t="s">
        <v>4712</v>
      </c>
      <c r="F2534" s="18">
        <v>13</v>
      </c>
      <c r="G2534" s="18" t="s">
        <v>142</v>
      </c>
      <c r="H2534" s="184" t="s">
        <v>5528</v>
      </c>
      <c r="I2534" s="185" t="s">
        <v>142</v>
      </c>
      <c r="J2534" s="18" t="s">
        <v>148</v>
      </c>
    </row>
    <row r="2535" spans="1:10" x14ac:dyDescent="0.25">
      <c r="A2535" s="18">
        <v>24248021</v>
      </c>
      <c r="B2535" s="184" t="s">
        <v>2816</v>
      </c>
      <c r="C2535" s="18" t="s">
        <v>5679</v>
      </c>
      <c r="D2535" s="185" t="s">
        <v>78</v>
      </c>
      <c r="E2535" s="18" t="s">
        <v>191</v>
      </c>
      <c r="F2535" s="18">
        <v>12</v>
      </c>
      <c r="G2535" s="18" t="s">
        <v>142</v>
      </c>
      <c r="H2535" s="184" t="s">
        <v>5528</v>
      </c>
      <c r="I2535" s="185" t="s">
        <v>142</v>
      </c>
      <c r="J2535" s="18" t="s">
        <v>4780</v>
      </c>
    </row>
    <row r="2536" spans="1:10" x14ac:dyDescent="0.25">
      <c r="A2536" s="18">
        <v>24220336</v>
      </c>
      <c r="B2536" s="184" t="s">
        <v>5680</v>
      </c>
      <c r="C2536" s="18" t="s">
        <v>3308</v>
      </c>
      <c r="D2536" s="185" t="s">
        <v>79</v>
      </c>
      <c r="E2536" s="18" t="s">
        <v>2655</v>
      </c>
      <c r="F2536" s="18">
        <v>13</v>
      </c>
      <c r="G2536" s="18" t="s">
        <v>142</v>
      </c>
      <c r="H2536" s="184" t="s">
        <v>5528</v>
      </c>
      <c r="I2536" s="185" t="s">
        <v>142</v>
      </c>
      <c r="J2536" s="18" t="s">
        <v>962</v>
      </c>
    </row>
    <row r="2537" spans="1:10" x14ac:dyDescent="0.25">
      <c r="A2537" s="18">
        <v>24248068</v>
      </c>
      <c r="B2537" s="184" t="s">
        <v>5681</v>
      </c>
      <c r="C2537" s="18" t="s">
        <v>3186</v>
      </c>
      <c r="D2537" s="185" t="s">
        <v>78</v>
      </c>
      <c r="E2537" s="18" t="s">
        <v>5682</v>
      </c>
      <c r="F2537" s="18">
        <v>12</v>
      </c>
      <c r="G2537" s="18" t="s">
        <v>142</v>
      </c>
      <c r="H2537" s="184" t="s">
        <v>5528</v>
      </c>
      <c r="I2537" s="185" t="s">
        <v>142</v>
      </c>
      <c r="J2537" s="18" t="s">
        <v>4795</v>
      </c>
    </row>
    <row r="2538" spans="1:10" x14ac:dyDescent="0.25">
      <c r="A2538" s="18">
        <v>24210142</v>
      </c>
      <c r="B2538" s="184" t="s">
        <v>5683</v>
      </c>
      <c r="C2538" s="18" t="s">
        <v>5684</v>
      </c>
      <c r="D2538" s="185" t="s">
        <v>95</v>
      </c>
      <c r="E2538" s="18" t="s">
        <v>5212</v>
      </c>
      <c r="F2538" s="18">
        <v>14</v>
      </c>
      <c r="G2538" s="18" t="s">
        <v>142</v>
      </c>
      <c r="H2538" s="184" t="s">
        <v>5528</v>
      </c>
      <c r="I2538" s="185" t="s">
        <v>142</v>
      </c>
      <c r="J2538" s="18" t="s">
        <v>148</v>
      </c>
    </row>
    <row r="2539" spans="1:10" x14ac:dyDescent="0.25">
      <c r="A2539" s="18">
        <v>24249112</v>
      </c>
      <c r="B2539" s="184" t="s">
        <v>5685</v>
      </c>
      <c r="C2539" s="18" t="s">
        <v>2846</v>
      </c>
      <c r="D2539" s="185" t="s">
        <v>78</v>
      </c>
      <c r="E2539" s="18" t="s">
        <v>1522</v>
      </c>
      <c r="F2539" s="18">
        <v>11</v>
      </c>
      <c r="G2539" s="18" t="s">
        <v>142</v>
      </c>
      <c r="H2539" s="184" t="s">
        <v>5528</v>
      </c>
      <c r="I2539" s="185" t="s">
        <v>142</v>
      </c>
      <c r="J2539" s="18" t="s">
        <v>152</v>
      </c>
    </row>
    <row r="2540" spans="1:10" x14ac:dyDescent="0.25">
      <c r="A2540" s="18">
        <v>24245692</v>
      </c>
      <c r="B2540" s="184" t="s">
        <v>5686</v>
      </c>
      <c r="C2540" s="18" t="s">
        <v>5687</v>
      </c>
      <c r="D2540" s="185" t="s">
        <v>95</v>
      </c>
      <c r="E2540" s="18" t="s">
        <v>2182</v>
      </c>
      <c r="F2540" s="18">
        <v>13</v>
      </c>
      <c r="G2540" s="18" t="s">
        <v>142</v>
      </c>
      <c r="H2540" s="184" t="s">
        <v>5528</v>
      </c>
      <c r="I2540" s="185" t="s">
        <v>142</v>
      </c>
      <c r="J2540" s="18" t="s">
        <v>148</v>
      </c>
    </row>
    <row r="2541" spans="1:10" x14ac:dyDescent="0.25">
      <c r="A2541" s="18">
        <v>24237902</v>
      </c>
      <c r="B2541" s="184" t="s">
        <v>2463</v>
      </c>
      <c r="C2541" s="18" t="s">
        <v>5688</v>
      </c>
      <c r="D2541" s="185" t="s">
        <v>79</v>
      </c>
      <c r="E2541" s="18" t="s">
        <v>820</v>
      </c>
      <c r="F2541" s="18">
        <v>12</v>
      </c>
      <c r="G2541" s="18" t="s">
        <v>142</v>
      </c>
      <c r="H2541" s="184" t="s">
        <v>5528</v>
      </c>
      <c r="I2541" s="185" t="s">
        <v>142</v>
      </c>
      <c r="J2541" s="18" t="s">
        <v>170</v>
      </c>
    </row>
    <row r="2542" spans="1:10" x14ac:dyDescent="0.25">
      <c r="A2542" s="18">
        <v>24212881</v>
      </c>
      <c r="B2542" s="184" t="s">
        <v>2463</v>
      </c>
      <c r="C2542" s="18" t="s">
        <v>4606</v>
      </c>
      <c r="D2542" s="185" t="s">
        <v>94</v>
      </c>
      <c r="E2542" s="18" t="s">
        <v>162</v>
      </c>
      <c r="F2542" s="18">
        <v>15</v>
      </c>
      <c r="G2542" s="18" t="s">
        <v>142</v>
      </c>
      <c r="H2542" s="184" t="s">
        <v>5528</v>
      </c>
      <c r="I2542" s="185" t="s">
        <v>142</v>
      </c>
      <c r="J2542" s="18" t="s">
        <v>5624</v>
      </c>
    </row>
    <row r="2543" spans="1:10" x14ac:dyDescent="0.25">
      <c r="A2543" s="18">
        <v>24248022</v>
      </c>
      <c r="B2543" s="184" t="s">
        <v>5689</v>
      </c>
      <c r="C2543" s="18" t="s">
        <v>5690</v>
      </c>
      <c r="D2543" s="185" t="s">
        <v>78</v>
      </c>
      <c r="E2543" s="18" t="s">
        <v>1790</v>
      </c>
      <c r="F2543" s="18">
        <v>12</v>
      </c>
      <c r="G2543" s="18" t="s">
        <v>142</v>
      </c>
      <c r="H2543" s="184" t="s">
        <v>5528</v>
      </c>
      <c r="I2543" s="185" t="s">
        <v>142</v>
      </c>
      <c r="J2543" s="18" t="s">
        <v>764</v>
      </c>
    </row>
    <row r="2544" spans="1:10" x14ac:dyDescent="0.25">
      <c r="A2544" s="18">
        <v>24248064</v>
      </c>
      <c r="B2544" s="184" t="s">
        <v>5691</v>
      </c>
      <c r="C2544" s="18" t="s">
        <v>5692</v>
      </c>
      <c r="D2544" s="185" t="s">
        <v>78</v>
      </c>
      <c r="E2544" s="18" t="s">
        <v>1546</v>
      </c>
      <c r="F2544" s="18">
        <v>12</v>
      </c>
      <c r="G2544" s="18" t="s">
        <v>142</v>
      </c>
      <c r="H2544" s="184" t="s">
        <v>5528</v>
      </c>
      <c r="I2544" s="185" t="s">
        <v>142</v>
      </c>
      <c r="J2544" s="18" t="s">
        <v>973</v>
      </c>
    </row>
    <row r="2545" spans="1:10" x14ac:dyDescent="0.25">
      <c r="A2545" s="18">
        <v>24236633</v>
      </c>
      <c r="B2545" s="184" t="s">
        <v>5693</v>
      </c>
      <c r="C2545" s="18" t="s">
        <v>5694</v>
      </c>
      <c r="D2545" s="185" t="s">
        <v>79</v>
      </c>
      <c r="E2545" s="18" t="s">
        <v>4908</v>
      </c>
      <c r="F2545" s="18">
        <v>12</v>
      </c>
      <c r="G2545" s="18" t="s">
        <v>142</v>
      </c>
      <c r="H2545" s="184" t="s">
        <v>5528</v>
      </c>
      <c r="I2545" s="185" t="s">
        <v>142</v>
      </c>
      <c r="J2545" s="18" t="s">
        <v>152</v>
      </c>
    </row>
    <row r="2546" spans="1:10" x14ac:dyDescent="0.25">
      <c r="A2546" s="18">
        <v>24247621</v>
      </c>
      <c r="B2546" s="184" t="s">
        <v>5695</v>
      </c>
      <c r="C2546" s="18" t="s">
        <v>5696</v>
      </c>
      <c r="D2546" s="185" t="s">
        <v>79</v>
      </c>
      <c r="E2546" s="18" t="s">
        <v>1731</v>
      </c>
      <c r="F2546" s="18">
        <v>11</v>
      </c>
      <c r="G2546" s="18" t="s">
        <v>142</v>
      </c>
      <c r="H2546" s="184" t="s">
        <v>5528</v>
      </c>
      <c r="I2546" s="185" t="s">
        <v>142</v>
      </c>
      <c r="J2546" s="18" t="s">
        <v>5697</v>
      </c>
    </row>
    <row r="2547" spans="1:10" x14ac:dyDescent="0.25">
      <c r="A2547" s="18">
        <v>24236651</v>
      </c>
      <c r="B2547" s="184" t="s">
        <v>5698</v>
      </c>
      <c r="C2547" s="18" t="s">
        <v>735</v>
      </c>
      <c r="D2547" s="185" t="s">
        <v>79</v>
      </c>
      <c r="E2547" s="18" t="s">
        <v>4131</v>
      </c>
      <c r="F2547" s="18">
        <v>13</v>
      </c>
      <c r="G2547" s="18" t="s">
        <v>142</v>
      </c>
      <c r="H2547" s="184" t="s">
        <v>5528</v>
      </c>
      <c r="I2547" s="185" t="s">
        <v>142</v>
      </c>
      <c r="J2547" s="18" t="s">
        <v>2257</v>
      </c>
    </row>
    <row r="2548" spans="1:10" x14ac:dyDescent="0.25">
      <c r="A2548" s="18">
        <v>24221602</v>
      </c>
      <c r="B2548" s="184" t="s">
        <v>1075</v>
      </c>
      <c r="C2548" s="18" t="s">
        <v>1076</v>
      </c>
      <c r="D2548" s="185" t="s">
        <v>94</v>
      </c>
      <c r="E2548" s="18" t="s">
        <v>1077</v>
      </c>
      <c r="F2548" s="18">
        <v>14</v>
      </c>
      <c r="G2548" s="18" t="s">
        <v>142</v>
      </c>
      <c r="H2548" s="184" t="s">
        <v>5528</v>
      </c>
      <c r="I2548" s="185" t="s">
        <v>142</v>
      </c>
      <c r="J2548" s="18" t="s">
        <v>790</v>
      </c>
    </row>
    <row r="2549" spans="1:10" x14ac:dyDescent="0.25">
      <c r="A2549" s="18">
        <v>24245687</v>
      </c>
      <c r="B2549" s="184" t="s">
        <v>5699</v>
      </c>
      <c r="C2549" s="18" t="s">
        <v>5700</v>
      </c>
      <c r="D2549" s="185" t="s">
        <v>78</v>
      </c>
      <c r="E2549" s="18" t="s">
        <v>2080</v>
      </c>
      <c r="F2549" s="18">
        <v>11</v>
      </c>
      <c r="G2549" s="18" t="s">
        <v>142</v>
      </c>
      <c r="H2549" s="184" t="s">
        <v>5528</v>
      </c>
      <c r="I2549" s="185" t="s">
        <v>142</v>
      </c>
      <c r="J2549" s="18" t="s">
        <v>156</v>
      </c>
    </row>
    <row r="2550" spans="1:10" x14ac:dyDescent="0.25">
      <c r="A2550" s="18">
        <v>24247622</v>
      </c>
      <c r="B2550" s="184" t="s">
        <v>5701</v>
      </c>
      <c r="C2550" s="18" t="s">
        <v>5702</v>
      </c>
      <c r="D2550" s="185" t="s">
        <v>94</v>
      </c>
      <c r="E2550" s="18" t="s">
        <v>5703</v>
      </c>
      <c r="F2550" s="18">
        <v>15</v>
      </c>
      <c r="G2550" s="18" t="s">
        <v>142</v>
      </c>
      <c r="H2550" s="184" t="s">
        <v>5528</v>
      </c>
      <c r="I2550" s="185" t="s">
        <v>142</v>
      </c>
      <c r="J2550" s="18" t="s">
        <v>156</v>
      </c>
    </row>
    <row r="2551" spans="1:10" x14ac:dyDescent="0.25">
      <c r="A2551" s="18">
        <v>24210540</v>
      </c>
      <c r="B2551" s="184" t="s">
        <v>3823</v>
      </c>
      <c r="C2551" s="18" t="s">
        <v>2221</v>
      </c>
      <c r="D2551" s="185" t="s">
        <v>380</v>
      </c>
      <c r="E2551" s="18" t="s">
        <v>5704</v>
      </c>
      <c r="F2551" s="18">
        <v>15</v>
      </c>
      <c r="G2551" s="18" t="s">
        <v>142</v>
      </c>
      <c r="H2551" s="184" t="s">
        <v>5528</v>
      </c>
      <c r="I2551" s="185" t="s">
        <v>142</v>
      </c>
      <c r="J2551" s="18" t="s">
        <v>152</v>
      </c>
    </row>
    <row r="2552" spans="1:10" x14ac:dyDescent="0.25">
      <c r="A2552" s="18">
        <v>24245690</v>
      </c>
      <c r="B2552" s="184" t="s">
        <v>5705</v>
      </c>
      <c r="C2552" s="18" t="s">
        <v>5706</v>
      </c>
      <c r="D2552" s="185" t="s">
        <v>95</v>
      </c>
      <c r="E2552" s="18" t="s">
        <v>3053</v>
      </c>
      <c r="F2552" s="18">
        <v>14</v>
      </c>
      <c r="G2552" s="18" t="s">
        <v>142</v>
      </c>
      <c r="H2552" s="184" t="s">
        <v>5528</v>
      </c>
      <c r="I2552" s="185" t="s">
        <v>142</v>
      </c>
      <c r="J2552" s="18" t="s">
        <v>255</v>
      </c>
    </row>
    <row r="2553" spans="1:10" x14ac:dyDescent="0.25">
      <c r="A2553" s="18">
        <v>24248019</v>
      </c>
      <c r="B2553" s="184" t="s">
        <v>5707</v>
      </c>
      <c r="C2553" s="18" t="s">
        <v>2619</v>
      </c>
      <c r="D2553" s="185" t="s">
        <v>79</v>
      </c>
      <c r="E2553" s="18" t="s">
        <v>384</v>
      </c>
      <c r="F2553" s="18">
        <v>13</v>
      </c>
      <c r="G2553" s="18" t="s">
        <v>142</v>
      </c>
      <c r="H2553" s="184" t="s">
        <v>5528</v>
      </c>
      <c r="I2553" s="185" t="s">
        <v>142</v>
      </c>
      <c r="J2553" s="18" t="s">
        <v>170</v>
      </c>
    </row>
    <row r="2554" spans="1:10" x14ac:dyDescent="0.25">
      <c r="A2554" s="18">
        <v>24245751</v>
      </c>
      <c r="B2554" s="184" t="s">
        <v>5708</v>
      </c>
      <c r="C2554" s="18" t="s">
        <v>5709</v>
      </c>
      <c r="D2554" s="185" t="s">
        <v>79</v>
      </c>
      <c r="E2554" s="18" t="s">
        <v>5710</v>
      </c>
      <c r="F2554" s="18">
        <v>11</v>
      </c>
      <c r="G2554" s="18" t="s">
        <v>142</v>
      </c>
      <c r="H2554" s="184" t="s">
        <v>5528</v>
      </c>
      <c r="I2554" s="185" t="s">
        <v>142</v>
      </c>
      <c r="J2554" s="18" t="s">
        <v>152</v>
      </c>
    </row>
    <row r="2555" spans="1:10" x14ac:dyDescent="0.25">
      <c r="A2555" s="18">
        <v>24248033</v>
      </c>
      <c r="B2555" s="184" t="s">
        <v>5711</v>
      </c>
      <c r="C2555" s="18" t="s">
        <v>567</v>
      </c>
      <c r="D2555" s="185" t="s">
        <v>79</v>
      </c>
      <c r="E2555" s="18" t="s">
        <v>5382</v>
      </c>
      <c r="F2555" s="18">
        <v>12</v>
      </c>
      <c r="G2555" s="18" t="s">
        <v>142</v>
      </c>
      <c r="H2555" s="184" t="s">
        <v>5528</v>
      </c>
      <c r="I2555" s="185" t="s">
        <v>142</v>
      </c>
      <c r="J2555" s="18" t="s">
        <v>5536</v>
      </c>
    </row>
    <row r="2556" spans="1:10" x14ac:dyDescent="0.25">
      <c r="A2556" s="18">
        <v>24220335</v>
      </c>
      <c r="B2556" s="184" t="s">
        <v>2722</v>
      </c>
      <c r="C2556" s="18" t="s">
        <v>3465</v>
      </c>
      <c r="D2556" s="185" t="s">
        <v>94</v>
      </c>
      <c r="E2556" s="18" t="s">
        <v>5388</v>
      </c>
      <c r="F2556" s="18">
        <v>14</v>
      </c>
      <c r="G2556" s="18" t="s">
        <v>142</v>
      </c>
      <c r="H2556" s="184" t="s">
        <v>5528</v>
      </c>
      <c r="I2556" s="185" t="s">
        <v>142</v>
      </c>
      <c r="J2556" s="18" t="s">
        <v>5624</v>
      </c>
    </row>
    <row r="2557" spans="1:10" x14ac:dyDescent="0.25">
      <c r="A2557" s="18">
        <v>24210103</v>
      </c>
      <c r="B2557" s="184" t="s">
        <v>2722</v>
      </c>
      <c r="C2557" s="18" t="s">
        <v>5712</v>
      </c>
      <c r="D2557" s="185" t="s">
        <v>95</v>
      </c>
      <c r="E2557" s="18" t="s">
        <v>1876</v>
      </c>
      <c r="F2557" s="18">
        <v>15</v>
      </c>
      <c r="G2557" s="18" t="s">
        <v>142</v>
      </c>
      <c r="H2557" s="184" t="s">
        <v>5528</v>
      </c>
      <c r="I2557" s="185" t="s">
        <v>142</v>
      </c>
      <c r="J2557" s="18" t="s">
        <v>148</v>
      </c>
    </row>
    <row r="2558" spans="1:10" x14ac:dyDescent="0.25">
      <c r="A2558" s="18">
        <v>24248024</v>
      </c>
      <c r="B2558" s="184" t="s">
        <v>5713</v>
      </c>
      <c r="C2558" s="18" t="s">
        <v>5714</v>
      </c>
      <c r="D2558" s="185" t="s">
        <v>78</v>
      </c>
      <c r="E2558" s="18" t="s">
        <v>4239</v>
      </c>
      <c r="F2558" s="18">
        <v>11</v>
      </c>
      <c r="G2558" s="18" t="s">
        <v>142</v>
      </c>
      <c r="H2558" s="184" t="s">
        <v>5528</v>
      </c>
      <c r="I2558" s="185" t="s">
        <v>142</v>
      </c>
      <c r="J2558" s="18" t="s">
        <v>152</v>
      </c>
    </row>
    <row r="2559" spans="1:10" x14ac:dyDescent="0.25">
      <c r="A2559" s="18">
        <v>24247463</v>
      </c>
      <c r="B2559" s="184" t="s">
        <v>5715</v>
      </c>
      <c r="C2559" s="18" t="s">
        <v>5716</v>
      </c>
      <c r="D2559" s="185" t="s">
        <v>79</v>
      </c>
      <c r="E2559" s="18" t="s">
        <v>1014</v>
      </c>
      <c r="F2559" s="18">
        <v>13</v>
      </c>
      <c r="G2559" s="18" t="s">
        <v>142</v>
      </c>
      <c r="H2559" s="184" t="s">
        <v>5528</v>
      </c>
      <c r="I2559" s="185" t="s">
        <v>142</v>
      </c>
      <c r="J2559" s="18" t="s">
        <v>148</v>
      </c>
    </row>
    <row r="2560" spans="1:10" x14ac:dyDescent="0.25">
      <c r="A2560" s="18">
        <v>24245684</v>
      </c>
      <c r="B2560" s="184" t="s">
        <v>5717</v>
      </c>
      <c r="C2560" s="18" t="s">
        <v>2556</v>
      </c>
      <c r="D2560" s="185" t="s">
        <v>79</v>
      </c>
      <c r="E2560" s="18" t="s">
        <v>4532</v>
      </c>
      <c r="F2560" s="18">
        <v>11</v>
      </c>
      <c r="G2560" s="18" t="s">
        <v>142</v>
      </c>
      <c r="H2560" s="184" t="s">
        <v>5528</v>
      </c>
      <c r="I2560" s="185" t="s">
        <v>142</v>
      </c>
      <c r="J2560" s="18" t="s">
        <v>148</v>
      </c>
    </row>
    <row r="2561" spans="1:10" x14ac:dyDescent="0.25">
      <c r="A2561" s="18">
        <v>24247433</v>
      </c>
      <c r="B2561" s="184" t="s">
        <v>5718</v>
      </c>
      <c r="C2561" s="18" t="s">
        <v>5719</v>
      </c>
      <c r="D2561" s="185" t="s">
        <v>78</v>
      </c>
      <c r="E2561" s="18" t="s">
        <v>4239</v>
      </c>
      <c r="F2561" s="18">
        <v>11</v>
      </c>
      <c r="G2561" s="18" t="s">
        <v>142</v>
      </c>
      <c r="H2561" s="184" t="s">
        <v>5528</v>
      </c>
      <c r="I2561" s="185" t="s">
        <v>142</v>
      </c>
      <c r="J2561" s="18" t="s">
        <v>156</v>
      </c>
    </row>
    <row r="2562" spans="1:10" x14ac:dyDescent="0.25">
      <c r="A2562" s="18">
        <v>24247620</v>
      </c>
      <c r="B2562" s="184" t="s">
        <v>5720</v>
      </c>
      <c r="C2562" s="18" t="s">
        <v>507</v>
      </c>
      <c r="D2562" s="185" t="s">
        <v>79</v>
      </c>
      <c r="E2562" s="18" t="s">
        <v>437</v>
      </c>
      <c r="F2562" s="18">
        <v>12</v>
      </c>
      <c r="G2562" s="18" t="s">
        <v>142</v>
      </c>
      <c r="H2562" s="184" t="s">
        <v>5528</v>
      </c>
      <c r="I2562" s="185" t="s">
        <v>142</v>
      </c>
      <c r="J2562" s="18" t="s">
        <v>4622</v>
      </c>
    </row>
    <row r="2563" spans="1:10" x14ac:dyDescent="0.25">
      <c r="A2563" s="18">
        <v>24238108</v>
      </c>
      <c r="B2563" s="184" t="s">
        <v>1579</v>
      </c>
      <c r="C2563" s="18" t="s">
        <v>5721</v>
      </c>
      <c r="D2563" s="185" t="s">
        <v>95</v>
      </c>
      <c r="E2563" s="18" t="s">
        <v>4867</v>
      </c>
      <c r="F2563" s="18">
        <v>13</v>
      </c>
      <c r="G2563" s="18" t="s">
        <v>142</v>
      </c>
      <c r="H2563" s="184" t="s">
        <v>5528</v>
      </c>
      <c r="I2563" s="185" t="s">
        <v>142</v>
      </c>
      <c r="J2563" s="18" t="s">
        <v>170</v>
      </c>
    </row>
    <row r="2564" spans="1:10" x14ac:dyDescent="0.25">
      <c r="A2564" s="18">
        <v>24248566</v>
      </c>
      <c r="B2564" s="184" t="s">
        <v>5722</v>
      </c>
      <c r="C2564" s="18" t="s">
        <v>5723</v>
      </c>
      <c r="D2564" s="185" t="s">
        <v>79</v>
      </c>
      <c r="E2564" s="18" t="s">
        <v>713</v>
      </c>
      <c r="F2564" s="18">
        <v>11</v>
      </c>
      <c r="G2564" s="18" t="s">
        <v>142</v>
      </c>
      <c r="H2564" s="184" t="s">
        <v>5724</v>
      </c>
      <c r="I2564" s="185" t="s">
        <v>142</v>
      </c>
      <c r="J2564" s="18" t="s">
        <v>152</v>
      </c>
    </row>
    <row r="2565" spans="1:10" x14ac:dyDescent="0.25">
      <c r="A2565" s="18">
        <v>24248488</v>
      </c>
      <c r="B2565" s="184" t="s">
        <v>2606</v>
      </c>
      <c r="C2565" s="18" t="s">
        <v>5725</v>
      </c>
      <c r="D2565" s="185" t="s">
        <v>79</v>
      </c>
      <c r="E2565" s="18" t="s">
        <v>2652</v>
      </c>
      <c r="F2565" s="18">
        <v>11</v>
      </c>
      <c r="G2565" s="18" t="s">
        <v>142</v>
      </c>
      <c r="H2565" s="184" t="s">
        <v>5724</v>
      </c>
      <c r="I2565" s="185" t="s">
        <v>142</v>
      </c>
      <c r="J2565" s="18" t="s">
        <v>152</v>
      </c>
    </row>
    <row r="2566" spans="1:10" x14ac:dyDescent="0.25">
      <c r="A2566" s="18">
        <v>24222092</v>
      </c>
      <c r="B2566" s="184" t="s">
        <v>5726</v>
      </c>
      <c r="C2566" s="18" t="s">
        <v>5727</v>
      </c>
      <c r="D2566" s="185" t="s">
        <v>95</v>
      </c>
      <c r="E2566" s="18" t="s">
        <v>3136</v>
      </c>
      <c r="F2566" s="18">
        <v>14</v>
      </c>
      <c r="G2566" s="18" t="s">
        <v>142</v>
      </c>
      <c r="H2566" s="184" t="s">
        <v>5724</v>
      </c>
      <c r="I2566" s="185" t="s">
        <v>142</v>
      </c>
      <c r="J2566" s="18" t="s">
        <v>3610</v>
      </c>
    </row>
    <row r="2567" spans="1:10" x14ac:dyDescent="0.25">
      <c r="A2567" s="18">
        <v>24248495</v>
      </c>
      <c r="B2567" s="184" t="s">
        <v>5728</v>
      </c>
      <c r="C2567" s="18" t="s">
        <v>5729</v>
      </c>
      <c r="D2567" s="185" t="s">
        <v>79</v>
      </c>
      <c r="E2567" s="18" t="s">
        <v>1840</v>
      </c>
      <c r="F2567" s="18">
        <v>13</v>
      </c>
      <c r="G2567" s="18" t="s">
        <v>142</v>
      </c>
      <c r="H2567" s="184" t="s">
        <v>5724</v>
      </c>
      <c r="I2567" s="185" t="s">
        <v>142</v>
      </c>
      <c r="J2567" s="18" t="s">
        <v>152</v>
      </c>
    </row>
    <row r="2568" spans="1:10" x14ac:dyDescent="0.25">
      <c r="A2568" s="18">
        <v>24248484</v>
      </c>
      <c r="B2568" s="184" t="s">
        <v>5730</v>
      </c>
      <c r="C2568" s="18" t="s">
        <v>5731</v>
      </c>
      <c r="D2568" s="185" t="s">
        <v>79</v>
      </c>
      <c r="E2568" s="18" t="s">
        <v>328</v>
      </c>
      <c r="F2568" s="18">
        <v>12</v>
      </c>
      <c r="G2568" s="18" t="s">
        <v>142</v>
      </c>
      <c r="H2568" s="184" t="s">
        <v>5724</v>
      </c>
      <c r="I2568" s="185" t="s">
        <v>142</v>
      </c>
      <c r="J2568" s="18" t="s">
        <v>152</v>
      </c>
    </row>
    <row r="2569" spans="1:10" x14ac:dyDescent="0.25">
      <c r="A2569" s="18">
        <v>24233783</v>
      </c>
      <c r="B2569" s="184" t="s">
        <v>5732</v>
      </c>
      <c r="C2569" s="18" t="s">
        <v>5733</v>
      </c>
      <c r="D2569" s="185" t="s">
        <v>79</v>
      </c>
      <c r="E2569" s="18" t="s">
        <v>5734</v>
      </c>
      <c r="F2569" s="18">
        <v>13</v>
      </c>
      <c r="G2569" s="18" t="s">
        <v>142</v>
      </c>
      <c r="H2569" s="184" t="s">
        <v>5724</v>
      </c>
      <c r="I2569" s="185" t="s">
        <v>142</v>
      </c>
      <c r="J2569" s="18" t="s">
        <v>152</v>
      </c>
    </row>
    <row r="2570" spans="1:10" x14ac:dyDescent="0.25">
      <c r="A2570" s="18">
        <v>24248483</v>
      </c>
      <c r="B2570" s="184" t="s">
        <v>5735</v>
      </c>
      <c r="C2570" s="18" t="s">
        <v>819</v>
      </c>
      <c r="D2570" s="185" t="s">
        <v>79</v>
      </c>
      <c r="E2570" s="18" t="s">
        <v>1152</v>
      </c>
      <c r="F2570" s="18">
        <v>12</v>
      </c>
      <c r="G2570" s="18" t="s">
        <v>142</v>
      </c>
      <c r="H2570" s="184" t="s">
        <v>5724</v>
      </c>
      <c r="I2570" s="185" t="s">
        <v>142</v>
      </c>
      <c r="J2570" s="18" t="s">
        <v>152</v>
      </c>
    </row>
    <row r="2571" spans="1:10" x14ac:dyDescent="0.25">
      <c r="A2571" s="18">
        <v>24248491</v>
      </c>
      <c r="B2571" s="184" t="s">
        <v>5736</v>
      </c>
      <c r="C2571" s="18" t="s">
        <v>5737</v>
      </c>
      <c r="D2571" s="185" t="s">
        <v>79</v>
      </c>
      <c r="E2571" s="18" t="s">
        <v>3490</v>
      </c>
      <c r="F2571" s="18">
        <v>12</v>
      </c>
      <c r="G2571" s="18" t="s">
        <v>142</v>
      </c>
      <c r="H2571" s="184" t="s">
        <v>5724</v>
      </c>
      <c r="I2571" s="185" t="s">
        <v>142</v>
      </c>
      <c r="J2571" s="18" t="s">
        <v>152</v>
      </c>
    </row>
    <row r="2572" spans="1:10" x14ac:dyDescent="0.25">
      <c r="A2572" s="18">
        <v>24239121</v>
      </c>
      <c r="B2572" s="184" t="s">
        <v>5738</v>
      </c>
      <c r="C2572" s="18" t="s">
        <v>5739</v>
      </c>
      <c r="D2572" s="185" t="s">
        <v>95</v>
      </c>
      <c r="E2572" s="18" t="s">
        <v>2064</v>
      </c>
      <c r="F2572" s="18">
        <v>14</v>
      </c>
      <c r="G2572" s="18" t="s">
        <v>142</v>
      </c>
      <c r="H2572" s="184" t="s">
        <v>5724</v>
      </c>
      <c r="I2572" s="185" t="s">
        <v>142</v>
      </c>
      <c r="J2572" s="18" t="s">
        <v>152</v>
      </c>
    </row>
    <row r="2573" spans="1:10" x14ac:dyDescent="0.25">
      <c r="A2573" s="18">
        <v>24233810</v>
      </c>
      <c r="B2573" s="184" t="s">
        <v>563</v>
      </c>
      <c r="C2573" s="18" t="s">
        <v>3292</v>
      </c>
      <c r="D2573" s="185" t="s">
        <v>79</v>
      </c>
      <c r="E2573" s="18" t="s">
        <v>5362</v>
      </c>
      <c r="F2573" s="18">
        <v>13</v>
      </c>
      <c r="G2573" s="18" t="s">
        <v>142</v>
      </c>
      <c r="H2573" s="184" t="s">
        <v>5724</v>
      </c>
      <c r="I2573" s="185" t="s">
        <v>142</v>
      </c>
      <c r="J2573" s="18" t="s">
        <v>311</v>
      </c>
    </row>
    <row r="2574" spans="1:10" x14ac:dyDescent="0.25">
      <c r="A2574" s="18">
        <v>24248494</v>
      </c>
      <c r="B2574" s="184" t="s">
        <v>5740</v>
      </c>
      <c r="C2574" s="18" t="s">
        <v>4735</v>
      </c>
      <c r="D2574" s="185" t="s">
        <v>79</v>
      </c>
      <c r="E2574" s="18" t="s">
        <v>4624</v>
      </c>
      <c r="F2574" s="18">
        <v>11</v>
      </c>
      <c r="G2574" s="18" t="s">
        <v>142</v>
      </c>
      <c r="H2574" s="184" t="s">
        <v>5724</v>
      </c>
      <c r="I2574" s="185" t="s">
        <v>142</v>
      </c>
      <c r="J2574" s="18" t="s">
        <v>152</v>
      </c>
    </row>
    <row r="2575" spans="1:10" x14ac:dyDescent="0.25">
      <c r="A2575" s="18">
        <v>24239120</v>
      </c>
      <c r="B2575" s="184" t="s">
        <v>5741</v>
      </c>
      <c r="C2575" s="18" t="s">
        <v>5742</v>
      </c>
      <c r="D2575" s="185" t="s">
        <v>79</v>
      </c>
      <c r="E2575" s="18" t="s">
        <v>372</v>
      </c>
      <c r="F2575" s="18">
        <v>12</v>
      </c>
      <c r="G2575" s="18" t="s">
        <v>142</v>
      </c>
      <c r="H2575" s="184" t="s">
        <v>5724</v>
      </c>
      <c r="I2575" s="185" t="s">
        <v>142</v>
      </c>
      <c r="J2575" s="18" t="s">
        <v>152</v>
      </c>
    </row>
    <row r="2576" spans="1:10" x14ac:dyDescent="0.25">
      <c r="A2576" s="18">
        <v>24248481</v>
      </c>
      <c r="B2576" s="184" t="s">
        <v>5743</v>
      </c>
      <c r="C2576" s="18" t="s">
        <v>5744</v>
      </c>
      <c r="D2576" s="185" t="s">
        <v>79</v>
      </c>
      <c r="E2576" s="18" t="s">
        <v>5745</v>
      </c>
      <c r="F2576" s="18">
        <v>11</v>
      </c>
      <c r="G2576" s="18" t="s">
        <v>142</v>
      </c>
      <c r="H2576" s="184" t="s">
        <v>5724</v>
      </c>
      <c r="I2576" s="185" t="s">
        <v>142</v>
      </c>
      <c r="J2576" s="18" t="s">
        <v>152</v>
      </c>
    </row>
    <row r="2577" spans="1:10" x14ac:dyDescent="0.25">
      <c r="A2577" s="18">
        <v>24248486</v>
      </c>
      <c r="B2577" s="184" t="s">
        <v>5746</v>
      </c>
      <c r="C2577" s="18" t="s">
        <v>5747</v>
      </c>
      <c r="D2577" s="185" t="s">
        <v>79</v>
      </c>
      <c r="E2577" s="18" t="s">
        <v>547</v>
      </c>
      <c r="F2577" s="18">
        <v>11</v>
      </c>
      <c r="G2577" s="18" t="s">
        <v>142</v>
      </c>
      <c r="H2577" s="184" t="s">
        <v>5724</v>
      </c>
      <c r="I2577" s="185" t="s">
        <v>142</v>
      </c>
      <c r="J2577" s="18" t="s">
        <v>152</v>
      </c>
    </row>
    <row r="2578" spans="1:10" x14ac:dyDescent="0.25">
      <c r="A2578" s="18">
        <v>24248482</v>
      </c>
      <c r="B2578" s="184" t="s">
        <v>5748</v>
      </c>
      <c r="C2578" s="18" t="s">
        <v>5749</v>
      </c>
      <c r="D2578" s="185" t="s">
        <v>95</v>
      </c>
      <c r="E2578" s="18" t="s">
        <v>4093</v>
      </c>
      <c r="F2578" s="18">
        <v>14</v>
      </c>
      <c r="G2578" s="18" t="s">
        <v>142</v>
      </c>
      <c r="H2578" s="184" t="s">
        <v>5724</v>
      </c>
      <c r="I2578" s="185" t="s">
        <v>142</v>
      </c>
    </row>
    <row r="2579" spans="1:10" x14ac:dyDescent="0.25">
      <c r="A2579" s="18">
        <v>24233904</v>
      </c>
      <c r="B2579" s="184" t="s">
        <v>5750</v>
      </c>
      <c r="C2579" s="18" t="s">
        <v>5751</v>
      </c>
      <c r="D2579" s="185" t="s">
        <v>95</v>
      </c>
      <c r="E2579" s="18" t="s">
        <v>5385</v>
      </c>
      <c r="F2579" s="18">
        <v>14</v>
      </c>
      <c r="G2579" s="18" t="s">
        <v>142</v>
      </c>
      <c r="H2579" s="184" t="s">
        <v>5724</v>
      </c>
      <c r="I2579" s="185" t="s">
        <v>142</v>
      </c>
      <c r="J2579" s="18" t="s">
        <v>152</v>
      </c>
    </row>
    <row r="2580" spans="1:10" x14ac:dyDescent="0.25">
      <c r="A2580" s="18">
        <v>24222091</v>
      </c>
      <c r="B2580" s="184" t="s">
        <v>5752</v>
      </c>
      <c r="C2580" s="18" t="s">
        <v>582</v>
      </c>
      <c r="D2580" s="185" t="s">
        <v>95</v>
      </c>
      <c r="E2580" s="18" t="s">
        <v>5753</v>
      </c>
      <c r="F2580" s="18">
        <v>15</v>
      </c>
      <c r="G2580" s="18" t="s">
        <v>142</v>
      </c>
      <c r="H2580" s="184" t="s">
        <v>5724</v>
      </c>
      <c r="I2580" s="185" t="s">
        <v>142</v>
      </c>
      <c r="J2580" s="18" t="s">
        <v>3610</v>
      </c>
    </row>
    <row r="2581" spans="1:10" x14ac:dyDescent="0.25">
      <c r="A2581" s="18">
        <v>24222012</v>
      </c>
      <c r="B2581" s="184" t="s">
        <v>1248</v>
      </c>
      <c r="C2581" s="18" t="s">
        <v>2803</v>
      </c>
      <c r="D2581" s="185" t="s">
        <v>95</v>
      </c>
      <c r="E2581" s="18" t="s">
        <v>2590</v>
      </c>
      <c r="F2581" s="18">
        <v>14</v>
      </c>
      <c r="G2581" s="18" t="s">
        <v>142</v>
      </c>
      <c r="H2581" s="184" t="s">
        <v>5724</v>
      </c>
      <c r="I2581" s="185" t="s">
        <v>142</v>
      </c>
      <c r="J2581" s="18" t="s">
        <v>5754</v>
      </c>
    </row>
    <row r="2582" spans="1:10" x14ac:dyDescent="0.25">
      <c r="A2582" s="18">
        <v>24248563</v>
      </c>
      <c r="B2582" s="184" t="s">
        <v>5755</v>
      </c>
      <c r="C2582" s="18" t="s">
        <v>4695</v>
      </c>
      <c r="D2582" s="185" t="s">
        <v>79</v>
      </c>
      <c r="E2582" s="18" t="s">
        <v>2969</v>
      </c>
      <c r="F2582" s="18">
        <v>13</v>
      </c>
      <c r="G2582" s="18" t="s">
        <v>142</v>
      </c>
      <c r="H2582" s="184" t="s">
        <v>5724</v>
      </c>
      <c r="I2582" s="185" t="s">
        <v>142</v>
      </c>
      <c r="J2582" s="18" t="s">
        <v>152</v>
      </c>
    </row>
    <row r="2583" spans="1:10" x14ac:dyDescent="0.25">
      <c r="A2583" s="18">
        <v>24248490</v>
      </c>
      <c r="B2583" s="184" t="s">
        <v>5756</v>
      </c>
      <c r="C2583" s="18" t="s">
        <v>5757</v>
      </c>
      <c r="D2583" s="185" t="s">
        <v>79</v>
      </c>
      <c r="E2583" s="18" t="s">
        <v>651</v>
      </c>
      <c r="F2583" s="18">
        <v>11</v>
      </c>
      <c r="G2583" s="18" t="s">
        <v>142</v>
      </c>
      <c r="H2583" s="184" t="s">
        <v>5724</v>
      </c>
      <c r="I2583" s="185" t="s">
        <v>142</v>
      </c>
      <c r="J2583" s="18" t="s">
        <v>152</v>
      </c>
    </row>
    <row r="2584" spans="1:10" x14ac:dyDescent="0.25">
      <c r="A2584" s="18">
        <v>24248489</v>
      </c>
      <c r="B2584" s="184" t="s">
        <v>674</v>
      </c>
      <c r="C2584" s="18" t="s">
        <v>5758</v>
      </c>
      <c r="D2584" s="185" t="s">
        <v>79</v>
      </c>
      <c r="E2584" s="18" t="s">
        <v>993</v>
      </c>
      <c r="F2584" s="18">
        <v>12</v>
      </c>
      <c r="G2584" s="18" t="s">
        <v>142</v>
      </c>
      <c r="H2584" s="184" t="s">
        <v>5724</v>
      </c>
      <c r="I2584" s="185" t="s">
        <v>142</v>
      </c>
      <c r="J2584" s="18" t="s">
        <v>152</v>
      </c>
    </row>
    <row r="2585" spans="1:10" x14ac:dyDescent="0.25">
      <c r="A2585" s="18">
        <v>24248480</v>
      </c>
      <c r="B2585" s="184" t="s">
        <v>3373</v>
      </c>
      <c r="C2585" s="18" t="s">
        <v>5759</v>
      </c>
      <c r="D2585" s="185" t="s">
        <v>95</v>
      </c>
      <c r="E2585" s="18" t="s">
        <v>2694</v>
      </c>
      <c r="F2585" s="18">
        <v>14</v>
      </c>
      <c r="G2585" s="18" t="s">
        <v>142</v>
      </c>
      <c r="H2585" s="184" t="s">
        <v>5724</v>
      </c>
      <c r="I2585" s="185" t="s">
        <v>142</v>
      </c>
      <c r="J2585" s="18" t="s">
        <v>152</v>
      </c>
    </row>
    <row r="2586" spans="1:10" x14ac:dyDescent="0.25">
      <c r="A2586" s="18">
        <v>24248487</v>
      </c>
      <c r="B2586" s="184" t="s">
        <v>5760</v>
      </c>
      <c r="C2586" s="18" t="s">
        <v>2591</v>
      </c>
      <c r="D2586" s="185" t="s">
        <v>79</v>
      </c>
      <c r="E2586" s="18" t="s">
        <v>159</v>
      </c>
      <c r="F2586" s="18">
        <v>11</v>
      </c>
      <c r="G2586" s="18" t="s">
        <v>142</v>
      </c>
      <c r="H2586" s="184" t="s">
        <v>5724</v>
      </c>
      <c r="I2586" s="185" t="s">
        <v>142</v>
      </c>
      <c r="J2586" s="18" t="s">
        <v>152</v>
      </c>
    </row>
    <row r="2587" spans="1:10" x14ac:dyDescent="0.25">
      <c r="A2587" s="18">
        <v>24248492</v>
      </c>
      <c r="B2587" s="184" t="s">
        <v>2722</v>
      </c>
      <c r="C2587" s="18" t="s">
        <v>5761</v>
      </c>
      <c r="D2587" s="185" t="s">
        <v>95</v>
      </c>
      <c r="E2587" s="18" t="s">
        <v>933</v>
      </c>
      <c r="F2587" s="18">
        <v>13</v>
      </c>
      <c r="G2587" s="18" t="s">
        <v>142</v>
      </c>
      <c r="H2587" s="184" t="s">
        <v>5724</v>
      </c>
      <c r="I2587" s="185" t="s">
        <v>142</v>
      </c>
      <c r="J2587" s="18" t="s">
        <v>152</v>
      </c>
    </row>
    <row r="2588" spans="1:10" x14ac:dyDescent="0.25">
      <c r="A2588" s="18">
        <v>24222030</v>
      </c>
      <c r="B2588" s="184" t="s">
        <v>5762</v>
      </c>
      <c r="C2588" s="18" t="s">
        <v>5763</v>
      </c>
      <c r="D2588" s="185" t="s">
        <v>95</v>
      </c>
      <c r="E2588" s="18" t="s">
        <v>3606</v>
      </c>
      <c r="F2588" s="18">
        <v>14</v>
      </c>
      <c r="G2588" s="18" t="s">
        <v>142</v>
      </c>
      <c r="H2588" s="184" t="s">
        <v>5724</v>
      </c>
      <c r="I2588" s="185" t="s">
        <v>142</v>
      </c>
      <c r="J2588" s="18" t="s">
        <v>152</v>
      </c>
    </row>
    <row r="2589" spans="1:10" x14ac:dyDescent="0.25">
      <c r="A2589" s="18">
        <v>24248493</v>
      </c>
      <c r="B2589" s="184" t="s">
        <v>4194</v>
      </c>
      <c r="C2589" s="18" t="s">
        <v>5764</v>
      </c>
      <c r="D2589" s="185" t="s">
        <v>79</v>
      </c>
      <c r="E2589" s="18" t="s">
        <v>5682</v>
      </c>
      <c r="F2589" s="18">
        <v>12</v>
      </c>
      <c r="G2589" s="18" t="s">
        <v>142</v>
      </c>
      <c r="H2589" s="184" t="s">
        <v>5724</v>
      </c>
      <c r="I2589" s="185" t="s">
        <v>142</v>
      </c>
      <c r="J2589" s="18" t="s">
        <v>152</v>
      </c>
    </row>
    <row r="2590" spans="1:10" x14ac:dyDescent="0.25">
      <c r="A2590" s="18">
        <v>24248485</v>
      </c>
      <c r="B2590" s="184" t="s">
        <v>2866</v>
      </c>
      <c r="C2590" s="18" t="s">
        <v>5765</v>
      </c>
      <c r="D2590" s="185" t="s">
        <v>79</v>
      </c>
      <c r="E2590" s="18" t="s">
        <v>4896</v>
      </c>
      <c r="F2590" s="18">
        <v>12</v>
      </c>
      <c r="G2590" s="18" t="s">
        <v>142</v>
      </c>
      <c r="H2590" s="184" t="s">
        <v>5724</v>
      </c>
      <c r="I2590" s="185" t="s">
        <v>142</v>
      </c>
      <c r="J2590" s="18" t="s">
        <v>152</v>
      </c>
    </row>
    <row r="2591" spans="1:10" x14ac:dyDescent="0.25">
      <c r="A2591" s="18">
        <v>24248496</v>
      </c>
      <c r="B2591" s="184" t="s">
        <v>3047</v>
      </c>
      <c r="C2591" s="18" t="s">
        <v>5766</v>
      </c>
      <c r="D2591" s="185" t="s">
        <v>78</v>
      </c>
      <c r="E2591" s="18" t="s">
        <v>5767</v>
      </c>
      <c r="F2591" s="18">
        <v>11</v>
      </c>
      <c r="G2591" s="18" t="s">
        <v>142</v>
      </c>
      <c r="H2591" s="184" t="s">
        <v>5724</v>
      </c>
      <c r="I2591" s="185" t="s">
        <v>142</v>
      </c>
      <c r="J2591" s="18" t="s">
        <v>152</v>
      </c>
    </row>
    <row r="2592" spans="1:10" x14ac:dyDescent="0.25">
      <c r="A2592" s="18">
        <v>24245650</v>
      </c>
      <c r="B2592" s="184" t="s">
        <v>5768</v>
      </c>
      <c r="C2592" s="18" t="s">
        <v>5769</v>
      </c>
      <c r="D2592" s="185" t="s">
        <v>78</v>
      </c>
      <c r="E2592" s="18" t="s">
        <v>1707</v>
      </c>
      <c r="F2592" s="18">
        <v>11</v>
      </c>
      <c r="G2592" s="18" t="s">
        <v>142</v>
      </c>
      <c r="H2592" s="184" t="s">
        <v>5770</v>
      </c>
      <c r="I2592" s="185" t="s">
        <v>142</v>
      </c>
    </row>
    <row r="2593" spans="1:10" x14ac:dyDescent="0.25">
      <c r="A2593" s="18">
        <v>24245801</v>
      </c>
      <c r="B2593" s="184" t="s">
        <v>5773</v>
      </c>
      <c r="C2593" s="18" t="s">
        <v>5774</v>
      </c>
      <c r="D2593" s="185" t="s">
        <v>79</v>
      </c>
      <c r="E2593" s="18" t="s">
        <v>718</v>
      </c>
      <c r="F2593" s="18">
        <v>13</v>
      </c>
      <c r="G2593" s="18" t="s">
        <v>142</v>
      </c>
      <c r="H2593" s="184" t="s">
        <v>5770</v>
      </c>
      <c r="I2593" s="185" t="s">
        <v>142</v>
      </c>
    </row>
    <row r="2594" spans="1:10" x14ac:dyDescent="0.25">
      <c r="A2594" s="18">
        <v>24245800</v>
      </c>
      <c r="B2594" s="184" t="s">
        <v>5773</v>
      </c>
      <c r="C2594" s="18" t="s">
        <v>5775</v>
      </c>
      <c r="D2594" s="185" t="s">
        <v>78</v>
      </c>
      <c r="E2594" s="18" t="s">
        <v>2055</v>
      </c>
      <c r="F2594" s="18">
        <v>13</v>
      </c>
      <c r="G2594" s="18" t="s">
        <v>142</v>
      </c>
      <c r="H2594" s="184" t="s">
        <v>5770</v>
      </c>
      <c r="I2594" s="185" t="s">
        <v>142</v>
      </c>
    </row>
    <row r="2595" spans="1:10" x14ac:dyDescent="0.25">
      <c r="A2595" s="18">
        <v>24238781</v>
      </c>
      <c r="B2595" s="184" t="s">
        <v>3305</v>
      </c>
      <c r="C2595" s="18" t="s">
        <v>5776</v>
      </c>
      <c r="D2595" s="185" t="s">
        <v>79</v>
      </c>
      <c r="E2595" s="18" t="s">
        <v>5427</v>
      </c>
      <c r="F2595" s="18">
        <v>13</v>
      </c>
      <c r="G2595" s="18" t="s">
        <v>142</v>
      </c>
      <c r="H2595" s="184" t="s">
        <v>5770</v>
      </c>
      <c r="I2595" s="185" t="s">
        <v>142</v>
      </c>
      <c r="J2595" s="18" t="s">
        <v>307</v>
      </c>
    </row>
    <row r="2596" spans="1:10" x14ac:dyDescent="0.25">
      <c r="A2596" s="18">
        <v>24222239</v>
      </c>
      <c r="B2596" s="184" t="s">
        <v>5777</v>
      </c>
      <c r="C2596" s="18" t="s">
        <v>2468</v>
      </c>
      <c r="D2596" s="185" t="s">
        <v>94</v>
      </c>
      <c r="E2596" s="18" t="s">
        <v>1214</v>
      </c>
      <c r="F2596" s="18">
        <v>15</v>
      </c>
      <c r="G2596" s="18" t="s">
        <v>142</v>
      </c>
      <c r="H2596" s="184" t="s">
        <v>5770</v>
      </c>
      <c r="I2596" s="185" t="s">
        <v>142</v>
      </c>
      <c r="J2596" s="18" t="s">
        <v>307</v>
      </c>
    </row>
    <row r="2597" spans="1:10" x14ac:dyDescent="0.25">
      <c r="A2597" s="18">
        <v>24249065</v>
      </c>
      <c r="B2597" s="184" t="s">
        <v>4750</v>
      </c>
      <c r="C2597" s="18" t="s">
        <v>3365</v>
      </c>
      <c r="D2597" s="185" t="s">
        <v>79</v>
      </c>
      <c r="E2597" s="18" t="s">
        <v>2141</v>
      </c>
      <c r="F2597" s="18">
        <v>12</v>
      </c>
      <c r="G2597" s="18" t="s">
        <v>142</v>
      </c>
      <c r="H2597" s="184" t="s">
        <v>5770</v>
      </c>
      <c r="I2597" s="185" t="s">
        <v>142</v>
      </c>
    </row>
    <row r="2598" spans="1:10" x14ac:dyDescent="0.25">
      <c r="A2598" s="18">
        <v>24222251</v>
      </c>
      <c r="B2598" s="184" t="s">
        <v>5778</v>
      </c>
      <c r="C2598" s="18" t="s">
        <v>5779</v>
      </c>
      <c r="D2598" s="185" t="s">
        <v>94</v>
      </c>
      <c r="E2598" s="18" t="s">
        <v>1603</v>
      </c>
      <c r="F2598" s="18">
        <v>14</v>
      </c>
      <c r="G2598" s="18" t="s">
        <v>142</v>
      </c>
      <c r="H2598" s="184" t="s">
        <v>5770</v>
      </c>
      <c r="I2598" s="185" t="s">
        <v>142</v>
      </c>
      <c r="J2598" s="18" t="s">
        <v>5780</v>
      </c>
    </row>
    <row r="2599" spans="1:10" x14ac:dyDescent="0.25">
      <c r="A2599" s="18">
        <v>24248928</v>
      </c>
      <c r="B2599" s="184" t="s">
        <v>5781</v>
      </c>
      <c r="C2599" s="18" t="s">
        <v>5782</v>
      </c>
      <c r="D2599" s="185" t="s">
        <v>94</v>
      </c>
      <c r="E2599" s="18" t="s">
        <v>5783</v>
      </c>
      <c r="F2599" s="18">
        <v>15</v>
      </c>
      <c r="G2599" s="18" t="s">
        <v>142</v>
      </c>
      <c r="H2599" s="184" t="s">
        <v>5770</v>
      </c>
      <c r="I2599" s="185" t="s">
        <v>142</v>
      </c>
    </row>
    <row r="2600" spans="1:10" x14ac:dyDescent="0.25">
      <c r="A2600" s="18">
        <v>24245649</v>
      </c>
      <c r="B2600" s="184" t="s">
        <v>5784</v>
      </c>
      <c r="C2600" s="18" t="s">
        <v>5785</v>
      </c>
      <c r="D2600" s="185" t="s">
        <v>79</v>
      </c>
      <c r="E2600" s="18" t="s">
        <v>1136</v>
      </c>
      <c r="F2600" s="18">
        <v>11</v>
      </c>
      <c r="G2600" s="18" t="s">
        <v>142</v>
      </c>
      <c r="H2600" s="184" t="s">
        <v>5770</v>
      </c>
      <c r="I2600" s="185" t="s">
        <v>142</v>
      </c>
    </row>
    <row r="2601" spans="1:10" x14ac:dyDescent="0.25">
      <c r="A2601" s="18">
        <v>24222509</v>
      </c>
      <c r="B2601" s="184" t="s">
        <v>3616</v>
      </c>
      <c r="C2601" s="18" t="s">
        <v>5786</v>
      </c>
      <c r="D2601" s="185" t="s">
        <v>78</v>
      </c>
      <c r="E2601" s="18" t="s">
        <v>4453</v>
      </c>
      <c r="F2601" s="18">
        <v>13</v>
      </c>
      <c r="G2601" s="18" t="s">
        <v>142</v>
      </c>
      <c r="H2601" s="184" t="s">
        <v>5770</v>
      </c>
      <c r="I2601" s="185" t="s">
        <v>142</v>
      </c>
      <c r="J2601" s="18" t="s">
        <v>5787</v>
      </c>
    </row>
    <row r="2602" spans="1:10" x14ac:dyDescent="0.25">
      <c r="A2602" s="18">
        <v>24237528</v>
      </c>
      <c r="B2602" s="184" t="s">
        <v>5788</v>
      </c>
      <c r="C2602" s="18" t="s">
        <v>2145</v>
      </c>
      <c r="D2602" s="185" t="s">
        <v>79</v>
      </c>
      <c r="E2602" s="18" t="s">
        <v>5789</v>
      </c>
      <c r="F2602" s="18">
        <v>13</v>
      </c>
      <c r="G2602" s="18" t="s">
        <v>142</v>
      </c>
      <c r="H2602" s="184" t="s">
        <v>5770</v>
      </c>
      <c r="I2602" s="185" t="s">
        <v>142</v>
      </c>
      <c r="J2602" s="18" t="s">
        <v>573</v>
      </c>
    </row>
    <row r="2603" spans="1:10" x14ac:dyDescent="0.25">
      <c r="A2603" s="18">
        <v>24245521</v>
      </c>
      <c r="B2603" s="184" t="s">
        <v>5790</v>
      </c>
      <c r="C2603" s="18" t="s">
        <v>5791</v>
      </c>
      <c r="D2603" s="185" t="s">
        <v>94</v>
      </c>
      <c r="E2603" s="18" t="s">
        <v>5792</v>
      </c>
      <c r="F2603" s="18">
        <v>13</v>
      </c>
      <c r="G2603" s="18" t="s">
        <v>142</v>
      </c>
      <c r="H2603" s="184" t="s">
        <v>5770</v>
      </c>
      <c r="I2603" s="185" t="s">
        <v>142</v>
      </c>
    </row>
    <row r="2604" spans="1:10" x14ac:dyDescent="0.25">
      <c r="A2604" s="18">
        <v>24237706</v>
      </c>
      <c r="B2604" s="184" t="s">
        <v>5793</v>
      </c>
      <c r="C2604" s="18" t="s">
        <v>5794</v>
      </c>
      <c r="D2604" s="185" t="s">
        <v>79</v>
      </c>
      <c r="E2604" s="18" t="s">
        <v>2011</v>
      </c>
      <c r="F2604" s="18">
        <v>12</v>
      </c>
      <c r="G2604" s="18" t="s">
        <v>142</v>
      </c>
      <c r="H2604" s="184" t="s">
        <v>5770</v>
      </c>
      <c r="I2604" s="185" t="s">
        <v>142</v>
      </c>
      <c r="J2604" s="18" t="s">
        <v>5795</v>
      </c>
    </row>
    <row r="2605" spans="1:10" x14ac:dyDescent="0.25">
      <c r="A2605" s="18">
        <v>24248929</v>
      </c>
      <c r="B2605" s="184" t="s">
        <v>5796</v>
      </c>
      <c r="C2605" s="18" t="s">
        <v>5797</v>
      </c>
      <c r="D2605" s="185" t="s">
        <v>79</v>
      </c>
      <c r="E2605" s="18" t="s">
        <v>1528</v>
      </c>
      <c r="F2605" s="18">
        <v>12</v>
      </c>
      <c r="G2605" s="18" t="s">
        <v>142</v>
      </c>
      <c r="H2605" s="184" t="s">
        <v>5770</v>
      </c>
      <c r="I2605" s="185" t="s">
        <v>142</v>
      </c>
    </row>
    <row r="2606" spans="1:10" x14ac:dyDescent="0.25">
      <c r="A2606" s="18">
        <v>24245648</v>
      </c>
      <c r="B2606" s="184" t="s">
        <v>5798</v>
      </c>
      <c r="C2606" s="18" t="s">
        <v>5799</v>
      </c>
      <c r="D2606" s="185" t="s">
        <v>78</v>
      </c>
      <c r="E2606" s="18" t="s">
        <v>1449</v>
      </c>
      <c r="F2606" s="18">
        <v>12</v>
      </c>
      <c r="G2606" s="18" t="s">
        <v>142</v>
      </c>
      <c r="H2606" s="184" t="s">
        <v>5770</v>
      </c>
      <c r="I2606" s="185" t="s">
        <v>142</v>
      </c>
    </row>
    <row r="2607" spans="1:10" x14ac:dyDescent="0.25">
      <c r="A2607" s="18">
        <v>24248930</v>
      </c>
      <c r="B2607" s="184" t="s">
        <v>5800</v>
      </c>
      <c r="C2607" s="18" t="s">
        <v>5801</v>
      </c>
      <c r="D2607" s="185" t="s">
        <v>79</v>
      </c>
      <c r="E2607" s="18" t="s">
        <v>2206</v>
      </c>
      <c r="F2607" s="18">
        <v>12</v>
      </c>
      <c r="G2607" s="18" t="s">
        <v>142</v>
      </c>
      <c r="H2607" s="184" t="s">
        <v>5770</v>
      </c>
      <c r="I2607" s="185" t="s">
        <v>142</v>
      </c>
    </row>
    <row r="2608" spans="1:10" x14ac:dyDescent="0.25">
      <c r="A2608" s="18">
        <v>24233750</v>
      </c>
      <c r="B2608" s="184" t="s">
        <v>5802</v>
      </c>
      <c r="C2608" s="18" t="s">
        <v>5803</v>
      </c>
      <c r="D2608" s="185" t="s">
        <v>95</v>
      </c>
      <c r="E2608" s="18" t="s">
        <v>5804</v>
      </c>
      <c r="F2608" s="18">
        <v>14</v>
      </c>
      <c r="G2608" s="18" t="s">
        <v>142</v>
      </c>
      <c r="H2608" s="184" t="s">
        <v>5770</v>
      </c>
      <c r="I2608" s="185" t="s">
        <v>142</v>
      </c>
      <c r="J2608" s="18" t="s">
        <v>1417</v>
      </c>
    </row>
    <row r="2609" spans="1:10" x14ac:dyDescent="0.25">
      <c r="A2609" s="18">
        <v>24245520</v>
      </c>
      <c r="B2609" s="184" t="s">
        <v>5805</v>
      </c>
      <c r="C2609" s="18" t="s">
        <v>5806</v>
      </c>
      <c r="D2609" s="185" t="s">
        <v>79</v>
      </c>
      <c r="E2609" s="18" t="s">
        <v>1401</v>
      </c>
      <c r="F2609" s="18">
        <v>13</v>
      </c>
      <c r="G2609" s="18" t="s">
        <v>142</v>
      </c>
      <c r="H2609" s="184" t="s">
        <v>5770</v>
      </c>
      <c r="I2609" s="185" t="s">
        <v>142</v>
      </c>
    </row>
    <row r="2610" spans="1:10" x14ac:dyDescent="0.25">
      <c r="A2610" s="18">
        <v>24248931</v>
      </c>
      <c r="B2610" s="184" t="s">
        <v>5807</v>
      </c>
      <c r="C2610" s="18" t="s">
        <v>5416</v>
      </c>
      <c r="D2610" s="185" t="s">
        <v>94</v>
      </c>
      <c r="E2610" s="18" t="s">
        <v>5808</v>
      </c>
      <c r="F2610" s="18">
        <v>14</v>
      </c>
      <c r="G2610" s="18" t="s">
        <v>142</v>
      </c>
      <c r="H2610" s="184" t="s">
        <v>5770</v>
      </c>
      <c r="I2610" s="185" t="s">
        <v>142</v>
      </c>
    </row>
    <row r="2611" spans="1:10" x14ac:dyDescent="0.25">
      <c r="A2611" s="18">
        <v>24238870</v>
      </c>
      <c r="B2611" s="184" t="s">
        <v>5809</v>
      </c>
      <c r="C2611" s="18" t="s">
        <v>5810</v>
      </c>
      <c r="D2611" s="185" t="s">
        <v>78</v>
      </c>
      <c r="E2611" s="18" t="s">
        <v>936</v>
      </c>
      <c r="F2611" s="18">
        <v>12</v>
      </c>
      <c r="G2611" s="18" t="s">
        <v>142</v>
      </c>
      <c r="H2611" s="184" t="s">
        <v>5770</v>
      </c>
      <c r="I2611" s="185" t="s">
        <v>142</v>
      </c>
      <c r="J2611" s="18" t="s">
        <v>608</v>
      </c>
    </row>
    <row r="2612" spans="1:10" x14ac:dyDescent="0.25">
      <c r="A2612" s="18">
        <v>24248142</v>
      </c>
      <c r="B2612" s="184" t="s">
        <v>5811</v>
      </c>
      <c r="C2612" s="18" t="s">
        <v>5812</v>
      </c>
      <c r="D2612" s="185" t="s">
        <v>79</v>
      </c>
      <c r="E2612" s="18" t="s">
        <v>4593</v>
      </c>
      <c r="F2612" s="18">
        <v>12</v>
      </c>
      <c r="G2612" s="18" t="s">
        <v>142</v>
      </c>
      <c r="H2612" s="184" t="s">
        <v>5770</v>
      </c>
      <c r="I2612" s="185" t="s">
        <v>142</v>
      </c>
    </row>
    <row r="2613" spans="1:10" x14ac:dyDescent="0.25">
      <c r="A2613" s="18">
        <v>24247826</v>
      </c>
      <c r="B2613" s="184" t="s">
        <v>1005</v>
      </c>
      <c r="C2613" s="18" t="s">
        <v>5813</v>
      </c>
      <c r="D2613" s="185" t="s">
        <v>79</v>
      </c>
      <c r="E2613" s="18" t="s">
        <v>2684</v>
      </c>
      <c r="F2613" s="18">
        <v>11</v>
      </c>
      <c r="G2613" s="18" t="s">
        <v>142</v>
      </c>
      <c r="H2613" s="184" t="s">
        <v>5770</v>
      </c>
      <c r="I2613" s="185" t="s">
        <v>142</v>
      </c>
    </row>
    <row r="2614" spans="1:10" x14ac:dyDescent="0.25">
      <c r="A2614" s="18">
        <v>24237705</v>
      </c>
      <c r="B2614" s="184" t="s">
        <v>5814</v>
      </c>
      <c r="C2614" s="18" t="s">
        <v>5815</v>
      </c>
      <c r="D2614" s="185" t="s">
        <v>79</v>
      </c>
      <c r="E2614" s="18" t="s">
        <v>889</v>
      </c>
      <c r="F2614" s="18">
        <v>12</v>
      </c>
      <c r="G2614" s="18" t="s">
        <v>142</v>
      </c>
      <c r="H2614" s="184" t="s">
        <v>5770</v>
      </c>
      <c r="I2614" s="185" t="s">
        <v>142</v>
      </c>
      <c r="J2614" s="18" t="s">
        <v>5816</v>
      </c>
    </row>
    <row r="2615" spans="1:10" x14ac:dyDescent="0.25">
      <c r="A2615" s="18">
        <v>24245770</v>
      </c>
      <c r="B2615" s="184" t="s">
        <v>5817</v>
      </c>
      <c r="C2615" s="18" t="s">
        <v>2365</v>
      </c>
      <c r="D2615" s="185" t="s">
        <v>78</v>
      </c>
      <c r="E2615" s="18" t="s">
        <v>5772</v>
      </c>
      <c r="F2615" s="18">
        <v>13</v>
      </c>
      <c r="G2615" s="18" t="s">
        <v>142</v>
      </c>
      <c r="H2615" s="184" t="s">
        <v>5770</v>
      </c>
      <c r="I2615" s="185" t="s">
        <v>142</v>
      </c>
    </row>
    <row r="2616" spans="1:10" x14ac:dyDescent="0.25">
      <c r="A2616" s="18">
        <v>24245775</v>
      </c>
      <c r="B2616" s="184" t="s">
        <v>5818</v>
      </c>
      <c r="C2616" s="18" t="s">
        <v>5819</v>
      </c>
      <c r="D2616" s="185" t="s">
        <v>78</v>
      </c>
      <c r="E2616" s="18" t="s">
        <v>4770</v>
      </c>
      <c r="F2616" s="18">
        <v>12</v>
      </c>
      <c r="G2616" s="18" t="s">
        <v>142</v>
      </c>
      <c r="H2616" s="184" t="s">
        <v>5770</v>
      </c>
      <c r="I2616" s="185" t="s">
        <v>142</v>
      </c>
    </row>
    <row r="2617" spans="1:10" x14ac:dyDescent="0.25">
      <c r="A2617" s="18">
        <v>24237713</v>
      </c>
      <c r="B2617" s="184" t="s">
        <v>5820</v>
      </c>
      <c r="C2617" s="18" t="s">
        <v>5794</v>
      </c>
      <c r="D2617" s="185" t="s">
        <v>79</v>
      </c>
      <c r="E2617" s="18" t="s">
        <v>4784</v>
      </c>
      <c r="F2617" s="18">
        <v>13</v>
      </c>
      <c r="G2617" s="18" t="s">
        <v>142</v>
      </c>
      <c r="H2617" s="184" t="s">
        <v>5770</v>
      </c>
      <c r="I2617" s="185" t="s">
        <v>142</v>
      </c>
      <c r="J2617" s="18" t="s">
        <v>5816</v>
      </c>
    </row>
    <row r="2618" spans="1:10" x14ac:dyDescent="0.25">
      <c r="A2618" s="18">
        <v>24245514</v>
      </c>
      <c r="B2618" s="184" t="s">
        <v>5417</v>
      </c>
      <c r="C2618" s="18" t="s">
        <v>198</v>
      </c>
      <c r="D2618" s="185" t="s">
        <v>79</v>
      </c>
      <c r="E2618" s="18" t="s">
        <v>1907</v>
      </c>
      <c r="F2618" s="18">
        <v>12</v>
      </c>
      <c r="G2618" s="18" t="s">
        <v>142</v>
      </c>
      <c r="H2618" s="184" t="s">
        <v>5770</v>
      </c>
      <c r="I2618" s="185" t="s">
        <v>142</v>
      </c>
      <c r="J2618" s="18" t="s">
        <v>445</v>
      </c>
    </row>
    <row r="2619" spans="1:10" x14ac:dyDescent="0.25">
      <c r="A2619" s="18">
        <v>24248933</v>
      </c>
      <c r="B2619" s="184" t="s">
        <v>5821</v>
      </c>
      <c r="C2619" s="18" t="s">
        <v>5822</v>
      </c>
      <c r="D2619" s="185" t="s">
        <v>78</v>
      </c>
      <c r="E2619" s="18" t="s">
        <v>2838</v>
      </c>
      <c r="F2619" s="18">
        <v>12</v>
      </c>
      <c r="G2619" s="18" t="s">
        <v>142</v>
      </c>
      <c r="H2619" s="184" t="s">
        <v>5770</v>
      </c>
      <c r="I2619" s="185" t="s">
        <v>142</v>
      </c>
    </row>
    <row r="2620" spans="1:10" x14ac:dyDescent="0.25">
      <c r="A2620" s="18">
        <v>24238188</v>
      </c>
      <c r="B2620" s="184" t="s">
        <v>5823</v>
      </c>
      <c r="C2620" s="18" t="s">
        <v>5435</v>
      </c>
      <c r="D2620" s="185" t="s">
        <v>94</v>
      </c>
      <c r="E2620" s="18" t="s">
        <v>2108</v>
      </c>
      <c r="F2620" s="18">
        <v>14</v>
      </c>
      <c r="G2620" s="18" t="s">
        <v>142</v>
      </c>
      <c r="H2620" s="184" t="s">
        <v>5770</v>
      </c>
      <c r="I2620" s="185" t="s">
        <v>142</v>
      </c>
      <c r="J2620" s="18" t="s">
        <v>5824</v>
      </c>
    </row>
    <row r="2621" spans="1:10" x14ac:dyDescent="0.25">
      <c r="A2621" s="18">
        <v>24245652</v>
      </c>
      <c r="B2621" s="184" t="s">
        <v>5825</v>
      </c>
      <c r="C2621" s="18" t="s">
        <v>5467</v>
      </c>
      <c r="D2621" s="185" t="s">
        <v>79</v>
      </c>
      <c r="E2621" s="18" t="s">
        <v>4683</v>
      </c>
      <c r="F2621" s="18">
        <v>12</v>
      </c>
      <c r="G2621" s="18" t="s">
        <v>142</v>
      </c>
      <c r="H2621" s="184" t="s">
        <v>5770</v>
      </c>
      <c r="I2621" s="185" t="s">
        <v>142</v>
      </c>
    </row>
    <row r="2622" spans="1:10" x14ac:dyDescent="0.25">
      <c r="A2622" s="18">
        <v>24221315</v>
      </c>
      <c r="B2622" s="184" t="s">
        <v>5825</v>
      </c>
      <c r="C2622" s="18" t="s">
        <v>5826</v>
      </c>
      <c r="D2622" s="185" t="s">
        <v>95</v>
      </c>
      <c r="E2622" s="18" t="s">
        <v>5827</v>
      </c>
      <c r="F2622" s="18">
        <v>13</v>
      </c>
      <c r="G2622" s="18" t="s">
        <v>142</v>
      </c>
      <c r="H2622" s="184" t="s">
        <v>5770</v>
      </c>
      <c r="I2622" s="185" t="s">
        <v>142</v>
      </c>
      <c r="J2622" s="18" t="s">
        <v>5828</v>
      </c>
    </row>
    <row r="2623" spans="1:10" x14ac:dyDescent="0.25">
      <c r="A2623" s="18">
        <v>24210093</v>
      </c>
      <c r="B2623" s="184" t="s">
        <v>3531</v>
      </c>
      <c r="C2623" s="18" t="s">
        <v>3128</v>
      </c>
      <c r="D2623" s="185" t="s">
        <v>95</v>
      </c>
      <c r="E2623" s="18" t="s">
        <v>5829</v>
      </c>
      <c r="F2623" s="18">
        <v>14</v>
      </c>
      <c r="G2623" s="18" t="s">
        <v>142</v>
      </c>
      <c r="H2623" s="184" t="s">
        <v>5770</v>
      </c>
      <c r="I2623" s="185" t="s">
        <v>142</v>
      </c>
      <c r="J2623" s="18" t="s">
        <v>445</v>
      </c>
    </row>
    <row r="2624" spans="1:10" x14ac:dyDescent="0.25">
      <c r="A2624" s="18">
        <v>24245519</v>
      </c>
      <c r="B2624" s="184" t="s">
        <v>5830</v>
      </c>
      <c r="C2624" s="18" t="s">
        <v>342</v>
      </c>
      <c r="D2624" s="185" t="s">
        <v>79</v>
      </c>
      <c r="E2624" s="18" t="s">
        <v>5831</v>
      </c>
      <c r="F2624" s="18">
        <v>11</v>
      </c>
      <c r="G2624" s="18" t="s">
        <v>142</v>
      </c>
      <c r="H2624" s="184" t="s">
        <v>5770</v>
      </c>
      <c r="I2624" s="185" t="s">
        <v>142</v>
      </c>
    </row>
    <row r="2625" spans="1:10" x14ac:dyDescent="0.25">
      <c r="A2625" s="18">
        <v>24245776</v>
      </c>
      <c r="B2625" s="184" t="s">
        <v>5832</v>
      </c>
      <c r="C2625" s="18" t="s">
        <v>5833</v>
      </c>
      <c r="D2625" s="185" t="s">
        <v>79</v>
      </c>
      <c r="E2625" s="18" t="s">
        <v>251</v>
      </c>
      <c r="F2625" s="18">
        <v>12</v>
      </c>
      <c r="G2625" s="18" t="s">
        <v>142</v>
      </c>
      <c r="H2625" s="184" t="s">
        <v>5770</v>
      </c>
      <c r="I2625" s="185" t="s">
        <v>142</v>
      </c>
    </row>
    <row r="2626" spans="1:10" x14ac:dyDescent="0.25">
      <c r="A2626" s="18">
        <v>24248934</v>
      </c>
      <c r="B2626" s="184" t="s">
        <v>5834</v>
      </c>
      <c r="C2626" s="18" t="s">
        <v>5835</v>
      </c>
      <c r="D2626" s="185" t="s">
        <v>78</v>
      </c>
      <c r="E2626" s="18" t="s">
        <v>654</v>
      </c>
      <c r="F2626" s="18">
        <v>11</v>
      </c>
      <c r="G2626" s="18" t="s">
        <v>142</v>
      </c>
      <c r="H2626" s="184" t="s">
        <v>5770</v>
      </c>
      <c r="I2626" s="185" t="s">
        <v>142</v>
      </c>
    </row>
    <row r="2627" spans="1:10" x14ac:dyDescent="0.25">
      <c r="A2627" s="18">
        <v>24245513</v>
      </c>
      <c r="B2627" s="184" t="s">
        <v>5836</v>
      </c>
      <c r="C2627" s="18" t="s">
        <v>3632</v>
      </c>
      <c r="D2627" s="185" t="s">
        <v>79</v>
      </c>
      <c r="E2627" s="18" t="s">
        <v>5837</v>
      </c>
      <c r="F2627" s="18">
        <v>10</v>
      </c>
      <c r="G2627" s="18" t="s">
        <v>142</v>
      </c>
      <c r="H2627" s="184" t="s">
        <v>5770</v>
      </c>
      <c r="I2627" s="185" t="s">
        <v>142</v>
      </c>
      <c r="J2627" s="18" t="s">
        <v>445</v>
      </c>
    </row>
    <row r="2628" spans="1:10" x14ac:dyDescent="0.25">
      <c r="A2628" s="18">
        <v>24248935</v>
      </c>
      <c r="B2628" s="184" t="s">
        <v>5838</v>
      </c>
      <c r="C2628" s="18" t="s">
        <v>5815</v>
      </c>
      <c r="D2628" s="185" t="s">
        <v>79</v>
      </c>
      <c r="E2628" s="18" t="s">
        <v>3189</v>
      </c>
      <c r="F2628" s="18">
        <v>11</v>
      </c>
      <c r="G2628" s="18" t="s">
        <v>142</v>
      </c>
      <c r="H2628" s="184" t="s">
        <v>5770</v>
      </c>
      <c r="I2628" s="185" t="s">
        <v>142</v>
      </c>
    </row>
    <row r="2629" spans="1:10" x14ac:dyDescent="0.25">
      <c r="A2629" s="18">
        <v>24211067</v>
      </c>
      <c r="B2629" s="184" t="s">
        <v>5839</v>
      </c>
      <c r="C2629" s="18" t="s">
        <v>3144</v>
      </c>
      <c r="D2629" s="185" t="s">
        <v>95</v>
      </c>
      <c r="E2629" s="18" t="s">
        <v>2380</v>
      </c>
      <c r="F2629" s="18">
        <v>15</v>
      </c>
      <c r="G2629" s="18" t="s">
        <v>142</v>
      </c>
      <c r="H2629" s="184" t="s">
        <v>5770</v>
      </c>
      <c r="I2629" s="185" t="s">
        <v>142</v>
      </c>
      <c r="J2629" s="18" t="s">
        <v>5840</v>
      </c>
    </row>
    <row r="2630" spans="1:10" x14ac:dyDescent="0.25">
      <c r="A2630" s="18">
        <v>24245774</v>
      </c>
      <c r="B2630" s="184" t="s">
        <v>5841</v>
      </c>
      <c r="C2630" s="18" t="s">
        <v>5842</v>
      </c>
      <c r="D2630" s="185" t="s">
        <v>78</v>
      </c>
      <c r="E2630" s="18" t="s">
        <v>1969</v>
      </c>
      <c r="F2630" s="18">
        <v>12</v>
      </c>
      <c r="G2630" s="18" t="s">
        <v>142</v>
      </c>
      <c r="H2630" s="184" t="s">
        <v>5770</v>
      </c>
      <c r="I2630" s="185" t="s">
        <v>142</v>
      </c>
    </row>
    <row r="2631" spans="1:10" x14ac:dyDescent="0.25">
      <c r="A2631" s="18">
        <v>24247827</v>
      </c>
      <c r="B2631" s="184" t="s">
        <v>5843</v>
      </c>
      <c r="C2631" s="18" t="s">
        <v>5844</v>
      </c>
      <c r="D2631" s="185" t="s">
        <v>78</v>
      </c>
      <c r="E2631" s="18" t="s">
        <v>5469</v>
      </c>
      <c r="F2631" s="18">
        <v>11</v>
      </c>
      <c r="G2631" s="18" t="s">
        <v>142</v>
      </c>
      <c r="H2631" s="184" t="s">
        <v>5770</v>
      </c>
      <c r="I2631" s="185" t="s">
        <v>142</v>
      </c>
    </row>
    <row r="2632" spans="1:10" x14ac:dyDescent="0.25">
      <c r="A2632" s="18">
        <v>24245651</v>
      </c>
      <c r="B2632" s="184" t="s">
        <v>5845</v>
      </c>
      <c r="C2632" s="18" t="s">
        <v>5846</v>
      </c>
      <c r="D2632" s="185" t="s">
        <v>79</v>
      </c>
      <c r="E2632" s="18" t="s">
        <v>1500</v>
      </c>
      <c r="F2632" s="18">
        <v>11</v>
      </c>
      <c r="G2632" s="18" t="s">
        <v>142</v>
      </c>
      <c r="H2632" s="184" t="s">
        <v>5770</v>
      </c>
      <c r="I2632" s="185" t="s">
        <v>142</v>
      </c>
    </row>
    <row r="2633" spans="1:10" x14ac:dyDescent="0.25">
      <c r="A2633" s="18">
        <v>24245715</v>
      </c>
      <c r="B2633" s="184" t="s">
        <v>5847</v>
      </c>
      <c r="C2633" s="18" t="s">
        <v>5848</v>
      </c>
      <c r="D2633" s="185" t="s">
        <v>78</v>
      </c>
      <c r="E2633" s="18" t="s">
        <v>2398</v>
      </c>
      <c r="F2633" s="18">
        <v>12</v>
      </c>
      <c r="G2633" s="18" t="s">
        <v>142</v>
      </c>
      <c r="H2633" s="184" t="s">
        <v>5770</v>
      </c>
      <c r="I2633" s="185" t="s">
        <v>142</v>
      </c>
    </row>
    <row r="2634" spans="1:10" x14ac:dyDescent="0.25">
      <c r="A2634" s="18">
        <v>24248581</v>
      </c>
      <c r="B2634" s="184" t="s">
        <v>5849</v>
      </c>
      <c r="C2634" s="18" t="s">
        <v>5850</v>
      </c>
      <c r="D2634" s="185" t="s">
        <v>79</v>
      </c>
      <c r="E2634" s="18" t="s">
        <v>4297</v>
      </c>
      <c r="F2634" s="18">
        <v>12</v>
      </c>
      <c r="G2634" s="18" t="s">
        <v>142</v>
      </c>
      <c r="H2634" s="184" t="s">
        <v>5770</v>
      </c>
      <c r="I2634" s="185" t="s">
        <v>142</v>
      </c>
    </row>
    <row r="2635" spans="1:10" x14ac:dyDescent="0.25">
      <c r="A2635" s="18">
        <v>24239136</v>
      </c>
      <c r="B2635" s="184" t="s">
        <v>5851</v>
      </c>
      <c r="C2635" s="18" t="s">
        <v>5852</v>
      </c>
      <c r="D2635" s="185" t="s">
        <v>78</v>
      </c>
      <c r="E2635" s="18" t="s">
        <v>5853</v>
      </c>
      <c r="F2635" s="18">
        <v>13</v>
      </c>
      <c r="G2635" s="18" t="s">
        <v>142</v>
      </c>
      <c r="H2635" s="184" t="s">
        <v>5770</v>
      </c>
      <c r="I2635" s="185" t="s">
        <v>142</v>
      </c>
      <c r="J2635" s="18" t="s">
        <v>5854</v>
      </c>
    </row>
    <row r="2636" spans="1:10" x14ac:dyDescent="0.25">
      <c r="A2636" s="18">
        <v>24211264</v>
      </c>
      <c r="B2636" s="184" t="s">
        <v>5855</v>
      </c>
      <c r="C2636" s="18" t="s">
        <v>5856</v>
      </c>
      <c r="D2636" s="185" t="s">
        <v>95</v>
      </c>
      <c r="E2636" s="18" t="s">
        <v>4499</v>
      </c>
      <c r="F2636" s="18">
        <v>14</v>
      </c>
      <c r="G2636" s="18" t="s">
        <v>142</v>
      </c>
      <c r="H2636" s="184" t="s">
        <v>5770</v>
      </c>
      <c r="I2636" s="185" t="s">
        <v>142</v>
      </c>
      <c r="J2636" s="18" t="s">
        <v>5795</v>
      </c>
    </row>
    <row r="2637" spans="1:10" x14ac:dyDescent="0.25">
      <c r="A2637" s="18">
        <v>24249184</v>
      </c>
      <c r="B2637" s="184" t="s">
        <v>5713</v>
      </c>
      <c r="C2637" s="18" t="s">
        <v>5857</v>
      </c>
      <c r="D2637" s="185" t="s">
        <v>79</v>
      </c>
      <c r="E2637" s="18" t="s">
        <v>3278</v>
      </c>
      <c r="F2637" s="18">
        <v>12</v>
      </c>
      <c r="G2637" s="18" t="s">
        <v>142</v>
      </c>
      <c r="H2637" s="184" t="s">
        <v>5770</v>
      </c>
      <c r="I2637" s="185" t="s">
        <v>142</v>
      </c>
    </row>
    <row r="2638" spans="1:10" x14ac:dyDescent="0.25">
      <c r="A2638" s="18">
        <v>24249185</v>
      </c>
      <c r="B2638" s="184" t="s">
        <v>5713</v>
      </c>
      <c r="C2638" s="18" t="s">
        <v>5858</v>
      </c>
      <c r="D2638" s="185" t="s">
        <v>78</v>
      </c>
      <c r="E2638" s="18" t="s">
        <v>4779</v>
      </c>
      <c r="F2638" s="18">
        <v>13</v>
      </c>
      <c r="G2638" s="18" t="s">
        <v>142</v>
      </c>
      <c r="H2638" s="184" t="s">
        <v>5770</v>
      </c>
      <c r="I2638" s="185" t="s">
        <v>142</v>
      </c>
    </row>
    <row r="2639" spans="1:10" x14ac:dyDescent="0.25">
      <c r="A2639" s="18">
        <v>24245773</v>
      </c>
      <c r="B2639" s="184" t="s">
        <v>5859</v>
      </c>
      <c r="C2639" s="18" t="s">
        <v>5860</v>
      </c>
      <c r="D2639" s="185" t="s">
        <v>79</v>
      </c>
      <c r="E2639" s="18" t="s">
        <v>3496</v>
      </c>
      <c r="F2639" s="18">
        <v>11</v>
      </c>
      <c r="G2639" s="18" t="s">
        <v>142</v>
      </c>
      <c r="H2639" s="184" t="s">
        <v>5770</v>
      </c>
      <c r="I2639" s="185" t="s">
        <v>142</v>
      </c>
    </row>
    <row r="2640" spans="1:10" x14ac:dyDescent="0.25">
      <c r="A2640" s="18">
        <v>24245517</v>
      </c>
      <c r="B2640" s="184" t="s">
        <v>3167</v>
      </c>
      <c r="C2640" s="18" t="s">
        <v>5861</v>
      </c>
      <c r="D2640" s="185" t="s">
        <v>78</v>
      </c>
      <c r="E2640" s="18" t="s">
        <v>2494</v>
      </c>
      <c r="F2640" s="18">
        <v>11</v>
      </c>
      <c r="G2640" s="18" t="s">
        <v>142</v>
      </c>
      <c r="H2640" s="184" t="s">
        <v>5770</v>
      </c>
      <c r="I2640" s="185" t="s">
        <v>142</v>
      </c>
    </row>
    <row r="2641" spans="1:10" x14ac:dyDescent="0.25">
      <c r="A2641" s="18">
        <v>24222663</v>
      </c>
      <c r="B2641" s="184" t="s">
        <v>5862</v>
      </c>
      <c r="C2641" s="18" t="s">
        <v>5863</v>
      </c>
      <c r="D2641" s="185" t="s">
        <v>95</v>
      </c>
      <c r="E2641" s="18" t="s">
        <v>5864</v>
      </c>
      <c r="F2641" s="18">
        <v>14</v>
      </c>
      <c r="G2641" s="18" t="s">
        <v>142</v>
      </c>
      <c r="H2641" s="184" t="s">
        <v>5865</v>
      </c>
      <c r="I2641" s="185" t="s">
        <v>142</v>
      </c>
      <c r="J2641" s="18" t="s">
        <v>5866</v>
      </c>
    </row>
    <row r="2642" spans="1:10" x14ac:dyDescent="0.25">
      <c r="A2642" s="18">
        <v>24249325</v>
      </c>
      <c r="B2642" s="184" t="s">
        <v>9114</v>
      </c>
      <c r="C2642" s="18" t="s">
        <v>1402</v>
      </c>
      <c r="D2642" s="185" t="s">
        <v>78</v>
      </c>
      <c r="E2642" s="18" t="s">
        <v>254</v>
      </c>
      <c r="F2642" s="18">
        <v>12</v>
      </c>
      <c r="G2642" s="18" t="s">
        <v>142</v>
      </c>
      <c r="H2642" s="184" t="s">
        <v>5865</v>
      </c>
      <c r="I2642" s="185" t="s">
        <v>142</v>
      </c>
      <c r="J2642" s="18" t="s">
        <v>764</v>
      </c>
    </row>
    <row r="2643" spans="1:10" x14ac:dyDescent="0.25">
      <c r="A2643" s="18">
        <v>24248288</v>
      </c>
      <c r="B2643" s="184" t="s">
        <v>777</v>
      </c>
      <c r="C2643" s="18" t="s">
        <v>5867</v>
      </c>
      <c r="D2643" s="185" t="s">
        <v>79</v>
      </c>
      <c r="E2643" s="18" t="s">
        <v>5745</v>
      </c>
      <c r="F2643" s="18">
        <v>11</v>
      </c>
      <c r="G2643" s="18" t="s">
        <v>142</v>
      </c>
      <c r="H2643" s="184" t="s">
        <v>5865</v>
      </c>
      <c r="I2643" s="185" t="s">
        <v>142</v>
      </c>
      <c r="J2643" s="18" t="s">
        <v>608</v>
      </c>
    </row>
    <row r="2644" spans="1:10" x14ac:dyDescent="0.25">
      <c r="A2644" s="18">
        <v>24247700</v>
      </c>
      <c r="B2644" s="184" t="s">
        <v>1313</v>
      </c>
      <c r="C2644" s="18" t="s">
        <v>5868</v>
      </c>
      <c r="D2644" s="185" t="s">
        <v>78</v>
      </c>
      <c r="E2644" s="18" t="s">
        <v>234</v>
      </c>
      <c r="F2644" s="18">
        <v>11</v>
      </c>
      <c r="G2644" s="18" t="s">
        <v>142</v>
      </c>
      <c r="H2644" s="184" t="s">
        <v>5865</v>
      </c>
      <c r="I2644" s="185" t="s">
        <v>142</v>
      </c>
      <c r="J2644" s="18" t="s">
        <v>307</v>
      </c>
    </row>
    <row r="2645" spans="1:10" x14ac:dyDescent="0.25">
      <c r="A2645" s="18">
        <v>24247705</v>
      </c>
      <c r="B2645" s="184" t="s">
        <v>5869</v>
      </c>
      <c r="C2645" s="18" t="s">
        <v>5870</v>
      </c>
      <c r="D2645" s="185" t="s">
        <v>78</v>
      </c>
      <c r="E2645" s="18" t="s">
        <v>444</v>
      </c>
      <c r="F2645" s="18">
        <v>12</v>
      </c>
      <c r="G2645" s="18" t="s">
        <v>142</v>
      </c>
      <c r="H2645" s="184" t="s">
        <v>5865</v>
      </c>
      <c r="I2645" s="185" t="s">
        <v>142</v>
      </c>
      <c r="J2645" s="18" t="s">
        <v>307</v>
      </c>
    </row>
    <row r="2646" spans="1:10" x14ac:dyDescent="0.25">
      <c r="A2646" s="18">
        <v>24236596</v>
      </c>
      <c r="B2646" s="184" t="s">
        <v>5871</v>
      </c>
      <c r="C2646" s="18" t="s">
        <v>5872</v>
      </c>
      <c r="D2646" s="185" t="s">
        <v>78</v>
      </c>
      <c r="E2646" s="18" t="s">
        <v>995</v>
      </c>
      <c r="F2646" s="18">
        <v>13</v>
      </c>
      <c r="G2646" s="18" t="s">
        <v>142</v>
      </c>
      <c r="H2646" s="184" t="s">
        <v>5865</v>
      </c>
      <c r="I2646" s="185" t="s">
        <v>142</v>
      </c>
      <c r="J2646" s="18" t="s">
        <v>2109</v>
      </c>
    </row>
    <row r="2647" spans="1:10" x14ac:dyDescent="0.25">
      <c r="A2647" s="18">
        <v>24238377</v>
      </c>
      <c r="B2647" s="184" t="s">
        <v>5873</v>
      </c>
      <c r="C2647" s="18" t="s">
        <v>5874</v>
      </c>
      <c r="D2647" s="185" t="s">
        <v>78</v>
      </c>
      <c r="E2647" s="18" t="s">
        <v>280</v>
      </c>
      <c r="F2647" s="18">
        <v>12</v>
      </c>
      <c r="G2647" s="18" t="s">
        <v>142</v>
      </c>
      <c r="H2647" s="184" t="s">
        <v>5865</v>
      </c>
      <c r="I2647" s="185" t="s">
        <v>142</v>
      </c>
      <c r="J2647" s="18" t="s">
        <v>1371</v>
      </c>
    </row>
    <row r="2648" spans="1:10" x14ac:dyDescent="0.25">
      <c r="A2648" s="18">
        <v>24247909</v>
      </c>
      <c r="B2648" s="184" t="s">
        <v>5875</v>
      </c>
      <c r="C2648" s="18" t="s">
        <v>5876</v>
      </c>
      <c r="D2648" s="185" t="s">
        <v>79</v>
      </c>
      <c r="E2648" s="18" t="s">
        <v>5877</v>
      </c>
      <c r="F2648" s="18">
        <v>13</v>
      </c>
      <c r="G2648" s="18" t="s">
        <v>142</v>
      </c>
      <c r="H2648" s="184" t="s">
        <v>5865</v>
      </c>
      <c r="I2648" s="185" t="s">
        <v>142</v>
      </c>
      <c r="J2648" s="18" t="s">
        <v>307</v>
      </c>
    </row>
    <row r="2649" spans="1:10" x14ac:dyDescent="0.25">
      <c r="A2649" s="18">
        <v>24220933</v>
      </c>
      <c r="B2649" s="184" t="s">
        <v>540</v>
      </c>
      <c r="C2649" s="18" t="s">
        <v>5878</v>
      </c>
      <c r="D2649" s="185" t="s">
        <v>94</v>
      </c>
      <c r="E2649" s="18" t="s">
        <v>2216</v>
      </c>
      <c r="F2649" s="18">
        <v>15</v>
      </c>
      <c r="G2649" s="18" t="s">
        <v>142</v>
      </c>
      <c r="H2649" s="184" t="s">
        <v>5865</v>
      </c>
      <c r="I2649" s="185" t="s">
        <v>142</v>
      </c>
      <c r="J2649" s="18" t="s">
        <v>307</v>
      </c>
    </row>
    <row r="2650" spans="1:10" x14ac:dyDescent="0.25">
      <c r="A2650" s="18">
        <v>24222725</v>
      </c>
      <c r="B2650" s="184" t="s">
        <v>5879</v>
      </c>
      <c r="C2650" s="18" t="s">
        <v>5880</v>
      </c>
      <c r="D2650" s="185" t="s">
        <v>78</v>
      </c>
      <c r="E2650" s="18" t="s">
        <v>1355</v>
      </c>
      <c r="F2650" s="18">
        <v>13</v>
      </c>
      <c r="G2650" s="18" t="s">
        <v>142</v>
      </c>
      <c r="H2650" s="184" t="s">
        <v>5865</v>
      </c>
      <c r="I2650" s="185" t="s">
        <v>142</v>
      </c>
      <c r="J2650" s="18" t="s">
        <v>764</v>
      </c>
    </row>
    <row r="2651" spans="1:10" x14ac:dyDescent="0.25">
      <c r="A2651" s="18">
        <v>24248595</v>
      </c>
      <c r="B2651" s="184" t="s">
        <v>5881</v>
      </c>
      <c r="C2651" s="18" t="s">
        <v>5882</v>
      </c>
      <c r="D2651" s="185" t="s">
        <v>78</v>
      </c>
      <c r="E2651" s="18" t="s">
        <v>5767</v>
      </c>
      <c r="F2651" s="18">
        <v>11</v>
      </c>
      <c r="G2651" s="18" t="s">
        <v>142</v>
      </c>
      <c r="H2651" s="184" t="s">
        <v>5865</v>
      </c>
      <c r="I2651" s="185" t="s">
        <v>142</v>
      </c>
      <c r="J2651" s="18" t="s">
        <v>764</v>
      </c>
    </row>
    <row r="2652" spans="1:10" x14ac:dyDescent="0.25">
      <c r="A2652" s="18">
        <v>24238392</v>
      </c>
      <c r="B2652" s="184" t="s">
        <v>3333</v>
      </c>
      <c r="C2652" s="18" t="s">
        <v>5883</v>
      </c>
      <c r="D2652" s="185" t="s">
        <v>78</v>
      </c>
      <c r="E2652" s="18" t="s">
        <v>1687</v>
      </c>
      <c r="F2652" s="18">
        <v>13</v>
      </c>
      <c r="G2652" s="18" t="s">
        <v>142</v>
      </c>
      <c r="H2652" s="184" t="s">
        <v>5865</v>
      </c>
      <c r="I2652" s="185" t="s">
        <v>142</v>
      </c>
      <c r="J2652" s="18" t="s">
        <v>307</v>
      </c>
    </row>
    <row r="2653" spans="1:10" x14ac:dyDescent="0.25">
      <c r="A2653" s="18">
        <v>24238298</v>
      </c>
      <c r="B2653" s="184" t="s">
        <v>3333</v>
      </c>
      <c r="C2653" s="18" t="s">
        <v>5884</v>
      </c>
      <c r="D2653" s="185" t="s">
        <v>79</v>
      </c>
      <c r="E2653" s="18" t="s">
        <v>4615</v>
      </c>
      <c r="F2653" s="18">
        <v>12</v>
      </c>
      <c r="G2653" s="18" t="s">
        <v>142</v>
      </c>
      <c r="H2653" s="184" t="s">
        <v>5865</v>
      </c>
      <c r="I2653" s="185" t="s">
        <v>142</v>
      </c>
      <c r="J2653" s="18" t="s">
        <v>307</v>
      </c>
    </row>
    <row r="2654" spans="1:10" x14ac:dyDescent="0.25">
      <c r="A2654" s="18">
        <v>24248332</v>
      </c>
      <c r="B2654" s="184" t="s">
        <v>2341</v>
      </c>
      <c r="C2654" s="18" t="s">
        <v>5885</v>
      </c>
      <c r="D2654" s="185" t="s">
        <v>79</v>
      </c>
      <c r="E2654" s="18" t="s">
        <v>1361</v>
      </c>
      <c r="F2654" s="18">
        <v>12</v>
      </c>
      <c r="G2654" s="18" t="s">
        <v>142</v>
      </c>
      <c r="H2654" s="184" t="s">
        <v>5865</v>
      </c>
      <c r="I2654" s="185" t="s">
        <v>142</v>
      </c>
      <c r="J2654" s="18" t="s">
        <v>307</v>
      </c>
    </row>
    <row r="2655" spans="1:10" x14ac:dyDescent="0.25">
      <c r="A2655" s="18">
        <v>24236434</v>
      </c>
      <c r="B2655" s="184" t="s">
        <v>2345</v>
      </c>
      <c r="C2655" s="18" t="s">
        <v>5886</v>
      </c>
      <c r="D2655" s="185" t="s">
        <v>78</v>
      </c>
      <c r="E2655" s="18" t="s">
        <v>5193</v>
      </c>
      <c r="F2655" s="18">
        <v>13</v>
      </c>
      <c r="G2655" s="18" t="s">
        <v>142</v>
      </c>
      <c r="H2655" s="184" t="s">
        <v>5865</v>
      </c>
      <c r="I2655" s="185" t="s">
        <v>142</v>
      </c>
      <c r="J2655" s="18" t="s">
        <v>1371</v>
      </c>
    </row>
    <row r="2656" spans="1:10" x14ac:dyDescent="0.25">
      <c r="A2656" s="18">
        <v>24247706</v>
      </c>
      <c r="B2656" s="184" t="s">
        <v>4103</v>
      </c>
      <c r="C2656" s="18" t="s">
        <v>5887</v>
      </c>
      <c r="D2656" s="185" t="s">
        <v>78</v>
      </c>
      <c r="E2656" s="18" t="s">
        <v>2231</v>
      </c>
      <c r="F2656" s="18">
        <v>11</v>
      </c>
      <c r="G2656" s="18" t="s">
        <v>142</v>
      </c>
      <c r="H2656" s="184" t="s">
        <v>5865</v>
      </c>
      <c r="I2656" s="185" t="s">
        <v>142</v>
      </c>
      <c r="J2656" s="18" t="s">
        <v>307</v>
      </c>
    </row>
    <row r="2657" spans="1:10" x14ac:dyDescent="0.25">
      <c r="A2657" s="18">
        <v>24247901</v>
      </c>
      <c r="B2657" s="184" t="s">
        <v>2167</v>
      </c>
      <c r="C2657" s="18" t="s">
        <v>5888</v>
      </c>
      <c r="D2657" s="185" t="s">
        <v>78</v>
      </c>
      <c r="E2657" s="18" t="s">
        <v>5889</v>
      </c>
      <c r="F2657" s="18">
        <v>11</v>
      </c>
      <c r="G2657" s="18" t="s">
        <v>142</v>
      </c>
      <c r="H2657" s="184" t="s">
        <v>5865</v>
      </c>
      <c r="I2657" s="185" t="s">
        <v>142</v>
      </c>
      <c r="J2657" s="18" t="s">
        <v>307</v>
      </c>
    </row>
    <row r="2658" spans="1:10" x14ac:dyDescent="0.25">
      <c r="A2658" s="18">
        <v>24248599</v>
      </c>
      <c r="B2658" s="184" t="s">
        <v>5890</v>
      </c>
      <c r="C2658" s="18" t="s">
        <v>5891</v>
      </c>
      <c r="D2658" s="185" t="s">
        <v>79</v>
      </c>
      <c r="E2658" s="18" t="s">
        <v>770</v>
      </c>
      <c r="F2658" s="18">
        <v>12</v>
      </c>
      <c r="G2658" s="18" t="s">
        <v>142</v>
      </c>
      <c r="H2658" s="184" t="s">
        <v>5865</v>
      </c>
      <c r="I2658" s="185" t="s">
        <v>142</v>
      </c>
      <c r="J2658" s="18" t="s">
        <v>764</v>
      </c>
    </row>
    <row r="2659" spans="1:10" x14ac:dyDescent="0.25">
      <c r="A2659" s="18">
        <v>24247703</v>
      </c>
      <c r="B2659" s="184" t="s">
        <v>5892</v>
      </c>
      <c r="C2659" s="18" t="s">
        <v>5893</v>
      </c>
      <c r="D2659" s="185" t="s">
        <v>94</v>
      </c>
      <c r="E2659" s="18" t="s">
        <v>4523</v>
      </c>
      <c r="F2659" s="18">
        <v>14</v>
      </c>
      <c r="G2659" s="18" t="s">
        <v>142</v>
      </c>
      <c r="H2659" s="184" t="s">
        <v>5865</v>
      </c>
      <c r="I2659" s="185" t="s">
        <v>142</v>
      </c>
      <c r="J2659" s="18" t="s">
        <v>307</v>
      </c>
    </row>
    <row r="2660" spans="1:10" x14ac:dyDescent="0.25">
      <c r="A2660" s="18">
        <v>24220975</v>
      </c>
      <c r="B2660" s="184" t="s">
        <v>5894</v>
      </c>
      <c r="C2660" s="18" t="s">
        <v>5895</v>
      </c>
      <c r="D2660" s="185" t="s">
        <v>94</v>
      </c>
      <c r="E2660" s="18" t="s">
        <v>2843</v>
      </c>
      <c r="F2660" s="18">
        <v>14</v>
      </c>
      <c r="G2660" s="18" t="s">
        <v>142</v>
      </c>
      <c r="H2660" s="184" t="s">
        <v>5865</v>
      </c>
      <c r="I2660" s="185" t="s">
        <v>142</v>
      </c>
      <c r="J2660" s="18" t="s">
        <v>1371</v>
      </c>
    </row>
    <row r="2661" spans="1:10" x14ac:dyDescent="0.25">
      <c r="A2661" s="18">
        <v>24247708</v>
      </c>
      <c r="B2661" s="184" t="s">
        <v>1928</v>
      </c>
      <c r="C2661" s="18" t="s">
        <v>5896</v>
      </c>
      <c r="D2661" s="185" t="s">
        <v>78</v>
      </c>
      <c r="E2661" s="18" t="s">
        <v>730</v>
      </c>
      <c r="F2661" s="18">
        <v>11</v>
      </c>
      <c r="G2661" s="18" t="s">
        <v>142</v>
      </c>
      <c r="H2661" s="184" t="s">
        <v>5865</v>
      </c>
      <c r="I2661" s="185" t="s">
        <v>142</v>
      </c>
      <c r="J2661" s="18" t="s">
        <v>307</v>
      </c>
    </row>
    <row r="2662" spans="1:10" x14ac:dyDescent="0.25">
      <c r="A2662" s="18">
        <v>24248598</v>
      </c>
      <c r="B2662" s="184" t="s">
        <v>5897</v>
      </c>
      <c r="C2662" s="18" t="s">
        <v>5898</v>
      </c>
      <c r="D2662" s="185" t="s">
        <v>78</v>
      </c>
      <c r="E2662" s="18" t="s">
        <v>1051</v>
      </c>
      <c r="F2662" s="18">
        <v>11</v>
      </c>
      <c r="G2662" s="18" t="s">
        <v>142</v>
      </c>
      <c r="H2662" s="184" t="s">
        <v>5865</v>
      </c>
      <c r="I2662" s="185" t="s">
        <v>142</v>
      </c>
      <c r="J2662" s="18" t="s">
        <v>764</v>
      </c>
    </row>
    <row r="2663" spans="1:10" x14ac:dyDescent="0.25">
      <c r="A2663" s="18">
        <v>24248426</v>
      </c>
      <c r="B2663" s="184" t="s">
        <v>5899</v>
      </c>
      <c r="C2663" s="18" t="s">
        <v>2340</v>
      </c>
      <c r="D2663" s="185" t="s">
        <v>79</v>
      </c>
      <c r="E2663" s="18" t="s">
        <v>5436</v>
      </c>
      <c r="F2663" s="18">
        <v>12</v>
      </c>
      <c r="G2663" s="18" t="s">
        <v>142</v>
      </c>
      <c r="H2663" s="184" t="s">
        <v>5865</v>
      </c>
      <c r="I2663" s="185" t="s">
        <v>142</v>
      </c>
      <c r="J2663" s="18" t="s">
        <v>307</v>
      </c>
    </row>
    <row r="2664" spans="1:10" x14ac:dyDescent="0.25">
      <c r="A2664" s="18">
        <v>24247894</v>
      </c>
      <c r="B2664" s="184" t="s">
        <v>3740</v>
      </c>
      <c r="C2664" s="18" t="s">
        <v>5900</v>
      </c>
      <c r="D2664" s="185" t="s">
        <v>95</v>
      </c>
      <c r="E2664" s="18" t="s">
        <v>5901</v>
      </c>
      <c r="F2664" s="18">
        <v>14</v>
      </c>
      <c r="G2664" s="18" t="s">
        <v>142</v>
      </c>
      <c r="H2664" s="184" t="s">
        <v>5865</v>
      </c>
      <c r="I2664" s="185" t="s">
        <v>142</v>
      </c>
      <c r="J2664" s="18" t="s">
        <v>5902</v>
      </c>
    </row>
    <row r="2665" spans="1:10" x14ac:dyDescent="0.25">
      <c r="A2665" s="18">
        <v>24247898</v>
      </c>
      <c r="B2665" s="184" t="s">
        <v>3740</v>
      </c>
      <c r="C2665" s="18" t="s">
        <v>5903</v>
      </c>
      <c r="D2665" s="185" t="s">
        <v>79</v>
      </c>
      <c r="E2665" s="18" t="s">
        <v>1001</v>
      </c>
      <c r="F2665" s="18">
        <v>13</v>
      </c>
      <c r="G2665" s="18" t="s">
        <v>142</v>
      </c>
      <c r="H2665" s="184" t="s">
        <v>5865</v>
      </c>
      <c r="I2665" s="185" t="s">
        <v>142</v>
      </c>
      <c r="J2665" s="18" t="s">
        <v>307</v>
      </c>
    </row>
    <row r="2666" spans="1:10" x14ac:dyDescent="0.25">
      <c r="A2666" s="18">
        <v>24248427</v>
      </c>
      <c r="B2666" s="184" t="s">
        <v>5904</v>
      </c>
      <c r="C2666" s="18" t="s">
        <v>5905</v>
      </c>
      <c r="D2666" s="185" t="s">
        <v>78</v>
      </c>
      <c r="E2666" s="18" t="s">
        <v>3245</v>
      </c>
      <c r="F2666" s="18">
        <v>12</v>
      </c>
      <c r="G2666" s="18" t="s">
        <v>142</v>
      </c>
      <c r="H2666" s="184" t="s">
        <v>5865</v>
      </c>
      <c r="I2666" s="185" t="s">
        <v>142</v>
      </c>
      <c r="J2666" s="18" t="s">
        <v>307</v>
      </c>
    </row>
    <row r="2667" spans="1:10" x14ac:dyDescent="0.25">
      <c r="A2667" s="18">
        <v>24247698</v>
      </c>
      <c r="B2667" s="184" t="s">
        <v>5904</v>
      </c>
      <c r="C2667" s="18" t="s">
        <v>5906</v>
      </c>
      <c r="D2667" s="185" t="s">
        <v>78</v>
      </c>
      <c r="E2667" s="18" t="s">
        <v>3482</v>
      </c>
      <c r="F2667" s="18">
        <v>13</v>
      </c>
      <c r="G2667" s="18" t="s">
        <v>142</v>
      </c>
      <c r="H2667" s="184" t="s">
        <v>5865</v>
      </c>
      <c r="I2667" s="185" t="s">
        <v>142</v>
      </c>
      <c r="J2667" s="18" t="s">
        <v>307</v>
      </c>
    </row>
    <row r="2668" spans="1:10" x14ac:dyDescent="0.25">
      <c r="A2668" s="18">
        <v>24221477</v>
      </c>
      <c r="B2668" s="184" t="s">
        <v>5907</v>
      </c>
      <c r="C2668" s="18" t="s">
        <v>5908</v>
      </c>
      <c r="D2668" s="185" t="s">
        <v>94</v>
      </c>
      <c r="E2668" s="18" t="s">
        <v>5909</v>
      </c>
      <c r="F2668" s="18">
        <v>14</v>
      </c>
      <c r="G2668" s="18" t="s">
        <v>142</v>
      </c>
      <c r="H2668" s="184" t="s">
        <v>5865</v>
      </c>
      <c r="I2668" s="185" t="s">
        <v>142</v>
      </c>
      <c r="J2668" s="18" t="s">
        <v>1371</v>
      </c>
    </row>
    <row r="2669" spans="1:10" x14ac:dyDescent="0.25">
      <c r="A2669" s="18">
        <v>24248330</v>
      </c>
      <c r="B2669" s="184" t="s">
        <v>5910</v>
      </c>
      <c r="C2669" s="18" t="s">
        <v>5911</v>
      </c>
      <c r="D2669" s="185" t="s">
        <v>79</v>
      </c>
      <c r="E2669" s="18" t="s">
        <v>237</v>
      </c>
      <c r="F2669" s="18">
        <v>11</v>
      </c>
      <c r="G2669" s="18" t="s">
        <v>142</v>
      </c>
      <c r="H2669" s="184" t="s">
        <v>5865</v>
      </c>
      <c r="I2669" s="185" t="s">
        <v>142</v>
      </c>
      <c r="J2669" s="18" t="s">
        <v>307</v>
      </c>
    </row>
    <row r="2670" spans="1:10" x14ac:dyDescent="0.25">
      <c r="A2670" s="18">
        <v>24210377</v>
      </c>
      <c r="B2670" s="184" t="s">
        <v>2551</v>
      </c>
      <c r="C2670" s="18" t="s">
        <v>5912</v>
      </c>
      <c r="D2670" s="185" t="s">
        <v>95</v>
      </c>
      <c r="E2670" s="18" t="s">
        <v>5913</v>
      </c>
      <c r="F2670" s="18">
        <v>15</v>
      </c>
      <c r="G2670" s="18" t="s">
        <v>142</v>
      </c>
      <c r="H2670" s="184" t="s">
        <v>5865</v>
      </c>
      <c r="I2670" s="185" t="s">
        <v>142</v>
      </c>
      <c r="J2670" s="18" t="s">
        <v>1371</v>
      </c>
    </row>
    <row r="2671" spans="1:10" x14ac:dyDescent="0.25">
      <c r="A2671" s="18">
        <v>24247906</v>
      </c>
      <c r="B2671" s="184" t="s">
        <v>5914</v>
      </c>
      <c r="C2671" s="18" t="s">
        <v>5915</v>
      </c>
      <c r="D2671" s="185" t="s">
        <v>78</v>
      </c>
      <c r="E2671" s="18" t="s">
        <v>5916</v>
      </c>
      <c r="F2671" s="18">
        <v>12</v>
      </c>
      <c r="G2671" s="18" t="s">
        <v>142</v>
      </c>
      <c r="H2671" s="184" t="s">
        <v>5865</v>
      </c>
      <c r="I2671" s="185" t="s">
        <v>142</v>
      </c>
      <c r="J2671" s="18" t="s">
        <v>307</v>
      </c>
    </row>
    <row r="2672" spans="1:10" x14ac:dyDescent="0.25">
      <c r="A2672" s="18">
        <v>24247907</v>
      </c>
      <c r="B2672" s="184" t="s">
        <v>2644</v>
      </c>
      <c r="C2672" s="18" t="s">
        <v>5917</v>
      </c>
      <c r="D2672" s="185" t="s">
        <v>79</v>
      </c>
      <c r="E2672" s="18" t="s">
        <v>1528</v>
      </c>
      <c r="F2672" s="18">
        <v>12</v>
      </c>
      <c r="G2672" s="18" t="s">
        <v>142</v>
      </c>
      <c r="H2672" s="184" t="s">
        <v>5865</v>
      </c>
      <c r="I2672" s="185" t="s">
        <v>142</v>
      </c>
      <c r="J2672" s="18" t="s">
        <v>307</v>
      </c>
    </row>
    <row r="2673" spans="1:10" x14ac:dyDescent="0.25">
      <c r="A2673" s="18">
        <v>24247704</v>
      </c>
      <c r="B2673" s="184" t="s">
        <v>1007</v>
      </c>
      <c r="C2673" s="18" t="s">
        <v>5918</v>
      </c>
      <c r="D2673" s="185" t="s">
        <v>79</v>
      </c>
      <c r="E2673" s="18" t="s">
        <v>5919</v>
      </c>
      <c r="F2673" s="18">
        <v>12</v>
      </c>
      <c r="G2673" s="18" t="s">
        <v>142</v>
      </c>
      <c r="H2673" s="184" t="s">
        <v>5865</v>
      </c>
      <c r="I2673" s="185" t="s">
        <v>142</v>
      </c>
      <c r="J2673" s="18" t="s">
        <v>307</v>
      </c>
    </row>
    <row r="2674" spans="1:10" x14ac:dyDescent="0.25">
      <c r="A2674" s="18">
        <v>24247707</v>
      </c>
      <c r="B2674" s="184" t="s">
        <v>1007</v>
      </c>
      <c r="C2674" s="18" t="s">
        <v>4962</v>
      </c>
      <c r="D2674" s="185" t="s">
        <v>95</v>
      </c>
      <c r="E2674" s="18" t="s">
        <v>1430</v>
      </c>
      <c r="F2674" s="18">
        <v>15</v>
      </c>
      <c r="G2674" s="18" t="s">
        <v>142</v>
      </c>
      <c r="H2674" s="184" t="s">
        <v>5865</v>
      </c>
      <c r="I2674" s="185" t="s">
        <v>142</v>
      </c>
      <c r="J2674" s="18" t="s">
        <v>307</v>
      </c>
    </row>
    <row r="2675" spans="1:10" x14ac:dyDescent="0.25">
      <c r="A2675" s="18">
        <v>24248474</v>
      </c>
      <c r="B2675" s="184" t="s">
        <v>1451</v>
      </c>
      <c r="C2675" s="18" t="s">
        <v>5920</v>
      </c>
      <c r="D2675" s="185" t="s">
        <v>79</v>
      </c>
      <c r="E2675" s="18" t="s">
        <v>3158</v>
      </c>
      <c r="F2675" s="18">
        <v>13</v>
      </c>
      <c r="G2675" s="18" t="s">
        <v>142</v>
      </c>
      <c r="H2675" s="184" t="s">
        <v>5865</v>
      </c>
      <c r="I2675" s="185" t="s">
        <v>142</v>
      </c>
      <c r="J2675" s="18" t="s">
        <v>307</v>
      </c>
    </row>
    <row r="2676" spans="1:10" x14ac:dyDescent="0.25">
      <c r="A2676" s="18">
        <v>24247904</v>
      </c>
      <c r="B2676" s="184" t="s">
        <v>5921</v>
      </c>
      <c r="C2676" s="18" t="s">
        <v>5922</v>
      </c>
      <c r="D2676" s="185" t="s">
        <v>95</v>
      </c>
      <c r="E2676" s="18" t="s">
        <v>5219</v>
      </c>
      <c r="F2676" s="18">
        <v>13</v>
      </c>
      <c r="G2676" s="18" t="s">
        <v>142</v>
      </c>
      <c r="H2676" s="184" t="s">
        <v>5865</v>
      </c>
      <c r="I2676" s="185" t="s">
        <v>142</v>
      </c>
      <c r="J2676" s="18" t="s">
        <v>307</v>
      </c>
    </row>
    <row r="2677" spans="1:10" x14ac:dyDescent="0.25">
      <c r="A2677" s="18">
        <v>24247895</v>
      </c>
      <c r="B2677" s="184" t="s">
        <v>1997</v>
      </c>
      <c r="C2677" s="18" t="s">
        <v>5923</v>
      </c>
      <c r="D2677" s="185" t="s">
        <v>79</v>
      </c>
      <c r="E2677" s="18" t="s">
        <v>5107</v>
      </c>
      <c r="F2677" s="18">
        <v>12</v>
      </c>
      <c r="G2677" s="18" t="s">
        <v>142</v>
      </c>
      <c r="H2677" s="184" t="s">
        <v>5865</v>
      </c>
      <c r="I2677" s="185" t="s">
        <v>142</v>
      </c>
      <c r="J2677" s="18" t="s">
        <v>307</v>
      </c>
    </row>
    <row r="2678" spans="1:10" x14ac:dyDescent="0.25">
      <c r="A2678" s="18">
        <v>24247699</v>
      </c>
      <c r="B2678" s="184" t="s">
        <v>5818</v>
      </c>
      <c r="C2678" s="18" t="s">
        <v>5924</v>
      </c>
      <c r="D2678" s="185" t="s">
        <v>78</v>
      </c>
      <c r="E2678" s="18" t="s">
        <v>5925</v>
      </c>
      <c r="F2678" s="18">
        <v>13</v>
      </c>
      <c r="G2678" s="18" t="s">
        <v>142</v>
      </c>
      <c r="H2678" s="184" t="s">
        <v>5865</v>
      </c>
      <c r="I2678" s="185" t="s">
        <v>142</v>
      </c>
      <c r="J2678" s="18" t="s">
        <v>307</v>
      </c>
    </row>
    <row r="2679" spans="1:10" x14ac:dyDescent="0.25">
      <c r="A2679" s="18">
        <v>24248585</v>
      </c>
      <c r="B2679" s="184" t="s">
        <v>3511</v>
      </c>
      <c r="C2679" s="18" t="s">
        <v>5926</v>
      </c>
      <c r="D2679" s="185" t="s">
        <v>95</v>
      </c>
      <c r="E2679" s="18" t="s">
        <v>5170</v>
      </c>
      <c r="F2679" s="18">
        <v>15</v>
      </c>
      <c r="G2679" s="18" t="s">
        <v>142</v>
      </c>
      <c r="H2679" s="184" t="s">
        <v>5865</v>
      </c>
      <c r="I2679" s="185" t="s">
        <v>142</v>
      </c>
      <c r="J2679" s="18" t="s">
        <v>307</v>
      </c>
    </row>
    <row r="2680" spans="1:10" x14ac:dyDescent="0.25">
      <c r="A2680" s="18">
        <v>24236430</v>
      </c>
      <c r="B2680" s="184" t="s">
        <v>5927</v>
      </c>
      <c r="C2680" s="18" t="s">
        <v>5928</v>
      </c>
      <c r="D2680" s="185" t="s">
        <v>78</v>
      </c>
      <c r="E2680" s="18" t="s">
        <v>4096</v>
      </c>
      <c r="F2680" s="18">
        <v>13</v>
      </c>
      <c r="G2680" s="18" t="s">
        <v>142</v>
      </c>
      <c r="H2680" s="184" t="s">
        <v>5865</v>
      </c>
      <c r="I2680" s="185" t="s">
        <v>142</v>
      </c>
      <c r="J2680" s="18" t="s">
        <v>307</v>
      </c>
    </row>
    <row r="2681" spans="1:10" x14ac:dyDescent="0.25">
      <c r="A2681" s="18">
        <v>24236594</v>
      </c>
      <c r="B2681" s="184" t="s">
        <v>5929</v>
      </c>
      <c r="C2681" s="18" t="s">
        <v>5930</v>
      </c>
      <c r="D2681" s="185" t="s">
        <v>78</v>
      </c>
      <c r="E2681" s="18" t="s">
        <v>5931</v>
      </c>
      <c r="F2681" s="18">
        <v>13</v>
      </c>
      <c r="G2681" s="18" t="s">
        <v>142</v>
      </c>
      <c r="H2681" s="184" t="s">
        <v>5865</v>
      </c>
      <c r="I2681" s="185" t="s">
        <v>142</v>
      </c>
      <c r="J2681" s="18" t="s">
        <v>4665</v>
      </c>
    </row>
    <row r="2682" spans="1:10" x14ac:dyDescent="0.25">
      <c r="A2682" s="18">
        <v>24211244</v>
      </c>
      <c r="B2682" s="184" t="s">
        <v>5932</v>
      </c>
      <c r="C2682" s="18" t="s">
        <v>694</v>
      </c>
      <c r="D2682" s="185" t="s">
        <v>95</v>
      </c>
      <c r="E2682" s="18" t="s">
        <v>1734</v>
      </c>
      <c r="F2682" s="18">
        <v>15</v>
      </c>
      <c r="G2682" s="18" t="s">
        <v>142</v>
      </c>
      <c r="H2682" s="184" t="s">
        <v>5865</v>
      </c>
      <c r="I2682" s="185" t="s">
        <v>142</v>
      </c>
      <c r="J2682" s="18" t="s">
        <v>307</v>
      </c>
    </row>
    <row r="2683" spans="1:10" x14ac:dyDescent="0.25">
      <c r="A2683" s="18">
        <v>24247702</v>
      </c>
      <c r="B2683" s="184" t="s">
        <v>2809</v>
      </c>
      <c r="C2683" s="18" t="s">
        <v>5933</v>
      </c>
      <c r="D2683" s="185" t="s">
        <v>78</v>
      </c>
      <c r="E2683" s="18" t="s">
        <v>2687</v>
      </c>
      <c r="F2683" s="18">
        <v>12</v>
      </c>
      <c r="G2683" s="18" t="s">
        <v>142</v>
      </c>
      <c r="H2683" s="184" t="s">
        <v>5865</v>
      </c>
      <c r="I2683" s="185" t="s">
        <v>142</v>
      </c>
      <c r="J2683" s="18" t="s">
        <v>307</v>
      </c>
    </row>
    <row r="2684" spans="1:10" x14ac:dyDescent="0.25">
      <c r="A2684" s="18">
        <v>24248596</v>
      </c>
      <c r="B2684" s="184" t="s">
        <v>5934</v>
      </c>
      <c r="C2684" s="18" t="s">
        <v>1042</v>
      </c>
      <c r="D2684" s="185" t="s">
        <v>78</v>
      </c>
      <c r="E2684" s="18" t="s">
        <v>5935</v>
      </c>
      <c r="F2684" s="18">
        <v>11</v>
      </c>
      <c r="G2684" s="18" t="s">
        <v>142</v>
      </c>
      <c r="H2684" s="184" t="s">
        <v>5865</v>
      </c>
      <c r="I2684" s="185" t="s">
        <v>142</v>
      </c>
      <c r="J2684" s="18" t="s">
        <v>764</v>
      </c>
    </row>
    <row r="2685" spans="1:10" x14ac:dyDescent="0.25">
      <c r="A2685" s="18">
        <v>24236435</v>
      </c>
      <c r="B2685" s="184" t="s">
        <v>5936</v>
      </c>
      <c r="C2685" s="18" t="s">
        <v>5937</v>
      </c>
      <c r="D2685" s="185" t="s">
        <v>95</v>
      </c>
      <c r="E2685" s="18" t="s">
        <v>1061</v>
      </c>
      <c r="F2685" s="18">
        <v>14</v>
      </c>
      <c r="G2685" s="18" t="s">
        <v>142</v>
      </c>
      <c r="H2685" s="184" t="s">
        <v>5865</v>
      </c>
      <c r="I2685" s="185" t="s">
        <v>142</v>
      </c>
      <c r="J2685" s="18" t="s">
        <v>4665</v>
      </c>
    </row>
    <row r="2686" spans="1:10" x14ac:dyDescent="0.25">
      <c r="A2686" s="18">
        <v>24248286</v>
      </c>
      <c r="B2686" s="184" t="s">
        <v>5938</v>
      </c>
      <c r="C2686" s="18" t="s">
        <v>5939</v>
      </c>
      <c r="D2686" s="185" t="s">
        <v>94</v>
      </c>
      <c r="E2686" s="18" t="s">
        <v>933</v>
      </c>
      <c r="F2686" s="18">
        <v>13</v>
      </c>
      <c r="G2686" s="18" t="s">
        <v>142</v>
      </c>
      <c r="H2686" s="184" t="s">
        <v>5865</v>
      </c>
      <c r="I2686" s="185" t="s">
        <v>142</v>
      </c>
      <c r="J2686" s="18" t="s">
        <v>608</v>
      </c>
    </row>
    <row r="2687" spans="1:10" x14ac:dyDescent="0.25">
      <c r="A2687" s="18">
        <v>24222156</v>
      </c>
      <c r="B2687" s="184" t="s">
        <v>5683</v>
      </c>
      <c r="C2687" s="18" t="s">
        <v>5940</v>
      </c>
      <c r="D2687" s="185" t="s">
        <v>78</v>
      </c>
      <c r="E2687" s="18" t="s">
        <v>4519</v>
      </c>
      <c r="F2687" s="18">
        <v>13</v>
      </c>
      <c r="G2687" s="18" t="s">
        <v>142</v>
      </c>
      <c r="H2687" s="184" t="s">
        <v>5865</v>
      </c>
      <c r="I2687" s="185" t="s">
        <v>142</v>
      </c>
      <c r="J2687" s="18" t="s">
        <v>3398</v>
      </c>
    </row>
    <row r="2688" spans="1:10" x14ac:dyDescent="0.25">
      <c r="A2688" s="18">
        <v>24248597</v>
      </c>
      <c r="B2688" s="184" t="s">
        <v>5941</v>
      </c>
      <c r="C2688" s="18" t="s">
        <v>2419</v>
      </c>
      <c r="D2688" s="185" t="s">
        <v>79</v>
      </c>
      <c r="E2688" s="18" t="s">
        <v>4453</v>
      </c>
      <c r="F2688" s="18">
        <v>13</v>
      </c>
      <c r="G2688" s="18" t="s">
        <v>142</v>
      </c>
      <c r="H2688" s="184" t="s">
        <v>5865</v>
      </c>
      <c r="I2688" s="185" t="s">
        <v>142</v>
      </c>
      <c r="J2688" s="18" t="s">
        <v>764</v>
      </c>
    </row>
    <row r="2689" spans="1:10" x14ac:dyDescent="0.25">
      <c r="A2689" s="18">
        <v>24247905</v>
      </c>
      <c r="B2689" s="184" t="s">
        <v>1501</v>
      </c>
      <c r="C2689" s="18" t="s">
        <v>5052</v>
      </c>
      <c r="D2689" s="185" t="s">
        <v>79</v>
      </c>
      <c r="E2689" s="18" t="s">
        <v>3252</v>
      </c>
      <c r="F2689" s="18">
        <v>12</v>
      </c>
      <c r="G2689" s="18" t="s">
        <v>142</v>
      </c>
      <c r="H2689" s="184" t="s">
        <v>5865</v>
      </c>
      <c r="I2689" s="185" t="s">
        <v>142</v>
      </c>
      <c r="J2689" s="18" t="s">
        <v>307</v>
      </c>
    </row>
    <row r="2690" spans="1:10" x14ac:dyDescent="0.25">
      <c r="A2690" s="18">
        <v>24247897</v>
      </c>
      <c r="B2690" s="184" t="s">
        <v>5942</v>
      </c>
      <c r="C2690" s="18" t="s">
        <v>5465</v>
      </c>
      <c r="D2690" s="185" t="s">
        <v>78</v>
      </c>
      <c r="E2690" s="18" t="s">
        <v>4532</v>
      </c>
      <c r="F2690" s="18">
        <v>11</v>
      </c>
      <c r="G2690" s="18" t="s">
        <v>142</v>
      </c>
      <c r="H2690" s="184" t="s">
        <v>5865</v>
      </c>
      <c r="I2690" s="185" t="s">
        <v>142</v>
      </c>
      <c r="J2690" s="18" t="s">
        <v>307</v>
      </c>
    </row>
    <row r="2691" spans="1:10" x14ac:dyDescent="0.25">
      <c r="A2691" s="18">
        <v>24247896</v>
      </c>
      <c r="B2691" s="184" t="s">
        <v>5942</v>
      </c>
      <c r="C2691" s="18" t="s">
        <v>5431</v>
      </c>
      <c r="D2691" s="185" t="s">
        <v>79</v>
      </c>
      <c r="E2691" s="18" t="s">
        <v>1464</v>
      </c>
      <c r="F2691" s="18">
        <v>12</v>
      </c>
      <c r="G2691" s="18" t="s">
        <v>142</v>
      </c>
      <c r="H2691" s="184" t="s">
        <v>5865</v>
      </c>
      <c r="I2691" s="185" t="s">
        <v>142</v>
      </c>
      <c r="J2691" s="18" t="s">
        <v>307</v>
      </c>
    </row>
    <row r="2692" spans="1:10" x14ac:dyDescent="0.25">
      <c r="A2692" s="18">
        <v>24239203</v>
      </c>
      <c r="B2692" s="184" t="s">
        <v>1503</v>
      </c>
      <c r="C2692" s="18" t="s">
        <v>5943</v>
      </c>
      <c r="D2692" s="185" t="s">
        <v>95</v>
      </c>
      <c r="E2692" s="18" t="s">
        <v>1077</v>
      </c>
      <c r="F2692" s="18">
        <v>14</v>
      </c>
      <c r="G2692" s="18" t="s">
        <v>142</v>
      </c>
      <c r="H2692" s="184" t="s">
        <v>5865</v>
      </c>
      <c r="I2692" s="185" t="s">
        <v>142</v>
      </c>
      <c r="J2692" s="18" t="s">
        <v>1371</v>
      </c>
    </row>
    <row r="2693" spans="1:10" x14ac:dyDescent="0.25">
      <c r="A2693" s="18">
        <v>24210780</v>
      </c>
      <c r="B2693" s="184" t="s">
        <v>2197</v>
      </c>
      <c r="C2693" s="18" t="s">
        <v>5944</v>
      </c>
      <c r="D2693" s="185" t="s">
        <v>94</v>
      </c>
      <c r="E2693" s="18" t="s">
        <v>1796</v>
      </c>
      <c r="F2693" s="18">
        <v>14</v>
      </c>
      <c r="G2693" s="18" t="s">
        <v>142</v>
      </c>
      <c r="H2693" s="184" t="s">
        <v>5865</v>
      </c>
      <c r="I2693" s="185" t="s">
        <v>142</v>
      </c>
      <c r="J2693" s="18" t="s">
        <v>1371</v>
      </c>
    </row>
    <row r="2694" spans="1:10" x14ac:dyDescent="0.25">
      <c r="A2694" s="18">
        <v>24212006</v>
      </c>
      <c r="B2694" s="184" t="s">
        <v>5945</v>
      </c>
      <c r="C2694" s="18" t="s">
        <v>5946</v>
      </c>
      <c r="D2694" s="185" t="s">
        <v>94</v>
      </c>
      <c r="E2694" s="18" t="s">
        <v>3048</v>
      </c>
      <c r="F2694" s="18">
        <v>15</v>
      </c>
      <c r="G2694" s="18" t="s">
        <v>142</v>
      </c>
      <c r="H2694" s="184" t="s">
        <v>5865</v>
      </c>
      <c r="I2694" s="185" t="s">
        <v>142</v>
      </c>
      <c r="J2694" s="18" t="s">
        <v>1371</v>
      </c>
    </row>
    <row r="2695" spans="1:10" x14ac:dyDescent="0.25">
      <c r="A2695" s="18">
        <v>24247701</v>
      </c>
      <c r="B2695" s="184" t="s">
        <v>2487</v>
      </c>
      <c r="C2695" s="18" t="s">
        <v>5947</v>
      </c>
      <c r="D2695" s="185" t="s">
        <v>78</v>
      </c>
      <c r="E2695" s="18" t="s">
        <v>752</v>
      </c>
      <c r="F2695" s="18">
        <v>13</v>
      </c>
      <c r="G2695" s="18" t="s">
        <v>142</v>
      </c>
      <c r="H2695" s="184" t="s">
        <v>5865</v>
      </c>
      <c r="I2695" s="185" t="s">
        <v>142</v>
      </c>
      <c r="J2695" s="18" t="s">
        <v>307</v>
      </c>
    </row>
    <row r="2696" spans="1:10" x14ac:dyDescent="0.25">
      <c r="A2696" s="18">
        <v>24248331</v>
      </c>
      <c r="B2696" s="184" t="s">
        <v>5948</v>
      </c>
      <c r="C2696" s="18" t="s">
        <v>5949</v>
      </c>
      <c r="D2696" s="185" t="s">
        <v>79</v>
      </c>
      <c r="E2696" s="18" t="s">
        <v>5325</v>
      </c>
      <c r="F2696" s="18">
        <v>12</v>
      </c>
      <c r="G2696" s="18" t="s">
        <v>142</v>
      </c>
      <c r="H2696" s="184" t="s">
        <v>5865</v>
      </c>
      <c r="I2696" s="185" t="s">
        <v>142</v>
      </c>
      <c r="J2696" s="18" t="s">
        <v>307</v>
      </c>
    </row>
    <row r="2697" spans="1:10" x14ac:dyDescent="0.25">
      <c r="A2697" s="18">
        <v>24236724</v>
      </c>
      <c r="B2697" s="184" t="s">
        <v>5950</v>
      </c>
      <c r="C2697" s="18" t="s">
        <v>4839</v>
      </c>
      <c r="D2697" s="185" t="s">
        <v>79</v>
      </c>
      <c r="E2697" s="18" t="s">
        <v>2242</v>
      </c>
      <c r="F2697" s="18">
        <v>13</v>
      </c>
      <c r="G2697" s="18" t="s">
        <v>142</v>
      </c>
      <c r="H2697" s="184" t="s">
        <v>5865</v>
      </c>
      <c r="I2697" s="185" t="s">
        <v>142</v>
      </c>
      <c r="J2697" s="18" t="s">
        <v>307</v>
      </c>
    </row>
    <row r="2698" spans="1:10" x14ac:dyDescent="0.25">
      <c r="A2698" s="18">
        <v>24236725</v>
      </c>
      <c r="B2698" s="184" t="s">
        <v>5951</v>
      </c>
      <c r="C2698" s="18" t="s">
        <v>5952</v>
      </c>
      <c r="D2698" s="185" t="s">
        <v>79</v>
      </c>
      <c r="E2698" s="18" t="s">
        <v>2799</v>
      </c>
      <c r="F2698" s="18">
        <v>13</v>
      </c>
      <c r="G2698" s="18" t="s">
        <v>142</v>
      </c>
      <c r="H2698" s="184" t="s">
        <v>5865</v>
      </c>
      <c r="I2698" s="185" t="s">
        <v>142</v>
      </c>
      <c r="J2698" s="18" t="s">
        <v>307</v>
      </c>
    </row>
    <row r="2699" spans="1:10" x14ac:dyDescent="0.25">
      <c r="A2699" s="18">
        <v>24247910</v>
      </c>
      <c r="B2699" s="184" t="s">
        <v>420</v>
      </c>
      <c r="C2699" s="18" t="s">
        <v>5953</v>
      </c>
      <c r="D2699" s="185" t="s">
        <v>78</v>
      </c>
      <c r="E2699" s="18" t="s">
        <v>2163</v>
      </c>
      <c r="F2699" s="18">
        <v>13</v>
      </c>
      <c r="G2699" s="18" t="s">
        <v>142</v>
      </c>
      <c r="H2699" s="184" t="s">
        <v>5865</v>
      </c>
      <c r="I2699" s="185" t="s">
        <v>142</v>
      </c>
      <c r="J2699" s="18" t="s">
        <v>307</v>
      </c>
    </row>
    <row r="2700" spans="1:10" x14ac:dyDescent="0.25">
      <c r="A2700" s="18">
        <v>24247709</v>
      </c>
      <c r="B2700" s="184" t="s">
        <v>1680</v>
      </c>
      <c r="C2700" s="18" t="s">
        <v>5954</v>
      </c>
      <c r="D2700" s="185" t="s">
        <v>78</v>
      </c>
      <c r="E2700" s="18" t="s">
        <v>5955</v>
      </c>
      <c r="F2700" s="18">
        <v>12</v>
      </c>
      <c r="G2700" s="18" t="s">
        <v>142</v>
      </c>
      <c r="H2700" s="184" t="s">
        <v>5865</v>
      </c>
      <c r="I2700" s="185" t="s">
        <v>142</v>
      </c>
      <c r="J2700" s="18" t="s">
        <v>307</v>
      </c>
    </row>
    <row r="2701" spans="1:10" x14ac:dyDescent="0.25">
      <c r="A2701" s="18">
        <v>24247903</v>
      </c>
      <c r="B2701" s="184" t="s">
        <v>2112</v>
      </c>
      <c r="C2701" s="18" t="s">
        <v>5956</v>
      </c>
      <c r="D2701" s="185" t="s">
        <v>78</v>
      </c>
      <c r="E2701" s="18" t="s">
        <v>572</v>
      </c>
      <c r="F2701" s="18">
        <v>12</v>
      </c>
      <c r="G2701" s="18" t="s">
        <v>142</v>
      </c>
      <c r="H2701" s="184" t="s">
        <v>5865</v>
      </c>
      <c r="I2701" s="185" t="s">
        <v>142</v>
      </c>
      <c r="J2701" s="18" t="s">
        <v>307</v>
      </c>
    </row>
    <row r="2702" spans="1:10" x14ac:dyDescent="0.25">
      <c r="A2702" s="18">
        <v>24248600</v>
      </c>
      <c r="B2702" s="184" t="s">
        <v>5957</v>
      </c>
      <c r="C2702" s="18" t="s">
        <v>5958</v>
      </c>
      <c r="D2702" s="185" t="s">
        <v>94</v>
      </c>
      <c r="E2702" s="18" t="s">
        <v>2124</v>
      </c>
      <c r="F2702" s="18">
        <v>14</v>
      </c>
      <c r="G2702" s="18" t="s">
        <v>142</v>
      </c>
      <c r="H2702" s="184" t="s">
        <v>5865</v>
      </c>
      <c r="I2702" s="185" t="s">
        <v>142</v>
      </c>
      <c r="J2702" s="18" t="s">
        <v>764</v>
      </c>
    </row>
    <row r="2703" spans="1:10" x14ac:dyDescent="0.25">
      <c r="A2703" s="18">
        <v>24210779</v>
      </c>
      <c r="B2703" s="184" t="s">
        <v>5959</v>
      </c>
      <c r="C2703" s="18" t="s">
        <v>5960</v>
      </c>
      <c r="D2703" s="185" t="s">
        <v>94</v>
      </c>
      <c r="E2703" s="18" t="s">
        <v>1766</v>
      </c>
      <c r="F2703" s="18">
        <v>14</v>
      </c>
      <c r="G2703" s="18" t="s">
        <v>142</v>
      </c>
      <c r="H2703" s="184" t="s">
        <v>5865</v>
      </c>
      <c r="I2703" s="185" t="s">
        <v>142</v>
      </c>
      <c r="J2703" s="18" t="s">
        <v>1371</v>
      </c>
    </row>
    <row r="2704" spans="1:10" x14ac:dyDescent="0.25">
      <c r="A2704" s="18">
        <v>24222190</v>
      </c>
      <c r="B2704" s="184" t="s">
        <v>5961</v>
      </c>
      <c r="C2704" s="18" t="s">
        <v>5962</v>
      </c>
      <c r="D2704" s="185" t="s">
        <v>78</v>
      </c>
      <c r="E2704" s="18" t="s">
        <v>3045</v>
      </c>
      <c r="F2704" s="18">
        <v>13</v>
      </c>
      <c r="G2704" s="18" t="s">
        <v>142</v>
      </c>
      <c r="H2704" s="184" t="s">
        <v>5865</v>
      </c>
      <c r="I2704" s="185" t="s">
        <v>142</v>
      </c>
      <c r="J2704" s="18" t="s">
        <v>764</v>
      </c>
    </row>
    <row r="2705" spans="1:10" x14ac:dyDescent="0.25">
      <c r="A2705" s="18">
        <v>24248594</v>
      </c>
      <c r="B2705" s="184" t="s">
        <v>5963</v>
      </c>
      <c r="C2705" s="18" t="s">
        <v>1222</v>
      </c>
      <c r="D2705" s="185" t="s">
        <v>78</v>
      </c>
      <c r="E2705" s="18" t="s">
        <v>1126</v>
      </c>
      <c r="F2705" s="18">
        <v>11</v>
      </c>
      <c r="G2705" s="18" t="s">
        <v>142</v>
      </c>
      <c r="H2705" s="184" t="s">
        <v>5865</v>
      </c>
      <c r="I2705" s="185" t="s">
        <v>142</v>
      </c>
      <c r="J2705" s="18" t="s">
        <v>764</v>
      </c>
    </row>
    <row r="2706" spans="1:10" x14ac:dyDescent="0.25">
      <c r="A2706" s="18">
        <v>24210647</v>
      </c>
      <c r="B2706" s="184" t="s">
        <v>5964</v>
      </c>
      <c r="C2706" s="18" t="s">
        <v>4425</v>
      </c>
      <c r="D2706" s="185" t="s">
        <v>94</v>
      </c>
      <c r="E2706" s="18" t="s">
        <v>3361</v>
      </c>
      <c r="F2706" s="18">
        <v>14</v>
      </c>
      <c r="G2706" s="18" t="s">
        <v>142</v>
      </c>
      <c r="H2706" s="184" t="s">
        <v>5865</v>
      </c>
      <c r="I2706" s="185" t="s">
        <v>142</v>
      </c>
      <c r="J2706" s="18" t="s">
        <v>608</v>
      </c>
    </row>
    <row r="2707" spans="1:10" x14ac:dyDescent="0.25">
      <c r="A2707" s="18">
        <v>24249044</v>
      </c>
      <c r="B2707" s="184" t="s">
        <v>5965</v>
      </c>
      <c r="C2707" s="18" t="s">
        <v>461</v>
      </c>
      <c r="D2707" s="185" t="s">
        <v>78</v>
      </c>
      <c r="E2707" s="18" t="s">
        <v>1173</v>
      </c>
      <c r="F2707" s="18">
        <v>11</v>
      </c>
      <c r="G2707" s="18" t="s">
        <v>142</v>
      </c>
      <c r="H2707" s="184" t="s">
        <v>5966</v>
      </c>
      <c r="I2707" s="185" t="s">
        <v>142</v>
      </c>
      <c r="J2707" s="18" t="s">
        <v>5967</v>
      </c>
    </row>
    <row r="2708" spans="1:10" x14ac:dyDescent="0.25">
      <c r="A2708" s="18">
        <v>24233756</v>
      </c>
      <c r="B2708" s="184" t="s">
        <v>4372</v>
      </c>
      <c r="C2708" s="18" t="s">
        <v>501</v>
      </c>
      <c r="D2708" s="185" t="s">
        <v>79</v>
      </c>
      <c r="E2708" s="18" t="s">
        <v>2477</v>
      </c>
      <c r="F2708" s="18">
        <v>13</v>
      </c>
      <c r="G2708" s="18" t="s">
        <v>142</v>
      </c>
      <c r="H2708" s="184" t="s">
        <v>5966</v>
      </c>
      <c r="I2708" s="185" t="s">
        <v>142</v>
      </c>
      <c r="J2708" s="18" t="s">
        <v>5968</v>
      </c>
    </row>
    <row r="2709" spans="1:10" x14ac:dyDescent="0.25">
      <c r="A2709" s="18">
        <v>24249045</v>
      </c>
      <c r="B2709" s="184" t="s">
        <v>5969</v>
      </c>
      <c r="C2709" s="18" t="s">
        <v>5970</v>
      </c>
      <c r="D2709" s="185" t="s">
        <v>78</v>
      </c>
      <c r="E2709" s="18" t="s">
        <v>3235</v>
      </c>
      <c r="F2709" s="18">
        <v>11</v>
      </c>
      <c r="G2709" s="18" t="s">
        <v>142</v>
      </c>
      <c r="H2709" s="184" t="s">
        <v>5966</v>
      </c>
      <c r="I2709" s="185" t="s">
        <v>142</v>
      </c>
    </row>
    <row r="2710" spans="1:10" x14ac:dyDescent="0.25">
      <c r="A2710" s="18">
        <v>24239208</v>
      </c>
      <c r="B2710" s="184" t="s">
        <v>4222</v>
      </c>
      <c r="C2710" s="18" t="s">
        <v>5971</v>
      </c>
      <c r="D2710" s="185" t="s">
        <v>79</v>
      </c>
      <c r="E2710" s="18" t="s">
        <v>4964</v>
      </c>
      <c r="F2710" s="18">
        <v>13</v>
      </c>
      <c r="G2710" s="18" t="s">
        <v>142</v>
      </c>
      <c r="H2710" s="184" t="s">
        <v>5966</v>
      </c>
      <c r="I2710" s="185" t="s">
        <v>142</v>
      </c>
      <c r="J2710" s="18" t="s">
        <v>1873</v>
      </c>
    </row>
    <row r="2711" spans="1:10" x14ac:dyDescent="0.25">
      <c r="A2711" s="18">
        <v>24221438</v>
      </c>
      <c r="B2711" s="184" t="s">
        <v>5972</v>
      </c>
      <c r="C2711" s="18" t="s">
        <v>5973</v>
      </c>
      <c r="D2711" s="185" t="s">
        <v>95</v>
      </c>
      <c r="E2711" s="18" t="s">
        <v>3606</v>
      </c>
      <c r="F2711" s="18">
        <v>14</v>
      </c>
      <c r="G2711" s="18" t="s">
        <v>142</v>
      </c>
      <c r="H2711" s="184" t="s">
        <v>5966</v>
      </c>
      <c r="I2711" s="185" t="s">
        <v>142</v>
      </c>
      <c r="J2711" s="18" t="s">
        <v>5974</v>
      </c>
    </row>
    <row r="2712" spans="1:10" x14ac:dyDescent="0.25">
      <c r="A2712" s="18">
        <v>24249191</v>
      </c>
      <c r="B2712" s="184" t="s">
        <v>5975</v>
      </c>
      <c r="C2712" s="18" t="s">
        <v>5976</v>
      </c>
      <c r="D2712" s="185" t="s">
        <v>78</v>
      </c>
      <c r="E2712" s="18" t="s">
        <v>610</v>
      </c>
      <c r="F2712" s="18">
        <v>11</v>
      </c>
      <c r="G2712" s="18" t="s">
        <v>142</v>
      </c>
      <c r="H2712" s="184" t="s">
        <v>5966</v>
      </c>
      <c r="I2712" s="185" t="s">
        <v>142</v>
      </c>
      <c r="J2712" s="18" t="s">
        <v>5977</v>
      </c>
    </row>
    <row r="2713" spans="1:10" x14ac:dyDescent="0.25">
      <c r="A2713" s="18">
        <v>24249053</v>
      </c>
      <c r="B2713" s="184" t="s">
        <v>5978</v>
      </c>
      <c r="C2713" s="18" t="s">
        <v>5979</v>
      </c>
      <c r="D2713" s="185" t="s">
        <v>79</v>
      </c>
      <c r="E2713" s="18" t="s">
        <v>5980</v>
      </c>
      <c r="F2713" s="18">
        <v>12</v>
      </c>
      <c r="G2713" s="18" t="s">
        <v>142</v>
      </c>
      <c r="H2713" s="184" t="s">
        <v>5966</v>
      </c>
      <c r="I2713" s="185" t="s">
        <v>142</v>
      </c>
      <c r="J2713" s="18" t="s">
        <v>457</v>
      </c>
    </row>
    <row r="2714" spans="1:10" x14ac:dyDescent="0.25">
      <c r="A2714" s="18">
        <v>24233757</v>
      </c>
      <c r="B2714" s="184" t="s">
        <v>5981</v>
      </c>
      <c r="C2714" s="18" t="s">
        <v>497</v>
      </c>
      <c r="D2714" s="185" t="s">
        <v>79</v>
      </c>
      <c r="E2714" s="18" t="s">
        <v>5982</v>
      </c>
      <c r="F2714" s="18">
        <v>13</v>
      </c>
      <c r="G2714" s="18" t="s">
        <v>142</v>
      </c>
      <c r="H2714" s="184" t="s">
        <v>5966</v>
      </c>
      <c r="I2714" s="185" t="s">
        <v>2096</v>
      </c>
      <c r="J2714" s="18" t="s">
        <v>3870</v>
      </c>
    </row>
    <row r="2715" spans="1:10" x14ac:dyDescent="0.25">
      <c r="A2715" s="18">
        <v>24249054</v>
      </c>
      <c r="B2715" s="184" t="s">
        <v>5983</v>
      </c>
      <c r="C2715" s="18" t="s">
        <v>5984</v>
      </c>
      <c r="D2715" s="185" t="s">
        <v>79</v>
      </c>
      <c r="E2715" s="18" t="s">
        <v>3547</v>
      </c>
      <c r="F2715" s="18">
        <v>12</v>
      </c>
      <c r="G2715" s="18" t="s">
        <v>142</v>
      </c>
      <c r="H2715" s="184" t="s">
        <v>5966</v>
      </c>
      <c r="I2715" s="185" t="s">
        <v>142</v>
      </c>
      <c r="J2715" s="18" t="s">
        <v>457</v>
      </c>
    </row>
    <row r="2716" spans="1:10" x14ac:dyDescent="0.25">
      <c r="A2716" s="18">
        <v>24249060</v>
      </c>
      <c r="B2716" s="184" t="s">
        <v>5985</v>
      </c>
      <c r="C2716" s="18" t="s">
        <v>4985</v>
      </c>
      <c r="D2716" s="185" t="s">
        <v>78</v>
      </c>
      <c r="E2716" s="18" t="s">
        <v>4331</v>
      </c>
      <c r="F2716" s="18">
        <v>12</v>
      </c>
      <c r="G2716" s="18" t="s">
        <v>142</v>
      </c>
      <c r="H2716" s="184" t="s">
        <v>5966</v>
      </c>
      <c r="I2716" s="185" t="s">
        <v>142</v>
      </c>
      <c r="J2716" s="18" t="s">
        <v>2313</v>
      </c>
    </row>
    <row r="2717" spans="1:10" x14ac:dyDescent="0.25">
      <c r="A2717" s="18">
        <v>24248352</v>
      </c>
      <c r="B2717" s="184" t="s">
        <v>5986</v>
      </c>
      <c r="C2717" s="18" t="s">
        <v>5987</v>
      </c>
      <c r="D2717" s="185" t="s">
        <v>78</v>
      </c>
      <c r="E2717" s="18" t="s">
        <v>437</v>
      </c>
      <c r="F2717" s="18">
        <v>12</v>
      </c>
      <c r="G2717" s="18" t="s">
        <v>142</v>
      </c>
      <c r="H2717" s="184" t="s">
        <v>5966</v>
      </c>
      <c r="I2717" s="185" t="s">
        <v>142</v>
      </c>
      <c r="J2717" s="18" t="s">
        <v>1873</v>
      </c>
    </row>
    <row r="2718" spans="1:10" x14ac:dyDescent="0.25">
      <c r="A2718" s="18">
        <v>24249061</v>
      </c>
      <c r="B2718" s="184" t="s">
        <v>5988</v>
      </c>
      <c r="C2718" s="18" t="s">
        <v>5989</v>
      </c>
      <c r="D2718" s="185" t="s">
        <v>78</v>
      </c>
      <c r="E2718" s="18" t="s">
        <v>191</v>
      </c>
      <c r="F2718" s="18">
        <v>12</v>
      </c>
      <c r="G2718" s="18" t="s">
        <v>142</v>
      </c>
      <c r="H2718" s="184" t="s">
        <v>5966</v>
      </c>
      <c r="I2718" s="185" t="s">
        <v>142</v>
      </c>
      <c r="J2718" s="18" t="s">
        <v>2313</v>
      </c>
    </row>
    <row r="2719" spans="1:10" x14ac:dyDescent="0.25">
      <c r="A2719" s="18">
        <v>24249052</v>
      </c>
      <c r="B2719" s="184" t="s">
        <v>5990</v>
      </c>
      <c r="C2719" s="18" t="s">
        <v>5991</v>
      </c>
      <c r="D2719" s="185" t="s">
        <v>79</v>
      </c>
      <c r="E2719" s="18" t="s">
        <v>4811</v>
      </c>
      <c r="F2719" s="18">
        <v>12</v>
      </c>
      <c r="G2719" s="18" t="s">
        <v>142</v>
      </c>
      <c r="H2719" s="184" t="s">
        <v>5966</v>
      </c>
      <c r="I2719" s="185" t="s">
        <v>142</v>
      </c>
      <c r="J2719" s="18" t="s">
        <v>457</v>
      </c>
    </row>
    <row r="2720" spans="1:10" x14ac:dyDescent="0.25">
      <c r="A2720" s="18">
        <v>24220217</v>
      </c>
      <c r="B2720" s="184" t="s">
        <v>5992</v>
      </c>
      <c r="C2720" s="18" t="s">
        <v>1765</v>
      </c>
      <c r="D2720" s="185" t="s">
        <v>95</v>
      </c>
      <c r="E2720" s="18" t="s">
        <v>1479</v>
      </c>
      <c r="F2720" s="18">
        <v>14</v>
      </c>
      <c r="G2720" s="18" t="s">
        <v>142</v>
      </c>
      <c r="H2720" s="184" t="s">
        <v>5966</v>
      </c>
      <c r="I2720" s="185" t="s">
        <v>142</v>
      </c>
      <c r="J2720" s="18" t="s">
        <v>5993</v>
      </c>
    </row>
    <row r="2721" spans="1:10" x14ac:dyDescent="0.25">
      <c r="A2721" s="18">
        <v>24238269</v>
      </c>
      <c r="B2721" s="184" t="s">
        <v>5994</v>
      </c>
      <c r="C2721" s="18" t="s">
        <v>1710</v>
      </c>
      <c r="D2721" s="185" t="s">
        <v>79</v>
      </c>
      <c r="E2721" s="18" t="s">
        <v>1276</v>
      </c>
      <c r="F2721" s="18">
        <v>13</v>
      </c>
      <c r="G2721" s="18" t="s">
        <v>142</v>
      </c>
      <c r="H2721" s="184" t="s">
        <v>5966</v>
      </c>
      <c r="I2721" s="185" t="s">
        <v>142</v>
      </c>
      <c r="J2721" s="18" t="s">
        <v>5974</v>
      </c>
    </row>
    <row r="2722" spans="1:10" x14ac:dyDescent="0.25">
      <c r="A2722" s="18">
        <v>24222202</v>
      </c>
      <c r="B2722" s="184" t="s">
        <v>5995</v>
      </c>
      <c r="C2722" s="18" t="s">
        <v>3219</v>
      </c>
      <c r="D2722" s="185" t="s">
        <v>79</v>
      </c>
      <c r="E2722" s="18" t="s">
        <v>3045</v>
      </c>
      <c r="F2722" s="18">
        <v>13</v>
      </c>
      <c r="G2722" s="18" t="s">
        <v>142</v>
      </c>
      <c r="H2722" s="184" t="s">
        <v>5966</v>
      </c>
      <c r="I2722" s="185" t="s">
        <v>142</v>
      </c>
      <c r="J2722" s="18" t="s">
        <v>2313</v>
      </c>
    </row>
    <row r="2723" spans="1:10" x14ac:dyDescent="0.25">
      <c r="A2723" s="18">
        <v>24222049</v>
      </c>
      <c r="B2723" s="184" t="s">
        <v>5995</v>
      </c>
      <c r="C2723" s="18" t="s">
        <v>5996</v>
      </c>
      <c r="D2723" s="185" t="s">
        <v>95</v>
      </c>
      <c r="E2723" s="18" t="s">
        <v>5421</v>
      </c>
      <c r="F2723" s="18">
        <v>15</v>
      </c>
      <c r="G2723" s="18" t="s">
        <v>142</v>
      </c>
      <c r="H2723" s="184" t="s">
        <v>5966</v>
      </c>
      <c r="I2723" s="185" t="s">
        <v>2096</v>
      </c>
      <c r="J2723" s="18" t="s">
        <v>3403</v>
      </c>
    </row>
    <row r="2724" spans="1:10" x14ac:dyDescent="0.25">
      <c r="A2724" s="18">
        <v>24249046</v>
      </c>
      <c r="B2724" s="184" t="s">
        <v>5997</v>
      </c>
      <c r="C2724" s="18" t="s">
        <v>5998</v>
      </c>
      <c r="D2724" s="185" t="s">
        <v>78</v>
      </c>
      <c r="E2724" s="18" t="s">
        <v>5150</v>
      </c>
      <c r="F2724" s="18">
        <v>11</v>
      </c>
      <c r="G2724" s="18" t="s">
        <v>142</v>
      </c>
      <c r="H2724" s="184" t="s">
        <v>5966</v>
      </c>
      <c r="I2724" s="185" t="s">
        <v>142</v>
      </c>
      <c r="J2724" s="18" t="s">
        <v>5974</v>
      </c>
    </row>
    <row r="2725" spans="1:10" x14ac:dyDescent="0.25">
      <c r="A2725" s="18">
        <v>24222729</v>
      </c>
      <c r="B2725" s="184" t="s">
        <v>5995</v>
      </c>
      <c r="C2725" s="18" t="s">
        <v>5999</v>
      </c>
      <c r="D2725" s="185" t="s">
        <v>380</v>
      </c>
      <c r="E2725" s="18" t="s">
        <v>6000</v>
      </c>
      <c r="F2725" s="18">
        <v>15</v>
      </c>
      <c r="G2725" s="18" t="s">
        <v>142</v>
      </c>
      <c r="H2725" s="184" t="s">
        <v>5966</v>
      </c>
      <c r="I2725" s="185" t="s">
        <v>142</v>
      </c>
      <c r="J2725" s="18" t="s">
        <v>2313</v>
      </c>
    </row>
    <row r="2726" spans="1:10" x14ac:dyDescent="0.25">
      <c r="A2726" s="18">
        <v>24220272</v>
      </c>
      <c r="B2726" s="184" t="s">
        <v>1813</v>
      </c>
      <c r="C2726" s="18" t="s">
        <v>6001</v>
      </c>
      <c r="D2726" s="185" t="s">
        <v>79</v>
      </c>
      <c r="E2726" s="18" t="s">
        <v>2890</v>
      </c>
      <c r="F2726" s="18">
        <v>13</v>
      </c>
      <c r="G2726" s="18" t="s">
        <v>142</v>
      </c>
      <c r="H2726" s="184" t="s">
        <v>5966</v>
      </c>
      <c r="I2726" s="185" t="s">
        <v>142</v>
      </c>
      <c r="J2726" s="18" t="s">
        <v>6002</v>
      </c>
    </row>
    <row r="2727" spans="1:10" x14ac:dyDescent="0.25">
      <c r="A2727" s="18">
        <v>24222728</v>
      </c>
      <c r="B2727" s="184" t="s">
        <v>1356</v>
      </c>
      <c r="C2727" s="18" t="s">
        <v>6003</v>
      </c>
      <c r="D2727" s="185" t="s">
        <v>94</v>
      </c>
      <c r="E2727" s="18" t="s">
        <v>1711</v>
      </c>
      <c r="F2727" s="18">
        <v>14</v>
      </c>
      <c r="G2727" s="18" t="s">
        <v>142</v>
      </c>
      <c r="H2727" s="184" t="s">
        <v>5966</v>
      </c>
      <c r="I2727" s="185" t="s">
        <v>142</v>
      </c>
      <c r="J2727" s="18" t="s">
        <v>6004</v>
      </c>
    </row>
    <row r="2728" spans="1:10" x14ac:dyDescent="0.25">
      <c r="A2728" s="18">
        <v>24249051</v>
      </c>
      <c r="B2728" s="184" t="s">
        <v>6005</v>
      </c>
      <c r="C2728" s="18" t="s">
        <v>6006</v>
      </c>
      <c r="D2728" s="185" t="s">
        <v>79</v>
      </c>
      <c r="E2728" s="18" t="s">
        <v>280</v>
      </c>
      <c r="F2728" s="18">
        <v>12</v>
      </c>
      <c r="G2728" s="18" t="s">
        <v>142</v>
      </c>
      <c r="H2728" s="184" t="s">
        <v>5966</v>
      </c>
      <c r="I2728" s="185" t="s">
        <v>142</v>
      </c>
      <c r="J2728" s="18" t="s">
        <v>457</v>
      </c>
    </row>
    <row r="2729" spans="1:10" x14ac:dyDescent="0.25">
      <c r="A2729" s="18">
        <v>24249057</v>
      </c>
      <c r="B2729" s="184" t="s">
        <v>6007</v>
      </c>
      <c r="C2729" s="18" t="s">
        <v>2453</v>
      </c>
      <c r="D2729" s="185" t="s">
        <v>78</v>
      </c>
      <c r="E2729" s="18" t="s">
        <v>6008</v>
      </c>
      <c r="F2729" s="18">
        <v>11</v>
      </c>
      <c r="G2729" s="18" t="s">
        <v>142</v>
      </c>
      <c r="H2729" s="184" t="s">
        <v>5966</v>
      </c>
      <c r="I2729" s="185" t="s">
        <v>142</v>
      </c>
      <c r="J2729" s="18" t="s">
        <v>2313</v>
      </c>
    </row>
    <row r="2730" spans="1:10" x14ac:dyDescent="0.25">
      <c r="A2730" s="18">
        <v>24237308</v>
      </c>
      <c r="B2730" s="184" t="s">
        <v>6007</v>
      </c>
      <c r="C2730" s="18" t="s">
        <v>6009</v>
      </c>
      <c r="D2730" s="185" t="s">
        <v>79</v>
      </c>
      <c r="E2730" s="18" t="s">
        <v>6010</v>
      </c>
      <c r="F2730" s="18">
        <v>13</v>
      </c>
      <c r="G2730" s="18" t="s">
        <v>142</v>
      </c>
      <c r="H2730" s="184" t="s">
        <v>5966</v>
      </c>
      <c r="I2730" s="185" t="s">
        <v>142</v>
      </c>
      <c r="J2730" s="18" t="s">
        <v>5974</v>
      </c>
    </row>
    <row r="2731" spans="1:10" x14ac:dyDescent="0.25">
      <c r="A2731" s="18">
        <v>24222699</v>
      </c>
      <c r="B2731" s="184" t="s">
        <v>3436</v>
      </c>
      <c r="C2731" s="18" t="s">
        <v>6011</v>
      </c>
      <c r="D2731" s="185" t="s">
        <v>94</v>
      </c>
      <c r="E2731" s="18" t="s">
        <v>2579</v>
      </c>
      <c r="F2731" s="18">
        <v>14</v>
      </c>
      <c r="G2731" s="18" t="s">
        <v>142</v>
      </c>
      <c r="H2731" s="184" t="s">
        <v>5966</v>
      </c>
      <c r="I2731" s="185" t="s">
        <v>142</v>
      </c>
      <c r="J2731" s="18" t="s">
        <v>5974</v>
      </c>
    </row>
    <row r="2732" spans="1:10" x14ac:dyDescent="0.25">
      <c r="A2732" s="18">
        <v>24249058</v>
      </c>
      <c r="B2732" s="184" t="s">
        <v>6012</v>
      </c>
      <c r="C2732" s="18" t="s">
        <v>6013</v>
      </c>
      <c r="D2732" s="185" t="s">
        <v>94</v>
      </c>
      <c r="E2732" s="18" t="s">
        <v>6014</v>
      </c>
      <c r="F2732" s="18">
        <v>14</v>
      </c>
      <c r="G2732" s="18" t="s">
        <v>142</v>
      </c>
      <c r="H2732" s="184" t="s">
        <v>5966</v>
      </c>
      <c r="I2732" s="185" t="s">
        <v>142</v>
      </c>
      <c r="J2732" s="18" t="s">
        <v>2313</v>
      </c>
    </row>
    <row r="2733" spans="1:10" x14ac:dyDescent="0.25">
      <c r="A2733" s="18">
        <v>24248353</v>
      </c>
      <c r="B2733" s="184" t="s">
        <v>6015</v>
      </c>
      <c r="C2733" s="18" t="s">
        <v>6016</v>
      </c>
      <c r="D2733" s="185" t="s">
        <v>78</v>
      </c>
      <c r="E2733" s="18" t="s">
        <v>277</v>
      </c>
      <c r="F2733" s="18">
        <v>11</v>
      </c>
      <c r="G2733" s="18" t="s">
        <v>142</v>
      </c>
      <c r="H2733" s="184" t="s">
        <v>5966</v>
      </c>
      <c r="I2733" s="185" t="s">
        <v>142</v>
      </c>
      <c r="J2733" s="18" t="s">
        <v>1873</v>
      </c>
    </row>
    <row r="2734" spans="1:10" x14ac:dyDescent="0.25">
      <c r="A2734" s="18">
        <v>24239233</v>
      </c>
      <c r="B2734" s="184" t="s">
        <v>6017</v>
      </c>
      <c r="C2734" s="18" t="s">
        <v>4391</v>
      </c>
      <c r="D2734" s="185" t="s">
        <v>79</v>
      </c>
      <c r="E2734" s="18" t="s">
        <v>5474</v>
      </c>
      <c r="F2734" s="18">
        <v>13</v>
      </c>
      <c r="G2734" s="18" t="s">
        <v>142</v>
      </c>
      <c r="H2734" s="184" t="s">
        <v>5966</v>
      </c>
      <c r="I2734" s="185" t="s">
        <v>142</v>
      </c>
      <c r="J2734" s="18" t="s">
        <v>5993</v>
      </c>
    </row>
    <row r="2735" spans="1:10" x14ac:dyDescent="0.25">
      <c r="A2735" s="18">
        <v>24222020</v>
      </c>
      <c r="B2735" s="184" t="s">
        <v>6018</v>
      </c>
      <c r="C2735" s="18" t="s">
        <v>6019</v>
      </c>
      <c r="D2735" s="185" t="s">
        <v>79</v>
      </c>
      <c r="E2735" s="18" t="s">
        <v>1355</v>
      </c>
      <c r="F2735" s="18">
        <v>13</v>
      </c>
      <c r="G2735" s="18" t="s">
        <v>142</v>
      </c>
      <c r="H2735" s="184" t="s">
        <v>5966</v>
      </c>
      <c r="I2735" s="185" t="s">
        <v>142</v>
      </c>
      <c r="J2735" s="18" t="s">
        <v>445</v>
      </c>
    </row>
    <row r="2736" spans="1:10" x14ac:dyDescent="0.25">
      <c r="A2736" s="18">
        <v>24233730</v>
      </c>
      <c r="B2736" s="184" t="s">
        <v>6020</v>
      </c>
      <c r="C2736" s="18" t="s">
        <v>1175</v>
      </c>
      <c r="D2736" s="185" t="s">
        <v>79</v>
      </c>
      <c r="E2736" s="18" t="s">
        <v>2368</v>
      </c>
      <c r="F2736" s="18">
        <v>13</v>
      </c>
      <c r="G2736" s="18" t="s">
        <v>142</v>
      </c>
      <c r="H2736" s="184" t="s">
        <v>5966</v>
      </c>
      <c r="I2736" s="185" t="s">
        <v>142</v>
      </c>
      <c r="J2736" s="18" t="s">
        <v>5974</v>
      </c>
    </row>
    <row r="2737" spans="1:10" x14ac:dyDescent="0.25">
      <c r="A2737" s="18">
        <v>24249043</v>
      </c>
      <c r="B2737" s="184" t="s">
        <v>6021</v>
      </c>
      <c r="C2737" s="18" t="s">
        <v>6022</v>
      </c>
      <c r="D2737" s="185" t="s">
        <v>79</v>
      </c>
      <c r="E2737" s="18" t="s">
        <v>1546</v>
      </c>
      <c r="F2737" s="18">
        <v>12</v>
      </c>
      <c r="G2737" s="18" t="s">
        <v>142</v>
      </c>
      <c r="H2737" s="184" t="s">
        <v>5966</v>
      </c>
      <c r="I2737" s="185" t="s">
        <v>142</v>
      </c>
      <c r="J2737" s="18" t="s">
        <v>5968</v>
      </c>
    </row>
    <row r="2738" spans="1:10" x14ac:dyDescent="0.25">
      <c r="A2738" s="18">
        <v>24220270</v>
      </c>
      <c r="B2738" s="184" t="s">
        <v>6023</v>
      </c>
      <c r="C2738" s="18" t="s">
        <v>2708</v>
      </c>
      <c r="D2738" s="185" t="s">
        <v>95</v>
      </c>
      <c r="E2738" s="18" t="s">
        <v>1378</v>
      </c>
      <c r="F2738" s="18">
        <v>14</v>
      </c>
      <c r="G2738" s="18" t="s">
        <v>142</v>
      </c>
      <c r="H2738" s="184" t="s">
        <v>5966</v>
      </c>
      <c r="I2738" s="185" t="s">
        <v>142</v>
      </c>
      <c r="J2738" s="18" t="s">
        <v>1181</v>
      </c>
    </row>
    <row r="2739" spans="1:10" x14ac:dyDescent="0.25">
      <c r="A2739" s="18">
        <v>24233856</v>
      </c>
      <c r="B2739" s="184" t="s">
        <v>6024</v>
      </c>
      <c r="C2739" s="18" t="s">
        <v>6025</v>
      </c>
      <c r="D2739" s="185" t="s">
        <v>95</v>
      </c>
      <c r="E2739" s="18" t="s">
        <v>1585</v>
      </c>
      <c r="F2739" s="18">
        <v>14</v>
      </c>
      <c r="G2739" s="18" t="s">
        <v>142</v>
      </c>
      <c r="H2739" s="184" t="s">
        <v>5966</v>
      </c>
      <c r="I2739" s="185" t="s">
        <v>142</v>
      </c>
      <c r="J2739" s="18" t="s">
        <v>2313</v>
      </c>
    </row>
    <row r="2740" spans="1:10" x14ac:dyDescent="0.25">
      <c r="A2740" s="18">
        <v>24233876</v>
      </c>
      <c r="B2740" s="184" t="s">
        <v>6026</v>
      </c>
      <c r="C2740" s="18" t="s">
        <v>6027</v>
      </c>
      <c r="D2740" s="185" t="s">
        <v>79</v>
      </c>
      <c r="E2740" s="18" t="s">
        <v>6028</v>
      </c>
      <c r="F2740" s="18">
        <v>13</v>
      </c>
      <c r="G2740" s="18" t="s">
        <v>142</v>
      </c>
      <c r="H2740" s="184" t="s">
        <v>5966</v>
      </c>
      <c r="I2740" s="185" t="s">
        <v>142</v>
      </c>
      <c r="J2740" s="18" t="s">
        <v>4305</v>
      </c>
    </row>
    <row r="2741" spans="1:10" x14ac:dyDescent="0.25">
      <c r="A2741" s="18">
        <v>24249194</v>
      </c>
      <c r="B2741" s="184" t="s">
        <v>6029</v>
      </c>
      <c r="C2741" s="18" t="s">
        <v>477</v>
      </c>
      <c r="D2741" s="185" t="s">
        <v>79</v>
      </c>
      <c r="E2741" s="18" t="s">
        <v>1684</v>
      </c>
      <c r="F2741" s="18">
        <v>11</v>
      </c>
      <c r="G2741" s="18" t="s">
        <v>142</v>
      </c>
      <c r="H2741" s="184" t="s">
        <v>5966</v>
      </c>
      <c r="I2741" s="185" t="s">
        <v>142</v>
      </c>
      <c r="J2741" s="18" t="s">
        <v>5977</v>
      </c>
    </row>
    <row r="2742" spans="1:10" x14ac:dyDescent="0.25">
      <c r="A2742" s="18">
        <v>24222189</v>
      </c>
      <c r="B2742" s="184" t="s">
        <v>578</v>
      </c>
      <c r="C2742" s="18" t="s">
        <v>6030</v>
      </c>
      <c r="D2742" s="185" t="s">
        <v>94</v>
      </c>
      <c r="E2742" s="18" t="s">
        <v>1888</v>
      </c>
      <c r="F2742" s="18">
        <v>14</v>
      </c>
      <c r="G2742" s="18" t="s">
        <v>142</v>
      </c>
      <c r="H2742" s="184" t="s">
        <v>5966</v>
      </c>
      <c r="I2742" s="185" t="s">
        <v>142</v>
      </c>
      <c r="J2742" s="18" t="s">
        <v>2236</v>
      </c>
    </row>
    <row r="2743" spans="1:10" x14ac:dyDescent="0.25">
      <c r="A2743" s="18">
        <v>24233840</v>
      </c>
      <c r="B2743" s="184" t="s">
        <v>4282</v>
      </c>
      <c r="C2743" s="18" t="s">
        <v>6031</v>
      </c>
      <c r="D2743" s="185" t="s">
        <v>79</v>
      </c>
      <c r="E2743" s="18" t="s">
        <v>763</v>
      </c>
      <c r="F2743" s="18">
        <v>12</v>
      </c>
      <c r="G2743" s="18" t="s">
        <v>142</v>
      </c>
      <c r="H2743" s="184" t="s">
        <v>5966</v>
      </c>
      <c r="I2743" s="185" t="s">
        <v>142</v>
      </c>
      <c r="J2743" s="18" t="s">
        <v>6032</v>
      </c>
    </row>
    <row r="2744" spans="1:10" x14ac:dyDescent="0.25">
      <c r="A2744" s="18">
        <v>24210125</v>
      </c>
      <c r="B2744" s="184" t="s">
        <v>4894</v>
      </c>
      <c r="C2744" s="18" t="s">
        <v>3154</v>
      </c>
      <c r="D2744" s="185" t="s">
        <v>95</v>
      </c>
      <c r="E2744" s="18" t="s">
        <v>6033</v>
      </c>
      <c r="F2744" s="18">
        <v>15</v>
      </c>
      <c r="G2744" s="18" t="s">
        <v>142</v>
      </c>
      <c r="H2744" s="184" t="s">
        <v>5966</v>
      </c>
      <c r="I2744" s="185" t="s">
        <v>142</v>
      </c>
      <c r="J2744" s="18" t="s">
        <v>6034</v>
      </c>
    </row>
    <row r="2745" spans="1:10" x14ac:dyDescent="0.25">
      <c r="A2745" s="18">
        <v>24210543</v>
      </c>
      <c r="B2745" s="184" t="s">
        <v>6035</v>
      </c>
      <c r="C2745" s="18" t="s">
        <v>1894</v>
      </c>
      <c r="D2745" s="185" t="s">
        <v>94</v>
      </c>
      <c r="E2745" s="18" t="s">
        <v>661</v>
      </c>
      <c r="F2745" s="18">
        <v>15</v>
      </c>
      <c r="G2745" s="18" t="s">
        <v>142</v>
      </c>
      <c r="H2745" s="184" t="s">
        <v>5966</v>
      </c>
      <c r="I2745" s="185" t="s">
        <v>142</v>
      </c>
      <c r="J2745" s="18" t="s">
        <v>2283</v>
      </c>
    </row>
    <row r="2746" spans="1:10" x14ac:dyDescent="0.25">
      <c r="A2746" s="18">
        <v>24220666</v>
      </c>
      <c r="B2746" s="184" t="s">
        <v>6036</v>
      </c>
      <c r="C2746" s="18" t="s">
        <v>6037</v>
      </c>
      <c r="D2746" s="185" t="s">
        <v>95</v>
      </c>
      <c r="E2746" s="18" t="s">
        <v>2646</v>
      </c>
      <c r="F2746" s="18">
        <v>15</v>
      </c>
      <c r="G2746" s="18" t="s">
        <v>142</v>
      </c>
      <c r="H2746" s="184" t="s">
        <v>5966</v>
      </c>
      <c r="I2746" s="185" t="s">
        <v>142</v>
      </c>
      <c r="J2746" s="18" t="s">
        <v>6038</v>
      </c>
    </row>
    <row r="2747" spans="1:10" x14ac:dyDescent="0.25">
      <c r="A2747" s="18">
        <v>24237777</v>
      </c>
      <c r="B2747" s="184" t="s">
        <v>2707</v>
      </c>
      <c r="C2747" s="18" t="s">
        <v>6039</v>
      </c>
      <c r="D2747" s="185" t="s">
        <v>94</v>
      </c>
      <c r="E2747" s="18" t="s">
        <v>1568</v>
      </c>
      <c r="F2747" s="18">
        <v>15</v>
      </c>
      <c r="G2747" s="18" t="s">
        <v>142</v>
      </c>
      <c r="H2747" s="184" t="s">
        <v>5966</v>
      </c>
      <c r="I2747" s="185" t="s">
        <v>142</v>
      </c>
      <c r="J2747" s="18" t="s">
        <v>2313</v>
      </c>
    </row>
    <row r="2748" spans="1:10" x14ac:dyDescent="0.25">
      <c r="A2748" s="18">
        <v>24221344</v>
      </c>
      <c r="B2748" s="184" t="s">
        <v>6040</v>
      </c>
      <c r="C2748" s="18" t="s">
        <v>6041</v>
      </c>
      <c r="D2748" s="185" t="s">
        <v>95</v>
      </c>
      <c r="E2748" s="18" t="s">
        <v>1385</v>
      </c>
      <c r="F2748" s="18">
        <v>15</v>
      </c>
      <c r="G2748" s="18" t="s">
        <v>142</v>
      </c>
      <c r="H2748" s="184" t="s">
        <v>5966</v>
      </c>
      <c r="I2748" s="185" t="s">
        <v>142</v>
      </c>
      <c r="J2748" s="18" t="s">
        <v>5974</v>
      </c>
    </row>
    <row r="2749" spans="1:10" x14ac:dyDescent="0.25">
      <c r="A2749" s="18">
        <v>24249188</v>
      </c>
      <c r="B2749" s="184" t="s">
        <v>1946</v>
      </c>
      <c r="C2749" s="18" t="s">
        <v>6042</v>
      </c>
      <c r="D2749" s="185" t="s">
        <v>79</v>
      </c>
      <c r="E2749" s="18" t="s">
        <v>2206</v>
      </c>
      <c r="F2749" s="18">
        <v>12</v>
      </c>
      <c r="G2749" s="18" t="s">
        <v>142</v>
      </c>
      <c r="H2749" s="184" t="s">
        <v>5966</v>
      </c>
      <c r="I2749" s="185" t="s">
        <v>142</v>
      </c>
      <c r="J2749" s="18" t="s">
        <v>5977</v>
      </c>
    </row>
    <row r="2750" spans="1:10" x14ac:dyDescent="0.25">
      <c r="A2750" s="18">
        <v>24211033</v>
      </c>
      <c r="B2750" s="184" t="s">
        <v>4304</v>
      </c>
      <c r="C2750" s="18" t="s">
        <v>6043</v>
      </c>
      <c r="D2750" s="185" t="s">
        <v>94</v>
      </c>
      <c r="E2750" s="18" t="s">
        <v>2824</v>
      </c>
      <c r="F2750" s="18">
        <v>14</v>
      </c>
      <c r="G2750" s="18" t="s">
        <v>142</v>
      </c>
      <c r="H2750" s="184" t="s">
        <v>5966</v>
      </c>
      <c r="I2750" s="185" t="s">
        <v>142</v>
      </c>
      <c r="J2750" s="18" t="s">
        <v>790</v>
      </c>
    </row>
    <row r="2751" spans="1:10" x14ac:dyDescent="0.25">
      <c r="A2751" s="18">
        <v>24249193</v>
      </c>
      <c r="B2751" s="184" t="s">
        <v>6044</v>
      </c>
      <c r="C2751" s="18" t="s">
        <v>6045</v>
      </c>
      <c r="D2751" s="185" t="s">
        <v>78</v>
      </c>
      <c r="E2751" s="18" t="s">
        <v>3297</v>
      </c>
      <c r="F2751" s="18">
        <v>12</v>
      </c>
      <c r="G2751" s="18" t="s">
        <v>142</v>
      </c>
      <c r="H2751" s="184" t="s">
        <v>5966</v>
      </c>
      <c r="I2751" s="185" t="s">
        <v>142</v>
      </c>
      <c r="J2751" s="18" t="s">
        <v>6046</v>
      </c>
    </row>
    <row r="2752" spans="1:10" x14ac:dyDescent="0.25">
      <c r="A2752" s="18">
        <v>24249192</v>
      </c>
      <c r="B2752" s="184" t="s">
        <v>6047</v>
      </c>
      <c r="C2752" s="18" t="s">
        <v>6048</v>
      </c>
      <c r="D2752" s="185" t="s">
        <v>78</v>
      </c>
      <c r="E2752" s="18" t="s">
        <v>6049</v>
      </c>
      <c r="F2752" s="18">
        <v>13</v>
      </c>
      <c r="G2752" s="18" t="s">
        <v>142</v>
      </c>
      <c r="H2752" s="184" t="s">
        <v>5966</v>
      </c>
      <c r="I2752" s="185" t="s">
        <v>142</v>
      </c>
      <c r="J2752" s="18" t="s">
        <v>6046</v>
      </c>
    </row>
    <row r="2753" spans="1:10" x14ac:dyDescent="0.25">
      <c r="A2753" s="18">
        <v>24249170</v>
      </c>
      <c r="B2753" s="184" t="s">
        <v>6050</v>
      </c>
      <c r="C2753" s="18" t="s">
        <v>6051</v>
      </c>
      <c r="D2753" s="185" t="s">
        <v>78</v>
      </c>
      <c r="E2753" s="18" t="s">
        <v>169</v>
      </c>
      <c r="F2753" s="18">
        <v>11</v>
      </c>
      <c r="G2753" s="18" t="s">
        <v>142</v>
      </c>
      <c r="H2753" s="184" t="s">
        <v>5966</v>
      </c>
      <c r="I2753" s="185" t="s">
        <v>142</v>
      </c>
      <c r="J2753" s="18" t="s">
        <v>2313</v>
      </c>
    </row>
    <row r="2754" spans="1:10" x14ac:dyDescent="0.25">
      <c r="A2754" s="18">
        <v>24221062</v>
      </c>
      <c r="B2754" s="184" t="s">
        <v>6052</v>
      </c>
      <c r="C2754" s="18" t="s">
        <v>6053</v>
      </c>
      <c r="D2754" s="185" t="s">
        <v>380</v>
      </c>
      <c r="E2754" s="18" t="s">
        <v>6054</v>
      </c>
      <c r="F2754" s="18">
        <v>16</v>
      </c>
      <c r="G2754" s="18" t="s">
        <v>142</v>
      </c>
      <c r="H2754" s="184" t="s">
        <v>5966</v>
      </c>
      <c r="I2754" s="185" t="s">
        <v>142</v>
      </c>
      <c r="J2754" s="18" t="s">
        <v>2313</v>
      </c>
    </row>
    <row r="2755" spans="1:10" x14ac:dyDescent="0.25">
      <c r="A2755" s="18">
        <v>24211043</v>
      </c>
      <c r="B2755" s="184" t="s">
        <v>6055</v>
      </c>
      <c r="C2755" s="18" t="s">
        <v>836</v>
      </c>
      <c r="D2755" s="185" t="s">
        <v>95</v>
      </c>
      <c r="E2755" s="18" t="s">
        <v>1610</v>
      </c>
      <c r="F2755" s="18">
        <v>14</v>
      </c>
      <c r="G2755" s="18" t="s">
        <v>142</v>
      </c>
      <c r="H2755" s="184" t="s">
        <v>5966</v>
      </c>
      <c r="I2755" s="185" t="s">
        <v>142</v>
      </c>
      <c r="J2755" s="18" t="s">
        <v>4305</v>
      </c>
    </row>
    <row r="2756" spans="1:10" x14ac:dyDescent="0.25">
      <c r="A2756" s="18">
        <v>24249196</v>
      </c>
      <c r="B2756" s="184" t="s">
        <v>6056</v>
      </c>
      <c r="C2756" s="18" t="s">
        <v>2517</v>
      </c>
      <c r="D2756" s="185" t="s">
        <v>78</v>
      </c>
      <c r="E2756" s="18" t="s">
        <v>1173</v>
      </c>
      <c r="F2756" s="18">
        <v>11</v>
      </c>
      <c r="G2756" s="18" t="s">
        <v>142</v>
      </c>
      <c r="H2756" s="184" t="s">
        <v>5966</v>
      </c>
      <c r="I2756" s="185" t="s">
        <v>142</v>
      </c>
      <c r="J2756" s="18" t="s">
        <v>608</v>
      </c>
    </row>
    <row r="2757" spans="1:10" x14ac:dyDescent="0.25">
      <c r="A2757" s="18">
        <v>24221305</v>
      </c>
      <c r="B2757" s="184" t="s">
        <v>6057</v>
      </c>
      <c r="C2757" s="18" t="s">
        <v>2382</v>
      </c>
      <c r="D2757" s="185" t="s">
        <v>94</v>
      </c>
      <c r="E2757" s="18" t="s">
        <v>306</v>
      </c>
      <c r="F2757" s="18">
        <v>14</v>
      </c>
      <c r="G2757" s="18" t="s">
        <v>142</v>
      </c>
      <c r="H2757" s="184" t="s">
        <v>5966</v>
      </c>
      <c r="I2757" s="185" t="s">
        <v>142</v>
      </c>
      <c r="J2757" s="18" t="s">
        <v>2283</v>
      </c>
    </row>
    <row r="2758" spans="1:10" x14ac:dyDescent="0.25">
      <c r="A2758" s="18">
        <v>24249169</v>
      </c>
      <c r="B2758" s="184" t="s">
        <v>6058</v>
      </c>
      <c r="C2758" s="18" t="s">
        <v>6059</v>
      </c>
      <c r="D2758" s="185" t="s">
        <v>78</v>
      </c>
      <c r="E2758" s="18" t="s">
        <v>1852</v>
      </c>
      <c r="F2758" s="18">
        <v>11</v>
      </c>
      <c r="G2758" s="18" t="s">
        <v>142</v>
      </c>
      <c r="H2758" s="184" t="s">
        <v>5966</v>
      </c>
      <c r="I2758" s="185" t="s">
        <v>142</v>
      </c>
      <c r="J2758" s="18" t="s">
        <v>6060</v>
      </c>
    </row>
    <row r="2759" spans="1:10" x14ac:dyDescent="0.25">
      <c r="A2759" s="18">
        <v>24249048</v>
      </c>
      <c r="B2759" s="184" t="s">
        <v>6058</v>
      </c>
      <c r="C2759" s="18" t="s">
        <v>6061</v>
      </c>
      <c r="D2759" s="185" t="s">
        <v>79</v>
      </c>
      <c r="E2759" s="18" t="s">
        <v>1745</v>
      </c>
      <c r="F2759" s="18">
        <v>13</v>
      </c>
      <c r="G2759" s="18" t="s">
        <v>142</v>
      </c>
      <c r="H2759" s="184" t="s">
        <v>5966</v>
      </c>
      <c r="I2759" s="185" t="s">
        <v>142</v>
      </c>
      <c r="J2759" s="18" t="s">
        <v>3870</v>
      </c>
    </row>
    <row r="2760" spans="1:10" x14ac:dyDescent="0.25">
      <c r="A2760" s="18">
        <v>24238128</v>
      </c>
      <c r="B2760" s="184" t="s">
        <v>1988</v>
      </c>
      <c r="C2760" s="18" t="s">
        <v>1039</v>
      </c>
      <c r="D2760" s="185" t="s">
        <v>95</v>
      </c>
      <c r="E2760" s="18" t="s">
        <v>6062</v>
      </c>
      <c r="F2760" s="18">
        <v>15</v>
      </c>
      <c r="G2760" s="18" t="s">
        <v>142</v>
      </c>
      <c r="H2760" s="184" t="s">
        <v>5966</v>
      </c>
      <c r="I2760" s="185" t="s">
        <v>142</v>
      </c>
      <c r="J2760" s="18" t="s">
        <v>5974</v>
      </c>
    </row>
    <row r="2761" spans="1:10" x14ac:dyDescent="0.25">
      <c r="A2761" s="18">
        <v>24249047</v>
      </c>
      <c r="B2761" s="184" t="s">
        <v>6063</v>
      </c>
      <c r="C2761" s="18" t="s">
        <v>6064</v>
      </c>
      <c r="D2761" s="185" t="s">
        <v>79</v>
      </c>
      <c r="E2761" s="18" t="s">
        <v>5128</v>
      </c>
      <c r="F2761" s="18">
        <v>13</v>
      </c>
      <c r="G2761" s="18" t="s">
        <v>142</v>
      </c>
      <c r="H2761" s="184" t="s">
        <v>5966</v>
      </c>
      <c r="I2761" s="185" t="s">
        <v>142</v>
      </c>
      <c r="J2761" s="18" t="s">
        <v>3870</v>
      </c>
    </row>
    <row r="2762" spans="1:10" x14ac:dyDescent="0.25">
      <c r="A2762" s="18">
        <v>24211070</v>
      </c>
      <c r="B2762" s="184" t="s">
        <v>6065</v>
      </c>
      <c r="C2762" s="18" t="s">
        <v>1950</v>
      </c>
      <c r="D2762" s="185" t="s">
        <v>95</v>
      </c>
      <c r="E2762" s="18" t="s">
        <v>3986</v>
      </c>
      <c r="F2762" s="18">
        <v>14</v>
      </c>
      <c r="G2762" s="18" t="s">
        <v>142</v>
      </c>
      <c r="H2762" s="184" t="s">
        <v>5966</v>
      </c>
      <c r="I2762" s="185" t="s">
        <v>142</v>
      </c>
      <c r="J2762" s="18" t="s">
        <v>3403</v>
      </c>
    </row>
    <row r="2763" spans="1:10" x14ac:dyDescent="0.25">
      <c r="A2763" s="18">
        <v>24248358</v>
      </c>
      <c r="B2763" s="184" t="s">
        <v>6066</v>
      </c>
      <c r="C2763" s="18" t="s">
        <v>6067</v>
      </c>
      <c r="D2763" s="185" t="s">
        <v>94</v>
      </c>
      <c r="E2763" s="18" t="s">
        <v>1315</v>
      </c>
      <c r="F2763" s="18">
        <v>15</v>
      </c>
      <c r="G2763" s="18" t="s">
        <v>142</v>
      </c>
      <c r="H2763" s="184" t="s">
        <v>5966</v>
      </c>
      <c r="I2763" s="185" t="s">
        <v>142</v>
      </c>
      <c r="J2763" s="18" t="s">
        <v>577</v>
      </c>
    </row>
    <row r="2764" spans="1:10" x14ac:dyDescent="0.25">
      <c r="A2764" s="18">
        <v>24222026</v>
      </c>
      <c r="B2764" s="184" t="s">
        <v>6068</v>
      </c>
      <c r="C2764" s="18" t="s">
        <v>2075</v>
      </c>
      <c r="D2764" s="185" t="s">
        <v>95</v>
      </c>
      <c r="E2764" s="18" t="s">
        <v>1352</v>
      </c>
      <c r="F2764" s="18">
        <v>13</v>
      </c>
      <c r="G2764" s="18" t="s">
        <v>142</v>
      </c>
      <c r="H2764" s="184" t="s">
        <v>5966</v>
      </c>
      <c r="I2764" s="185" t="s">
        <v>142</v>
      </c>
      <c r="J2764" s="18" t="s">
        <v>3403</v>
      </c>
    </row>
    <row r="2765" spans="1:10" x14ac:dyDescent="0.25">
      <c r="A2765" s="18">
        <v>24249049</v>
      </c>
      <c r="B2765" s="184" t="s">
        <v>6069</v>
      </c>
      <c r="C2765" s="18" t="s">
        <v>6070</v>
      </c>
      <c r="D2765" s="185" t="s">
        <v>79</v>
      </c>
      <c r="E2765" s="18" t="s">
        <v>1491</v>
      </c>
      <c r="F2765" s="18">
        <v>12</v>
      </c>
      <c r="G2765" s="18" t="s">
        <v>142</v>
      </c>
      <c r="H2765" s="184" t="s">
        <v>5966</v>
      </c>
      <c r="I2765" s="185" t="s">
        <v>142</v>
      </c>
      <c r="J2765" s="18" t="s">
        <v>3870</v>
      </c>
    </row>
    <row r="2766" spans="1:10" x14ac:dyDescent="0.25">
      <c r="A2766" s="18">
        <v>24222005</v>
      </c>
      <c r="B2766" s="184" t="s">
        <v>1448</v>
      </c>
      <c r="C2766" s="18" t="s">
        <v>4561</v>
      </c>
      <c r="D2766" s="185" t="s">
        <v>95</v>
      </c>
      <c r="E2766" s="18" t="s">
        <v>2929</v>
      </c>
      <c r="F2766" s="18">
        <v>15</v>
      </c>
      <c r="G2766" s="18" t="s">
        <v>142</v>
      </c>
      <c r="H2766" s="184" t="s">
        <v>5966</v>
      </c>
      <c r="I2766" s="185" t="s">
        <v>142</v>
      </c>
      <c r="J2766" s="18" t="s">
        <v>2022</v>
      </c>
    </row>
    <row r="2767" spans="1:10" x14ac:dyDescent="0.25">
      <c r="A2767" s="18">
        <v>24220267</v>
      </c>
      <c r="B2767" s="184" t="s">
        <v>665</v>
      </c>
      <c r="C2767" s="18" t="s">
        <v>6071</v>
      </c>
      <c r="D2767" s="185" t="s">
        <v>95</v>
      </c>
      <c r="E2767" s="18" t="s">
        <v>1315</v>
      </c>
      <c r="F2767" s="18">
        <v>15</v>
      </c>
      <c r="G2767" s="18" t="s">
        <v>142</v>
      </c>
      <c r="H2767" s="184" t="s">
        <v>5966</v>
      </c>
      <c r="I2767" s="185" t="s">
        <v>142</v>
      </c>
      <c r="J2767" s="18" t="s">
        <v>6072</v>
      </c>
    </row>
    <row r="2768" spans="1:10" x14ac:dyDescent="0.25">
      <c r="A2768" s="18">
        <v>24249189</v>
      </c>
      <c r="B2768" s="184" t="s">
        <v>6073</v>
      </c>
      <c r="C2768" s="18" t="s">
        <v>6074</v>
      </c>
      <c r="D2768" s="185" t="s">
        <v>78</v>
      </c>
      <c r="E2768" s="18" t="s">
        <v>2049</v>
      </c>
      <c r="F2768" s="18">
        <v>12</v>
      </c>
      <c r="G2768" s="18" t="s">
        <v>142</v>
      </c>
      <c r="H2768" s="184" t="s">
        <v>5966</v>
      </c>
      <c r="I2768" s="185" t="s">
        <v>142</v>
      </c>
      <c r="J2768" s="18" t="s">
        <v>4920</v>
      </c>
    </row>
    <row r="2769" spans="1:10" x14ac:dyDescent="0.25">
      <c r="A2769" s="18">
        <v>24249195</v>
      </c>
      <c r="B2769" s="184" t="s">
        <v>6075</v>
      </c>
      <c r="C2769" s="18" t="s">
        <v>6076</v>
      </c>
      <c r="D2769" s="185" t="s">
        <v>79</v>
      </c>
      <c r="E2769" s="18" t="s">
        <v>5640</v>
      </c>
      <c r="F2769" s="18">
        <v>12</v>
      </c>
      <c r="G2769" s="18" t="s">
        <v>142</v>
      </c>
      <c r="H2769" s="184" t="s">
        <v>5966</v>
      </c>
      <c r="I2769" s="185" t="s">
        <v>142</v>
      </c>
      <c r="J2769" s="18" t="s">
        <v>5977</v>
      </c>
    </row>
    <row r="2770" spans="1:10" x14ac:dyDescent="0.25">
      <c r="A2770" s="18">
        <v>24249272</v>
      </c>
      <c r="B2770" s="184" t="s">
        <v>9006</v>
      </c>
      <c r="C2770" s="18" t="s">
        <v>9007</v>
      </c>
      <c r="D2770" s="185" t="s">
        <v>95</v>
      </c>
      <c r="E2770" s="18" t="s">
        <v>2963</v>
      </c>
      <c r="F2770" s="18">
        <v>14</v>
      </c>
      <c r="G2770" s="18" t="s">
        <v>142</v>
      </c>
      <c r="H2770" s="184" t="s">
        <v>5966</v>
      </c>
      <c r="I2770" s="185" t="s">
        <v>142</v>
      </c>
      <c r="J2770" s="18" t="s">
        <v>152</v>
      </c>
    </row>
    <row r="2771" spans="1:10" x14ac:dyDescent="0.25">
      <c r="A2771" s="18">
        <v>24249050</v>
      </c>
      <c r="B2771" s="184" t="s">
        <v>6077</v>
      </c>
      <c r="C2771" s="18" t="s">
        <v>6078</v>
      </c>
      <c r="D2771" s="185" t="s">
        <v>79</v>
      </c>
      <c r="E2771" s="18" t="s">
        <v>583</v>
      </c>
      <c r="F2771" s="18">
        <v>12</v>
      </c>
      <c r="G2771" s="18" t="s">
        <v>142</v>
      </c>
      <c r="H2771" s="184" t="s">
        <v>5966</v>
      </c>
      <c r="I2771" s="185" t="s">
        <v>142</v>
      </c>
      <c r="J2771" s="18" t="s">
        <v>457</v>
      </c>
    </row>
    <row r="2772" spans="1:10" x14ac:dyDescent="0.25">
      <c r="A2772" s="18">
        <v>24220266</v>
      </c>
      <c r="B2772" s="184" t="s">
        <v>6079</v>
      </c>
      <c r="C2772" s="18" t="s">
        <v>6080</v>
      </c>
      <c r="D2772" s="185" t="s">
        <v>79</v>
      </c>
      <c r="E2772" s="18" t="s">
        <v>6081</v>
      </c>
      <c r="F2772" s="18">
        <v>13</v>
      </c>
      <c r="G2772" s="18" t="s">
        <v>142</v>
      </c>
      <c r="H2772" s="184" t="s">
        <v>5966</v>
      </c>
      <c r="I2772" s="185" t="s">
        <v>142</v>
      </c>
      <c r="J2772" s="18" t="s">
        <v>6002</v>
      </c>
    </row>
    <row r="2773" spans="1:10" x14ac:dyDescent="0.25">
      <c r="A2773" s="18">
        <v>24220665</v>
      </c>
      <c r="B2773" s="184" t="s">
        <v>6082</v>
      </c>
      <c r="C2773" s="18" t="s">
        <v>2198</v>
      </c>
      <c r="D2773" s="185" t="s">
        <v>94</v>
      </c>
      <c r="E2773" s="18" t="s">
        <v>6083</v>
      </c>
      <c r="F2773" s="18">
        <v>14</v>
      </c>
      <c r="G2773" s="18" t="s">
        <v>142</v>
      </c>
      <c r="H2773" s="184" t="s">
        <v>5966</v>
      </c>
      <c r="I2773" s="185" t="s">
        <v>142</v>
      </c>
      <c r="J2773" s="18" t="s">
        <v>2283</v>
      </c>
    </row>
    <row r="2774" spans="1:10" x14ac:dyDescent="0.25">
      <c r="A2774" s="18">
        <v>24220968</v>
      </c>
      <c r="B2774" s="184" t="s">
        <v>6084</v>
      </c>
      <c r="C2774" s="18" t="s">
        <v>269</v>
      </c>
      <c r="D2774" s="185" t="s">
        <v>95</v>
      </c>
      <c r="E2774" s="18" t="s">
        <v>2268</v>
      </c>
      <c r="F2774" s="18">
        <v>15</v>
      </c>
      <c r="G2774" s="18" t="s">
        <v>142</v>
      </c>
      <c r="H2774" s="184" t="s">
        <v>5966</v>
      </c>
      <c r="I2774" s="185" t="s">
        <v>142</v>
      </c>
      <c r="J2774" s="18" t="s">
        <v>5974</v>
      </c>
    </row>
    <row r="2775" spans="1:10" x14ac:dyDescent="0.25">
      <c r="A2775" s="18">
        <v>24221162</v>
      </c>
      <c r="B2775" s="184" t="s">
        <v>1477</v>
      </c>
      <c r="C2775" s="18" t="s">
        <v>6085</v>
      </c>
      <c r="D2775" s="185" t="s">
        <v>78</v>
      </c>
      <c r="E2775" s="18" t="s">
        <v>1763</v>
      </c>
      <c r="F2775" s="18">
        <v>13</v>
      </c>
      <c r="G2775" s="18" t="s">
        <v>142</v>
      </c>
      <c r="H2775" s="184" t="s">
        <v>5966</v>
      </c>
      <c r="I2775" s="185" t="s">
        <v>142</v>
      </c>
      <c r="J2775" s="18" t="s">
        <v>2313</v>
      </c>
    </row>
    <row r="2776" spans="1:10" x14ac:dyDescent="0.25">
      <c r="A2776" s="18">
        <v>24210530</v>
      </c>
      <c r="B2776" s="184" t="s">
        <v>6086</v>
      </c>
      <c r="C2776" s="18" t="s">
        <v>6087</v>
      </c>
      <c r="D2776" s="185" t="s">
        <v>94</v>
      </c>
      <c r="E2776" s="18" t="s">
        <v>6088</v>
      </c>
      <c r="F2776" s="18">
        <v>15</v>
      </c>
      <c r="G2776" s="18" t="s">
        <v>142</v>
      </c>
      <c r="H2776" s="184" t="s">
        <v>5966</v>
      </c>
      <c r="I2776" s="185" t="s">
        <v>142</v>
      </c>
      <c r="J2776" s="18" t="s">
        <v>2313</v>
      </c>
    </row>
    <row r="2777" spans="1:10" x14ac:dyDescent="0.25">
      <c r="A2777" s="18">
        <v>24222054</v>
      </c>
      <c r="B2777" s="184" t="s">
        <v>4335</v>
      </c>
      <c r="C2777" s="18" t="s">
        <v>6076</v>
      </c>
      <c r="D2777" s="185" t="s">
        <v>79</v>
      </c>
      <c r="E2777" s="18" t="s">
        <v>2361</v>
      </c>
      <c r="F2777" s="18">
        <v>13</v>
      </c>
      <c r="G2777" s="18" t="s">
        <v>142</v>
      </c>
      <c r="H2777" s="184" t="s">
        <v>5966</v>
      </c>
      <c r="I2777" s="185" t="s">
        <v>142</v>
      </c>
      <c r="J2777" s="18" t="s">
        <v>1728</v>
      </c>
    </row>
    <row r="2778" spans="1:10" x14ac:dyDescent="0.25">
      <c r="A2778" s="18">
        <v>24233760</v>
      </c>
      <c r="B2778" s="184" t="s">
        <v>6089</v>
      </c>
      <c r="C2778" s="18" t="s">
        <v>604</v>
      </c>
      <c r="D2778" s="185" t="s">
        <v>95</v>
      </c>
      <c r="E2778" s="18" t="s">
        <v>877</v>
      </c>
      <c r="F2778" s="18">
        <v>14</v>
      </c>
      <c r="G2778" s="18" t="s">
        <v>142</v>
      </c>
      <c r="H2778" s="184" t="s">
        <v>5966</v>
      </c>
      <c r="I2778" s="185" t="s">
        <v>2096</v>
      </c>
      <c r="J2778" s="18" t="s">
        <v>5968</v>
      </c>
    </row>
    <row r="2779" spans="1:10" x14ac:dyDescent="0.25">
      <c r="A2779" s="18">
        <v>24212850</v>
      </c>
      <c r="B2779" s="184" t="s">
        <v>6090</v>
      </c>
      <c r="C2779" s="18" t="s">
        <v>6091</v>
      </c>
      <c r="D2779" s="185" t="s">
        <v>94</v>
      </c>
      <c r="E2779" s="18" t="s">
        <v>6092</v>
      </c>
      <c r="F2779" s="18">
        <v>15</v>
      </c>
      <c r="G2779" s="18" t="s">
        <v>142</v>
      </c>
      <c r="H2779" s="184" t="s">
        <v>5966</v>
      </c>
      <c r="I2779" s="185" t="s">
        <v>142</v>
      </c>
      <c r="J2779" s="18" t="s">
        <v>2283</v>
      </c>
    </row>
    <row r="2780" spans="1:10" x14ac:dyDescent="0.25">
      <c r="A2780" s="18">
        <v>24248936</v>
      </c>
      <c r="B2780" s="184" t="s">
        <v>893</v>
      </c>
      <c r="C2780" s="18" t="s">
        <v>1654</v>
      </c>
      <c r="D2780" s="185" t="s">
        <v>79</v>
      </c>
      <c r="E2780" s="18" t="s">
        <v>6093</v>
      </c>
      <c r="F2780" s="18">
        <v>5</v>
      </c>
      <c r="G2780" s="18" t="s">
        <v>142</v>
      </c>
      <c r="H2780" s="184" t="s">
        <v>5966</v>
      </c>
      <c r="I2780" s="185" t="s">
        <v>142</v>
      </c>
      <c r="J2780" s="18" t="s">
        <v>2313</v>
      </c>
    </row>
    <row r="2781" spans="1:10" x14ac:dyDescent="0.25">
      <c r="A2781" s="18">
        <v>24237312</v>
      </c>
      <c r="B2781" s="184" t="s">
        <v>6094</v>
      </c>
      <c r="C2781" s="18" t="s">
        <v>1515</v>
      </c>
      <c r="D2781" s="185" t="s">
        <v>78</v>
      </c>
      <c r="E2781" s="18" t="s">
        <v>1437</v>
      </c>
      <c r="F2781" s="18">
        <v>13</v>
      </c>
      <c r="G2781" s="18" t="s">
        <v>142</v>
      </c>
      <c r="H2781" s="184" t="s">
        <v>5966</v>
      </c>
      <c r="I2781" s="185" t="s">
        <v>142</v>
      </c>
      <c r="J2781" s="18" t="s">
        <v>2236</v>
      </c>
    </row>
    <row r="2782" spans="1:10" x14ac:dyDescent="0.25">
      <c r="A2782" s="18">
        <v>24248937</v>
      </c>
      <c r="B2782" s="184" t="s">
        <v>6095</v>
      </c>
      <c r="C2782" s="18" t="s">
        <v>2823</v>
      </c>
      <c r="D2782" s="185" t="s">
        <v>94</v>
      </c>
      <c r="E2782" s="18" t="s">
        <v>837</v>
      </c>
      <c r="F2782" s="18">
        <v>14</v>
      </c>
      <c r="G2782" s="18" t="s">
        <v>142</v>
      </c>
      <c r="H2782" s="184" t="s">
        <v>5966</v>
      </c>
      <c r="I2782" s="185" t="s">
        <v>142</v>
      </c>
      <c r="J2782" s="18" t="s">
        <v>2313</v>
      </c>
    </row>
    <row r="2783" spans="1:10" x14ac:dyDescent="0.25">
      <c r="A2783" s="18">
        <v>24248355</v>
      </c>
      <c r="B2783" s="184" t="s">
        <v>6096</v>
      </c>
      <c r="C2783" s="18" t="s">
        <v>6097</v>
      </c>
      <c r="D2783" s="185" t="s">
        <v>78</v>
      </c>
      <c r="E2783" s="18" t="s">
        <v>4562</v>
      </c>
      <c r="F2783" s="18">
        <v>12</v>
      </c>
      <c r="G2783" s="18" t="s">
        <v>142</v>
      </c>
      <c r="H2783" s="184" t="s">
        <v>5966</v>
      </c>
      <c r="I2783" s="185" t="s">
        <v>142</v>
      </c>
      <c r="J2783" s="18" t="s">
        <v>1873</v>
      </c>
    </row>
    <row r="2784" spans="1:10" x14ac:dyDescent="0.25">
      <c r="A2784" s="18">
        <v>24220264</v>
      </c>
      <c r="B2784" s="184" t="s">
        <v>6098</v>
      </c>
      <c r="C2784" s="18" t="s">
        <v>1128</v>
      </c>
      <c r="D2784" s="185" t="s">
        <v>95</v>
      </c>
      <c r="E2784" s="18" t="s">
        <v>1657</v>
      </c>
      <c r="F2784" s="18">
        <v>14</v>
      </c>
      <c r="G2784" s="18" t="s">
        <v>142</v>
      </c>
      <c r="H2784" s="184" t="s">
        <v>5966</v>
      </c>
      <c r="I2784" s="185" t="s">
        <v>142</v>
      </c>
      <c r="J2784" s="18" t="s">
        <v>6034</v>
      </c>
    </row>
    <row r="2785" spans="1:10" x14ac:dyDescent="0.25">
      <c r="A2785" s="18">
        <v>24248357</v>
      </c>
      <c r="B2785" s="184" t="s">
        <v>6099</v>
      </c>
      <c r="C2785" s="18" t="s">
        <v>6100</v>
      </c>
      <c r="D2785" s="185" t="s">
        <v>79</v>
      </c>
      <c r="E2785" s="18" t="s">
        <v>403</v>
      </c>
      <c r="F2785" s="18">
        <v>11</v>
      </c>
      <c r="G2785" s="18" t="s">
        <v>142</v>
      </c>
      <c r="H2785" s="184" t="s">
        <v>5966</v>
      </c>
      <c r="I2785" s="185" t="s">
        <v>142</v>
      </c>
      <c r="J2785" s="18" t="s">
        <v>577</v>
      </c>
    </row>
    <row r="2786" spans="1:10" x14ac:dyDescent="0.25">
      <c r="A2786" s="18">
        <v>24248938</v>
      </c>
      <c r="B2786" s="184" t="s">
        <v>6101</v>
      </c>
      <c r="C2786" s="18" t="s">
        <v>3708</v>
      </c>
      <c r="D2786" s="185" t="s">
        <v>95</v>
      </c>
      <c r="E2786" s="18" t="s">
        <v>6102</v>
      </c>
      <c r="F2786" s="18">
        <v>15</v>
      </c>
      <c r="G2786" s="18" t="s">
        <v>142</v>
      </c>
      <c r="H2786" s="184" t="s">
        <v>5966</v>
      </c>
      <c r="I2786" s="185" t="s">
        <v>142</v>
      </c>
      <c r="J2786" s="18" t="s">
        <v>2313</v>
      </c>
    </row>
    <row r="2787" spans="1:10" x14ac:dyDescent="0.25">
      <c r="A2787" s="18">
        <v>24248354</v>
      </c>
      <c r="B2787" s="184" t="s">
        <v>6103</v>
      </c>
      <c r="C2787" s="18" t="s">
        <v>3516</v>
      </c>
      <c r="D2787" s="185" t="s">
        <v>79</v>
      </c>
      <c r="E2787" s="18" t="s">
        <v>6104</v>
      </c>
      <c r="F2787" s="18">
        <v>12</v>
      </c>
      <c r="G2787" s="18" t="s">
        <v>142</v>
      </c>
      <c r="H2787" s="184" t="s">
        <v>5966</v>
      </c>
      <c r="I2787" s="185" t="s">
        <v>142</v>
      </c>
      <c r="J2787" s="18" t="s">
        <v>1873</v>
      </c>
    </row>
    <row r="2788" spans="1:10" x14ac:dyDescent="0.25">
      <c r="A2788" s="18">
        <v>24249190</v>
      </c>
      <c r="B2788" s="184" t="s">
        <v>6105</v>
      </c>
      <c r="C2788" s="18" t="s">
        <v>6106</v>
      </c>
      <c r="D2788" s="185" t="s">
        <v>79</v>
      </c>
      <c r="E2788" s="18" t="s">
        <v>3460</v>
      </c>
      <c r="F2788" s="18">
        <v>12</v>
      </c>
      <c r="G2788" s="18" t="s">
        <v>142</v>
      </c>
      <c r="H2788" s="184" t="s">
        <v>5966</v>
      </c>
      <c r="I2788" s="185" t="s">
        <v>142</v>
      </c>
      <c r="J2788" s="18" t="s">
        <v>1873</v>
      </c>
    </row>
    <row r="2789" spans="1:10" x14ac:dyDescent="0.25">
      <c r="A2789" s="18">
        <v>24220265</v>
      </c>
      <c r="B2789" s="184" t="s">
        <v>6107</v>
      </c>
      <c r="C2789" s="18" t="s">
        <v>6108</v>
      </c>
      <c r="D2789" s="185" t="s">
        <v>79</v>
      </c>
      <c r="E2789" s="18" t="s">
        <v>1238</v>
      </c>
      <c r="F2789" s="18">
        <v>13</v>
      </c>
      <c r="G2789" s="18" t="s">
        <v>142</v>
      </c>
      <c r="H2789" s="184" t="s">
        <v>5966</v>
      </c>
      <c r="I2789" s="185" t="s">
        <v>142</v>
      </c>
      <c r="J2789" s="18" t="s">
        <v>3661</v>
      </c>
    </row>
    <row r="2790" spans="1:10" x14ac:dyDescent="0.25">
      <c r="A2790" s="18">
        <v>24248356</v>
      </c>
      <c r="B2790" s="184" t="s">
        <v>2594</v>
      </c>
      <c r="C2790" s="18" t="s">
        <v>6109</v>
      </c>
      <c r="D2790" s="185" t="s">
        <v>95</v>
      </c>
      <c r="E2790" s="18" t="s">
        <v>2679</v>
      </c>
      <c r="F2790" s="18">
        <v>14</v>
      </c>
      <c r="G2790" s="18" t="s">
        <v>142</v>
      </c>
      <c r="H2790" s="184" t="s">
        <v>5966</v>
      </c>
      <c r="I2790" s="185" t="s">
        <v>142</v>
      </c>
      <c r="J2790" s="18" t="s">
        <v>577</v>
      </c>
    </row>
    <row r="2791" spans="1:10" x14ac:dyDescent="0.25">
      <c r="A2791" s="18">
        <v>24238270</v>
      </c>
      <c r="B2791" s="184" t="s">
        <v>3387</v>
      </c>
      <c r="C2791" s="18" t="s">
        <v>2654</v>
      </c>
      <c r="D2791" s="185" t="s">
        <v>79</v>
      </c>
      <c r="E2791" s="18" t="s">
        <v>3786</v>
      </c>
      <c r="F2791" s="18">
        <v>13</v>
      </c>
      <c r="G2791" s="18" t="s">
        <v>142</v>
      </c>
      <c r="H2791" s="184" t="s">
        <v>5966</v>
      </c>
      <c r="I2791" s="185" t="s">
        <v>142</v>
      </c>
      <c r="J2791" s="18" t="s">
        <v>5968</v>
      </c>
    </row>
    <row r="2792" spans="1:10" x14ac:dyDescent="0.25">
      <c r="A2792" s="18">
        <v>24249059</v>
      </c>
      <c r="B2792" s="184" t="s">
        <v>6110</v>
      </c>
      <c r="C2792" s="18" t="s">
        <v>6111</v>
      </c>
      <c r="D2792" s="185" t="s">
        <v>78</v>
      </c>
      <c r="E2792" s="18" t="s">
        <v>3834</v>
      </c>
      <c r="F2792" s="18">
        <v>11</v>
      </c>
      <c r="G2792" s="18" t="s">
        <v>142</v>
      </c>
      <c r="H2792" s="184" t="s">
        <v>5966</v>
      </c>
      <c r="I2792" s="185" t="s">
        <v>142</v>
      </c>
      <c r="J2792" s="18" t="s">
        <v>2313</v>
      </c>
    </row>
    <row r="2793" spans="1:10" x14ac:dyDescent="0.25">
      <c r="A2793" s="18">
        <v>24248606</v>
      </c>
      <c r="B2793" s="184" t="s">
        <v>6112</v>
      </c>
      <c r="C2793" s="18" t="s">
        <v>6113</v>
      </c>
      <c r="D2793" s="185" t="s">
        <v>94</v>
      </c>
      <c r="E2793" s="18" t="s">
        <v>1306</v>
      </c>
      <c r="F2793" s="18">
        <v>13</v>
      </c>
      <c r="G2793" s="18" t="s">
        <v>142</v>
      </c>
      <c r="H2793" s="184" t="s">
        <v>6114</v>
      </c>
      <c r="I2793" s="185" t="s">
        <v>142</v>
      </c>
      <c r="J2793" s="18" t="s">
        <v>445</v>
      </c>
    </row>
    <row r="2794" spans="1:10" x14ac:dyDescent="0.25">
      <c r="A2794" s="18">
        <v>24239118</v>
      </c>
      <c r="B2794" s="184" t="s">
        <v>6115</v>
      </c>
      <c r="C2794" s="18" t="s">
        <v>6116</v>
      </c>
      <c r="D2794" s="185" t="s">
        <v>79</v>
      </c>
      <c r="E2794" s="18" t="s">
        <v>444</v>
      </c>
      <c r="F2794" s="18">
        <v>12</v>
      </c>
      <c r="G2794" s="18" t="s">
        <v>142</v>
      </c>
      <c r="H2794" s="184" t="s">
        <v>6114</v>
      </c>
      <c r="I2794" s="185" t="s">
        <v>142</v>
      </c>
      <c r="J2794" s="18" t="s">
        <v>445</v>
      </c>
    </row>
    <row r="2795" spans="1:10" x14ac:dyDescent="0.25">
      <c r="A2795" s="18">
        <v>24248607</v>
      </c>
      <c r="B2795" s="184" t="s">
        <v>6117</v>
      </c>
      <c r="C2795" s="18" t="s">
        <v>6118</v>
      </c>
      <c r="D2795" s="185" t="s">
        <v>94</v>
      </c>
      <c r="E2795" s="18" t="s">
        <v>1479</v>
      </c>
      <c r="F2795" s="18">
        <v>14</v>
      </c>
      <c r="G2795" s="18" t="s">
        <v>142</v>
      </c>
      <c r="H2795" s="184" t="s">
        <v>6114</v>
      </c>
      <c r="I2795" s="185" t="s">
        <v>142</v>
      </c>
      <c r="J2795" s="18" t="s">
        <v>764</v>
      </c>
    </row>
    <row r="2796" spans="1:10" x14ac:dyDescent="0.25">
      <c r="A2796" s="18">
        <v>24248608</v>
      </c>
      <c r="B2796" s="184" t="s">
        <v>6119</v>
      </c>
      <c r="C2796" s="18" t="s">
        <v>2003</v>
      </c>
      <c r="D2796" s="185" t="s">
        <v>79</v>
      </c>
      <c r="E2796" s="18" t="s">
        <v>5176</v>
      </c>
      <c r="F2796" s="18">
        <v>13</v>
      </c>
      <c r="G2796" s="18" t="s">
        <v>142</v>
      </c>
      <c r="H2796" s="184" t="s">
        <v>6114</v>
      </c>
      <c r="I2796" s="185" t="s">
        <v>142</v>
      </c>
      <c r="J2796" s="18" t="s">
        <v>2233</v>
      </c>
    </row>
    <row r="2797" spans="1:10" x14ac:dyDescent="0.25">
      <c r="A2797" s="18">
        <v>24248567</v>
      </c>
      <c r="B2797" s="184" t="s">
        <v>6120</v>
      </c>
      <c r="C2797" s="18" t="s">
        <v>3865</v>
      </c>
      <c r="D2797" s="185" t="s">
        <v>79</v>
      </c>
      <c r="E2797" s="18" t="s">
        <v>993</v>
      </c>
      <c r="F2797" s="18">
        <v>12</v>
      </c>
      <c r="G2797" s="18" t="s">
        <v>142</v>
      </c>
      <c r="H2797" s="184" t="s">
        <v>6114</v>
      </c>
      <c r="I2797" s="185" t="s">
        <v>142</v>
      </c>
      <c r="J2797" s="18" t="s">
        <v>445</v>
      </c>
    </row>
    <row r="2798" spans="1:10" x14ac:dyDescent="0.25">
      <c r="A2798" s="18">
        <v>24222076</v>
      </c>
      <c r="B2798" s="184" t="s">
        <v>5279</v>
      </c>
      <c r="C2798" s="18" t="s">
        <v>6121</v>
      </c>
      <c r="D2798" s="185" t="s">
        <v>79</v>
      </c>
      <c r="E2798" s="18" t="s">
        <v>1279</v>
      </c>
      <c r="F2798" s="18">
        <v>12</v>
      </c>
      <c r="G2798" s="18" t="s">
        <v>142</v>
      </c>
      <c r="H2798" s="184" t="s">
        <v>6114</v>
      </c>
      <c r="I2798" s="185" t="s">
        <v>142</v>
      </c>
      <c r="J2798" s="18" t="s">
        <v>6122</v>
      </c>
    </row>
    <row r="2799" spans="1:10" x14ac:dyDescent="0.25">
      <c r="A2799" s="18">
        <v>24233755</v>
      </c>
      <c r="B2799" s="184" t="s">
        <v>6123</v>
      </c>
      <c r="C2799" s="18" t="s">
        <v>6124</v>
      </c>
      <c r="D2799" s="185" t="s">
        <v>79</v>
      </c>
      <c r="E2799" s="18" t="s">
        <v>5916</v>
      </c>
      <c r="F2799" s="18">
        <v>12</v>
      </c>
      <c r="G2799" s="18" t="s">
        <v>142</v>
      </c>
      <c r="H2799" s="184" t="s">
        <v>6114</v>
      </c>
      <c r="I2799" s="185" t="s">
        <v>142</v>
      </c>
      <c r="J2799" s="18" t="s">
        <v>445</v>
      </c>
    </row>
    <row r="2800" spans="1:10" x14ac:dyDescent="0.25">
      <c r="A2800" s="18">
        <v>24248568</v>
      </c>
      <c r="B2800" s="184" t="s">
        <v>6125</v>
      </c>
      <c r="C2800" s="18" t="s">
        <v>6126</v>
      </c>
      <c r="D2800" s="185" t="s">
        <v>79</v>
      </c>
      <c r="E2800" s="18" t="s">
        <v>1913</v>
      </c>
      <c r="F2800" s="18">
        <v>12</v>
      </c>
      <c r="G2800" s="18" t="s">
        <v>142</v>
      </c>
      <c r="H2800" s="184" t="s">
        <v>6114</v>
      </c>
      <c r="I2800" s="185" t="s">
        <v>142</v>
      </c>
      <c r="J2800" s="18" t="s">
        <v>445</v>
      </c>
    </row>
    <row r="2801" spans="1:10" x14ac:dyDescent="0.25">
      <c r="A2801" s="18">
        <v>24239132</v>
      </c>
      <c r="B2801" s="184" t="s">
        <v>6127</v>
      </c>
      <c r="C2801" s="18" t="s">
        <v>6128</v>
      </c>
      <c r="D2801" s="185" t="s">
        <v>78</v>
      </c>
      <c r="E2801" s="18" t="s">
        <v>3854</v>
      </c>
      <c r="F2801" s="18">
        <v>13</v>
      </c>
      <c r="G2801" s="18" t="s">
        <v>142</v>
      </c>
      <c r="H2801" s="184" t="s">
        <v>6114</v>
      </c>
      <c r="I2801" s="185" t="s">
        <v>142</v>
      </c>
      <c r="J2801" s="18" t="s">
        <v>307</v>
      </c>
    </row>
    <row r="2802" spans="1:10" x14ac:dyDescent="0.25">
      <c r="A2802" s="18">
        <v>24248609</v>
      </c>
      <c r="B2802" s="184" t="s">
        <v>1850</v>
      </c>
      <c r="C2802" s="18" t="s">
        <v>6129</v>
      </c>
      <c r="D2802" s="185" t="s">
        <v>79</v>
      </c>
      <c r="E2802" s="18" t="s">
        <v>6130</v>
      </c>
      <c r="F2802" s="18">
        <v>12</v>
      </c>
      <c r="G2802" s="18" t="s">
        <v>142</v>
      </c>
      <c r="H2802" s="184" t="s">
        <v>6114</v>
      </c>
      <c r="I2802" s="185" t="s">
        <v>142</v>
      </c>
      <c r="J2802" s="18" t="s">
        <v>6131</v>
      </c>
    </row>
    <row r="2803" spans="1:10" x14ac:dyDescent="0.25">
      <c r="A2803" s="18">
        <v>24248610</v>
      </c>
      <c r="B2803" s="184" t="s">
        <v>4847</v>
      </c>
      <c r="C2803" s="18" t="s">
        <v>1710</v>
      </c>
      <c r="D2803" s="185" t="s">
        <v>79</v>
      </c>
      <c r="E2803" s="18" t="s">
        <v>6132</v>
      </c>
      <c r="F2803" s="18">
        <v>11</v>
      </c>
      <c r="G2803" s="18" t="s">
        <v>142</v>
      </c>
      <c r="H2803" s="184" t="s">
        <v>6114</v>
      </c>
      <c r="I2803" s="185" t="s">
        <v>142</v>
      </c>
      <c r="J2803" s="18" t="s">
        <v>2233</v>
      </c>
    </row>
    <row r="2804" spans="1:10" x14ac:dyDescent="0.25">
      <c r="A2804" s="18">
        <v>24239154</v>
      </c>
      <c r="B2804" s="184" t="s">
        <v>183</v>
      </c>
      <c r="C2804" s="18" t="s">
        <v>1777</v>
      </c>
      <c r="D2804" s="185" t="s">
        <v>79</v>
      </c>
      <c r="E2804" s="18" t="s">
        <v>6133</v>
      </c>
      <c r="F2804" s="18">
        <v>13</v>
      </c>
      <c r="G2804" s="18" t="s">
        <v>142</v>
      </c>
      <c r="H2804" s="184" t="s">
        <v>6114</v>
      </c>
      <c r="I2804" s="185" t="s">
        <v>142</v>
      </c>
      <c r="J2804" s="18" t="s">
        <v>6134</v>
      </c>
    </row>
    <row r="2805" spans="1:10" x14ac:dyDescent="0.25">
      <c r="A2805" s="18">
        <v>24222677</v>
      </c>
      <c r="B2805" s="184" t="s">
        <v>186</v>
      </c>
      <c r="C2805" s="18" t="s">
        <v>4351</v>
      </c>
      <c r="D2805" s="185" t="s">
        <v>95</v>
      </c>
      <c r="E2805" s="18" t="s">
        <v>4492</v>
      </c>
      <c r="F2805" s="18">
        <v>14</v>
      </c>
      <c r="G2805" s="18" t="s">
        <v>142</v>
      </c>
      <c r="H2805" s="184" t="s">
        <v>6114</v>
      </c>
      <c r="I2805" s="185" t="s">
        <v>142</v>
      </c>
      <c r="J2805" s="18" t="s">
        <v>6135</v>
      </c>
    </row>
    <row r="2806" spans="1:10" x14ac:dyDescent="0.25">
      <c r="A2806" s="18">
        <v>24239134</v>
      </c>
      <c r="B2806" s="184" t="s">
        <v>884</v>
      </c>
      <c r="C2806" s="18" t="s">
        <v>6136</v>
      </c>
      <c r="D2806" s="185" t="s">
        <v>78</v>
      </c>
      <c r="E2806" s="18" t="s">
        <v>5474</v>
      </c>
      <c r="F2806" s="18">
        <v>13</v>
      </c>
      <c r="G2806" s="18" t="s">
        <v>142</v>
      </c>
      <c r="H2806" s="184" t="s">
        <v>6114</v>
      </c>
      <c r="I2806" s="185" t="s">
        <v>142</v>
      </c>
      <c r="J2806" s="18" t="s">
        <v>1292</v>
      </c>
    </row>
    <row r="2807" spans="1:10" x14ac:dyDescent="0.25">
      <c r="A2807" s="18">
        <v>24222161</v>
      </c>
      <c r="B2807" s="184" t="s">
        <v>6137</v>
      </c>
      <c r="C2807" s="18" t="s">
        <v>2485</v>
      </c>
      <c r="D2807" s="185" t="s">
        <v>95</v>
      </c>
      <c r="E2807" s="18" t="s">
        <v>5545</v>
      </c>
      <c r="F2807" s="18">
        <v>13</v>
      </c>
      <c r="G2807" s="18" t="s">
        <v>142</v>
      </c>
      <c r="H2807" s="184" t="s">
        <v>6114</v>
      </c>
      <c r="I2807" s="185" t="s">
        <v>142</v>
      </c>
      <c r="J2807" s="18" t="s">
        <v>1316</v>
      </c>
    </row>
    <row r="2808" spans="1:10" x14ac:dyDescent="0.25">
      <c r="A2808" s="18">
        <v>24248611</v>
      </c>
      <c r="B2808" s="184" t="s">
        <v>6138</v>
      </c>
      <c r="C2808" s="18" t="s">
        <v>2082</v>
      </c>
      <c r="D2808" s="185" t="s">
        <v>78</v>
      </c>
      <c r="E2808" s="18" t="s">
        <v>6139</v>
      </c>
      <c r="F2808" s="18">
        <v>12</v>
      </c>
      <c r="G2808" s="18" t="s">
        <v>142</v>
      </c>
      <c r="H2808" s="184" t="s">
        <v>6114</v>
      </c>
      <c r="I2808" s="185" t="s">
        <v>142</v>
      </c>
      <c r="J2808" s="18" t="s">
        <v>2233</v>
      </c>
    </row>
    <row r="2809" spans="1:10" x14ac:dyDescent="0.25">
      <c r="A2809" s="18">
        <v>24239135</v>
      </c>
      <c r="B2809" s="184" t="s">
        <v>6140</v>
      </c>
      <c r="C2809" s="18" t="s">
        <v>6141</v>
      </c>
      <c r="D2809" s="185" t="s">
        <v>78</v>
      </c>
      <c r="E2809" s="18" t="s">
        <v>2492</v>
      </c>
      <c r="F2809" s="18">
        <v>12</v>
      </c>
      <c r="G2809" s="18" t="s">
        <v>142</v>
      </c>
      <c r="H2809" s="184" t="s">
        <v>6114</v>
      </c>
      <c r="I2809" s="185" t="s">
        <v>142</v>
      </c>
      <c r="J2809" s="18" t="s">
        <v>445</v>
      </c>
    </row>
    <row r="2810" spans="1:10" x14ac:dyDescent="0.25">
      <c r="A2810" s="18">
        <v>24248612</v>
      </c>
      <c r="B2810" s="184" t="s">
        <v>6142</v>
      </c>
      <c r="C2810" s="18" t="s">
        <v>4978</v>
      </c>
      <c r="D2810" s="185" t="s">
        <v>79</v>
      </c>
      <c r="E2810" s="18" t="s">
        <v>277</v>
      </c>
      <c r="F2810" s="18">
        <v>11</v>
      </c>
      <c r="G2810" s="18" t="s">
        <v>142</v>
      </c>
      <c r="H2810" s="184" t="s">
        <v>6114</v>
      </c>
      <c r="I2810" s="185" t="s">
        <v>142</v>
      </c>
      <c r="J2810" s="18" t="s">
        <v>307</v>
      </c>
    </row>
    <row r="2811" spans="1:10" x14ac:dyDescent="0.25">
      <c r="A2811" s="18">
        <v>24248613</v>
      </c>
      <c r="B2811" s="184" t="s">
        <v>6143</v>
      </c>
      <c r="C2811" s="18" t="s">
        <v>3357</v>
      </c>
      <c r="D2811" s="185" t="s">
        <v>79</v>
      </c>
      <c r="E2811" s="18" t="s">
        <v>6028</v>
      </c>
      <c r="F2811" s="18">
        <v>13</v>
      </c>
      <c r="G2811" s="18" t="s">
        <v>142</v>
      </c>
      <c r="H2811" s="184" t="s">
        <v>6114</v>
      </c>
      <c r="I2811" s="185" t="s">
        <v>142</v>
      </c>
      <c r="J2811" s="18" t="s">
        <v>2233</v>
      </c>
    </row>
    <row r="2812" spans="1:10" x14ac:dyDescent="0.25">
      <c r="A2812" s="18">
        <v>24222710</v>
      </c>
      <c r="B2812" s="184" t="s">
        <v>6144</v>
      </c>
      <c r="C2812" s="18" t="s">
        <v>5544</v>
      </c>
      <c r="D2812" s="185" t="s">
        <v>94</v>
      </c>
      <c r="E2812" s="18" t="s">
        <v>2124</v>
      </c>
      <c r="F2812" s="18">
        <v>14</v>
      </c>
      <c r="G2812" s="18" t="s">
        <v>142</v>
      </c>
      <c r="H2812" s="184" t="s">
        <v>6114</v>
      </c>
      <c r="I2812" s="185" t="s">
        <v>142</v>
      </c>
      <c r="J2812" s="18" t="s">
        <v>307</v>
      </c>
    </row>
    <row r="2813" spans="1:10" x14ac:dyDescent="0.25">
      <c r="A2813" s="18">
        <v>24233742</v>
      </c>
      <c r="B2813" s="184" t="s">
        <v>2772</v>
      </c>
      <c r="C2813" s="18" t="s">
        <v>1878</v>
      </c>
      <c r="D2813" s="185" t="s">
        <v>79</v>
      </c>
      <c r="E2813" s="18" t="s">
        <v>6145</v>
      </c>
      <c r="F2813" s="18">
        <v>13</v>
      </c>
      <c r="G2813" s="18" t="s">
        <v>142</v>
      </c>
      <c r="H2813" s="184" t="s">
        <v>6114</v>
      </c>
      <c r="I2813" s="185" t="s">
        <v>142</v>
      </c>
      <c r="J2813" s="18" t="s">
        <v>608</v>
      </c>
    </row>
    <row r="2814" spans="1:10" x14ac:dyDescent="0.25">
      <c r="A2814" s="18">
        <v>24248614</v>
      </c>
      <c r="B2814" s="184" t="s">
        <v>3979</v>
      </c>
      <c r="C2814" s="18" t="s">
        <v>6146</v>
      </c>
      <c r="D2814" s="185" t="s">
        <v>79</v>
      </c>
      <c r="E2814" s="18" t="s">
        <v>3517</v>
      </c>
      <c r="F2814" s="18">
        <v>12</v>
      </c>
      <c r="G2814" s="18" t="s">
        <v>142</v>
      </c>
      <c r="H2814" s="184" t="s">
        <v>6114</v>
      </c>
      <c r="I2814" s="185" t="s">
        <v>142</v>
      </c>
      <c r="J2814" s="18" t="s">
        <v>2233</v>
      </c>
    </row>
    <row r="2815" spans="1:10" x14ac:dyDescent="0.25">
      <c r="A2815" s="18">
        <v>24222094</v>
      </c>
      <c r="B2815" s="184" t="s">
        <v>6147</v>
      </c>
      <c r="C2815" s="18" t="s">
        <v>2441</v>
      </c>
      <c r="D2815" s="185" t="s">
        <v>95</v>
      </c>
      <c r="E2815" s="18" t="s">
        <v>4598</v>
      </c>
      <c r="F2815" s="18">
        <v>13</v>
      </c>
      <c r="G2815" s="18" t="s">
        <v>142</v>
      </c>
      <c r="H2815" s="184" t="s">
        <v>6114</v>
      </c>
      <c r="I2815" s="185" t="s">
        <v>142</v>
      </c>
      <c r="J2815" s="18" t="s">
        <v>307</v>
      </c>
    </row>
    <row r="2816" spans="1:10" x14ac:dyDescent="0.25">
      <c r="A2816" s="18">
        <v>24222688</v>
      </c>
      <c r="B2816" s="184" t="s">
        <v>6148</v>
      </c>
      <c r="C2816" s="18" t="s">
        <v>607</v>
      </c>
      <c r="D2816" s="185" t="s">
        <v>79</v>
      </c>
      <c r="E2816" s="18" t="s">
        <v>3018</v>
      </c>
      <c r="F2816" s="18">
        <v>13</v>
      </c>
      <c r="G2816" s="18" t="s">
        <v>142</v>
      </c>
      <c r="H2816" s="184" t="s">
        <v>6114</v>
      </c>
      <c r="I2816" s="185" t="s">
        <v>142</v>
      </c>
      <c r="J2816" s="18" t="s">
        <v>307</v>
      </c>
    </row>
    <row r="2817" spans="1:10" x14ac:dyDescent="0.25">
      <c r="A2817" s="18">
        <v>24233754</v>
      </c>
      <c r="B2817" s="184" t="s">
        <v>6149</v>
      </c>
      <c r="C2817" s="18" t="s">
        <v>6150</v>
      </c>
      <c r="D2817" s="185" t="s">
        <v>79</v>
      </c>
      <c r="E2817" s="18" t="s">
        <v>2322</v>
      </c>
      <c r="F2817" s="18">
        <v>13</v>
      </c>
      <c r="G2817" s="18" t="s">
        <v>142</v>
      </c>
      <c r="H2817" s="184" t="s">
        <v>6114</v>
      </c>
      <c r="I2817" s="185" t="s">
        <v>142</v>
      </c>
      <c r="J2817" s="18" t="s">
        <v>445</v>
      </c>
    </row>
    <row r="2818" spans="1:10" x14ac:dyDescent="0.25">
      <c r="A2818" s="18">
        <v>24239117</v>
      </c>
      <c r="B2818" s="184" t="s">
        <v>6151</v>
      </c>
      <c r="C2818" s="18" t="s">
        <v>6152</v>
      </c>
      <c r="D2818" s="185" t="s">
        <v>79</v>
      </c>
      <c r="E2818" s="18" t="s">
        <v>3540</v>
      </c>
      <c r="F2818" s="18">
        <v>12</v>
      </c>
      <c r="G2818" s="18" t="s">
        <v>142</v>
      </c>
      <c r="H2818" s="184" t="s">
        <v>6114</v>
      </c>
      <c r="I2818" s="185" t="s">
        <v>142</v>
      </c>
      <c r="J2818" s="18" t="s">
        <v>445</v>
      </c>
    </row>
    <row r="2819" spans="1:10" x14ac:dyDescent="0.25">
      <c r="A2819" s="18">
        <v>24248939</v>
      </c>
      <c r="B2819" s="184" t="s">
        <v>6153</v>
      </c>
      <c r="C2819" s="18" t="s">
        <v>6154</v>
      </c>
      <c r="D2819" s="185" t="s">
        <v>79</v>
      </c>
      <c r="E2819" s="18" t="s">
        <v>5334</v>
      </c>
      <c r="F2819" s="18">
        <v>12</v>
      </c>
      <c r="G2819" s="18" t="s">
        <v>142</v>
      </c>
      <c r="H2819" s="184" t="s">
        <v>6114</v>
      </c>
      <c r="I2819" s="185" t="s">
        <v>142</v>
      </c>
      <c r="J2819" s="18" t="s">
        <v>307</v>
      </c>
    </row>
    <row r="2820" spans="1:10" x14ac:dyDescent="0.25">
      <c r="A2820" s="18">
        <v>24233801</v>
      </c>
      <c r="B2820" s="184" t="s">
        <v>6155</v>
      </c>
      <c r="C2820" s="18" t="s">
        <v>1460</v>
      </c>
      <c r="D2820" s="185" t="s">
        <v>95</v>
      </c>
      <c r="E2820" s="18" t="s">
        <v>1492</v>
      </c>
      <c r="F2820" s="18">
        <v>14</v>
      </c>
      <c r="G2820" s="18" t="s">
        <v>142</v>
      </c>
      <c r="H2820" s="184" t="s">
        <v>6114</v>
      </c>
      <c r="I2820" s="185" t="s">
        <v>142</v>
      </c>
      <c r="J2820" s="18" t="s">
        <v>307</v>
      </c>
    </row>
    <row r="2821" spans="1:10" x14ac:dyDescent="0.25">
      <c r="A2821" s="18">
        <v>24239131</v>
      </c>
      <c r="B2821" s="184" t="s">
        <v>6156</v>
      </c>
      <c r="C2821" s="18" t="s">
        <v>842</v>
      </c>
      <c r="D2821" s="185" t="s">
        <v>78</v>
      </c>
      <c r="E2821" s="18" t="s">
        <v>6157</v>
      </c>
      <c r="F2821" s="18">
        <v>13</v>
      </c>
      <c r="G2821" s="18" t="s">
        <v>142</v>
      </c>
      <c r="H2821" s="184" t="s">
        <v>6114</v>
      </c>
      <c r="I2821" s="185" t="s">
        <v>142</v>
      </c>
      <c r="J2821" s="18" t="s">
        <v>1371</v>
      </c>
    </row>
    <row r="2822" spans="1:10" x14ac:dyDescent="0.25">
      <c r="A2822" s="18">
        <v>24248569</v>
      </c>
      <c r="B2822" s="184" t="s">
        <v>2633</v>
      </c>
      <c r="C2822" s="18" t="s">
        <v>6158</v>
      </c>
      <c r="D2822" s="185" t="s">
        <v>79</v>
      </c>
      <c r="E2822" s="18" t="s">
        <v>6159</v>
      </c>
      <c r="F2822" s="18">
        <v>12</v>
      </c>
      <c r="G2822" s="18" t="s">
        <v>142</v>
      </c>
      <c r="H2822" s="184" t="s">
        <v>6114</v>
      </c>
      <c r="I2822" s="185" t="s">
        <v>142</v>
      </c>
      <c r="J2822" s="18" t="s">
        <v>445</v>
      </c>
    </row>
    <row r="2823" spans="1:10" x14ac:dyDescent="0.25">
      <c r="A2823" s="18">
        <v>24248570</v>
      </c>
      <c r="B2823" s="184" t="s">
        <v>3491</v>
      </c>
      <c r="C2823" s="18" t="s">
        <v>6160</v>
      </c>
      <c r="D2823" s="185" t="s">
        <v>79</v>
      </c>
      <c r="E2823" s="18" t="s">
        <v>610</v>
      </c>
      <c r="F2823" s="18">
        <v>11</v>
      </c>
      <c r="G2823" s="18" t="s">
        <v>142</v>
      </c>
      <c r="H2823" s="184" t="s">
        <v>6114</v>
      </c>
      <c r="I2823" s="185" t="s">
        <v>142</v>
      </c>
      <c r="J2823" s="18" t="s">
        <v>6161</v>
      </c>
    </row>
    <row r="2824" spans="1:10" x14ac:dyDescent="0.25">
      <c r="A2824" s="18">
        <v>24248615</v>
      </c>
      <c r="B2824" s="184" t="s">
        <v>6162</v>
      </c>
      <c r="C2824" s="18" t="s">
        <v>6163</v>
      </c>
      <c r="D2824" s="185" t="s">
        <v>78</v>
      </c>
      <c r="E2824" s="18" t="s">
        <v>886</v>
      </c>
      <c r="F2824" s="18">
        <v>11</v>
      </c>
      <c r="G2824" s="18" t="s">
        <v>142</v>
      </c>
      <c r="H2824" s="184" t="s">
        <v>6114</v>
      </c>
      <c r="I2824" s="185" t="s">
        <v>142</v>
      </c>
    </row>
    <row r="2825" spans="1:10" x14ac:dyDescent="0.25">
      <c r="A2825" s="18">
        <v>24239239</v>
      </c>
      <c r="B2825" s="184" t="s">
        <v>6164</v>
      </c>
      <c r="C2825" s="18" t="s">
        <v>6165</v>
      </c>
      <c r="D2825" s="185" t="s">
        <v>78</v>
      </c>
      <c r="E2825" s="18" t="s">
        <v>4044</v>
      </c>
      <c r="F2825" s="18">
        <v>13</v>
      </c>
      <c r="G2825" s="18" t="s">
        <v>142</v>
      </c>
      <c r="H2825" s="184" t="s">
        <v>6114</v>
      </c>
      <c r="I2825" s="185" t="s">
        <v>142</v>
      </c>
      <c r="J2825" s="18" t="s">
        <v>307</v>
      </c>
    </row>
    <row r="2826" spans="1:10" x14ac:dyDescent="0.25">
      <c r="A2826" s="18">
        <v>24222159</v>
      </c>
      <c r="B2826" s="184" t="s">
        <v>6166</v>
      </c>
      <c r="C2826" s="18" t="s">
        <v>6167</v>
      </c>
      <c r="D2826" s="185" t="s">
        <v>94</v>
      </c>
      <c r="E2826" s="18" t="s">
        <v>2843</v>
      </c>
      <c r="F2826" s="18">
        <v>14</v>
      </c>
      <c r="G2826" s="18" t="s">
        <v>142</v>
      </c>
      <c r="H2826" s="184" t="s">
        <v>6114</v>
      </c>
      <c r="I2826" s="185" t="s">
        <v>142</v>
      </c>
      <c r="J2826" s="18" t="s">
        <v>445</v>
      </c>
    </row>
    <row r="2827" spans="1:10" x14ac:dyDescent="0.25">
      <c r="A2827" s="18">
        <v>24248616</v>
      </c>
      <c r="B2827" s="184" t="s">
        <v>2644</v>
      </c>
      <c r="C2827" s="18" t="s">
        <v>6168</v>
      </c>
      <c r="D2827" s="185" t="s">
        <v>78</v>
      </c>
      <c r="E2827" s="18" t="s">
        <v>1413</v>
      </c>
      <c r="F2827" s="18">
        <v>11</v>
      </c>
      <c r="G2827" s="18" t="s">
        <v>142</v>
      </c>
      <c r="H2827" s="184" t="s">
        <v>6114</v>
      </c>
      <c r="I2827" s="185" t="s">
        <v>142</v>
      </c>
      <c r="J2827" s="18" t="s">
        <v>307</v>
      </c>
    </row>
    <row r="2828" spans="1:10" x14ac:dyDescent="0.25">
      <c r="A2828" s="18">
        <v>24222152</v>
      </c>
      <c r="B2828" s="184" t="s">
        <v>6169</v>
      </c>
      <c r="C2828" s="18" t="s">
        <v>2205</v>
      </c>
      <c r="D2828" s="185" t="s">
        <v>78</v>
      </c>
      <c r="E2828" s="18" t="s">
        <v>3944</v>
      </c>
      <c r="F2828" s="18">
        <v>13</v>
      </c>
      <c r="G2828" s="18" t="s">
        <v>142</v>
      </c>
      <c r="H2828" s="184" t="s">
        <v>6114</v>
      </c>
      <c r="I2828" s="185" t="s">
        <v>142</v>
      </c>
      <c r="J2828" s="18" t="s">
        <v>307</v>
      </c>
    </row>
    <row r="2829" spans="1:10" x14ac:dyDescent="0.25">
      <c r="A2829" s="18">
        <v>24249218</v>
      </c>
      <c r="B2829" s="184" t="s">
        <v>674</v>
      </c>
      <c r="C2829" s="18" t="s">
        <v>6170</v>
      </c>
      <c r="D2829" s="185" t="s">
        <v>78</v>
      </c>
      <c r="E2829" s="18" t="s">
        <v>6171</v>
      </c>
      <c r="F2829" s="18">
        <v>3</v>
      </c>
      <c r="G2829" s="18" t="s">
        <v>142</v>
      </c>
      <c r="H2829" s="184" t="s">
        <v>6114</v>
      </c>
      <c r="I2829" s="185" t="s">
        <v>142</v>
      </c>
      <c r="J2829" s="18" t="s">
        <v>6135</v>
      </c>
    </row>
    <row r="2830" spans="1:10" x14ac:dyDescent="0.25">
      <c r="A2830" s="18">
        <v>24248617</v>
      </c>
      <c r="B2830" s="184" t="s">
        <v>6172</v>
      </c>
      <c r="C2830" s="18" t="s">
        <v>6173</v>
      </c>
      <c r="D2830" s="185" t="s">
        <v>78</v>
      </c>
      <c r="E2830" s="18" t="s">
        <v>3389</v>
      </c>
      <c r="F2830" s="18">
        <v>12</v>
      </c>
      <c r="G2830" s="18" t="s">
        <v>142</v>
      </c>
      <c r="H2830" s="184" t="s">
        <v>6114</v>
      </c>
      <c r="I2830" s="185" t="s">
        <v>142</v>
      </c>
      <c r="J2830" s="18" t="s">
        <v>3847</v>
      </c>
    </row>
    <row r="2831" spans="1:10" x14ac:dyDescent="0.25">
      <c r="A2831" s="18">
        <v>24248618</v>
      </c>
      <c r="B2831" s="184" t="s">
        <v>6174</v>
      </c>
      <c r="C2831" s="18" t="s">
        <v>2382</v>
      </c>
      <c r="D2831" s="185" t="s">
        <v>78</v>
      </c>
      <c r="E2831" s="18" t="s">
        <v>4100</v>
      </c>
      <c r="F2831" s="18">
        <v>12</v>
      </c>
      <c r="G2831" s="18" t="s">
        <v>142</v>
      </c>
      <c r="H2831" s="184" t="s">
        <v>6114</v>
      </c>
      <c r="I2831" s="185" t="s">
        <v>142</v>
      </c>
      <c r="J2831" s="18" t="s">
        <v>307</v>
      </c>
    </row>
    <row r="2832" spans="1:10" x14ac:dyDescent="0.25">
      <c r="A2832" s="18">
        <v>24222087</v>
      </c>
      <c r="B2832" s="184" t="s">
        <v>1493</v>
      </c>
      <c r="C2832" s="18" t="s">
        <v>3216</v>
      </c>
      <c r="D2832" s="185" t="s">
        <v>95</v>
      </c>
      <c r="E2832" s="18" t="s">
        <v>4668</v>
      </c>
      <c r="F2832" s="18">
        <v>14</v>
      </c>
      <c r="G2832" s="18" t="s">
        <v>142</v>
      </c>
      <c r="H2832" s="184" t="s">
        <v>6114</v>
      </c>
      <c r="I2832" s="185" t="s">
        <v>142</v>
      </c>
      <c r="J2832" s="18" t="s">
        <v>307</v>
      </c>
    </row>
    <row r="2833" spans="1:10" x14ac:dyDescent="0.25">
      <c r="A2833" s="18">
        <v>24239133</v>
      </c>
      <c r="B2833" s="184" t="s">
        <v>6175</v>
      </c>
      <c r="C2833" s="18" t="s">
        <v>269</v>
      </c>
      <c r="D2833" s="185" t="s">
        <v>79</v>
      </c>
      <c r="E2833" s="18" t="s">
        <v>5682</v>
      </c>
      <c r="F2833" s="18">
        <v>12</v>
      </c>
      <c r="G2833" s="18" t="s">
        <v>142</v>
      </c>
      <c r="H2833" s="184" t="s">
        <v>6114</v>
      </c>
      <c r="I2833" s="185" t="s">
        <v>142</v>
      </c>
      <c r="J2833" s="18" t="s">
        <v>2233</v>
      </c>
    </row>
    <row r="2834" spans="1:10" x14ac:dyDescent="0.25">
      <c r="A2834" s="18">
        <v>24248571</v>
      </c>
      <c r="B2834" s="184" t="s">
        <v>6176</v>
      </c>
      <c r="C2834" s="18" t="s">
        <v>6177</v>
      </c>
      <c r="D2834" s="185" t="s">
        <v>79</v>
      </c>
      <c r="E2834" s="18" t="s">
        <v>2159</v>
      </c>
      <c r="F2834" s="18">
        <v>13</v>
      </c>
      <c r="G2834" s="18" t="s">
        <v>142</v>
      </c>
      <c r="H2834" s="184" t="s">
        <v>6114</v>
      </c>
      <c r="I2834" s="185" t="s">
        <v>142</v>
      </c>
      <c r="J2834" s="18" t="s">
        <v>152</v>
      </c>
    </row>
    <row r="2835" spans="1:10" x14ac:dyDescent="0.25">
      <c r="A2835" s="18">
        <v>24233743</v>
      </c>
      <c r="B2835" s="184" t="s">
        <v>6178</v>
      </c>
      <c r="C2835" s="18" t="s">
        <v>6179</v>
      </c>
      <c r="D2835" s="185" t="s">
        <v>79</v>
      </c>
      <c r="E2835" s="18" t="s">
        <v>6180</v>
      </c>
      <c r="F2835" s="18">
        <v>13</v>
      </c>
      <c r="G2835" s="18" t="s">
        <v>142</v>
      </c>
      <c r="H2835" s="184" t="s">
        <v>6114</v>
      </c>
      <c r="I2835" s="185" t="s">
        <v>142</v>
      </c>
      <c r="J2835" s="18" t="s">
        <v>445</v>
      </c>
    </row>
    <row r="2836" spans="1:10" x14ac:dyDescent="0.25">
      <c r="A2836" s="18">
        <v>24248619</v>
      </c>
      <c r="B2836" s="184" t="s">
        <v>3556</v>
      </c>
      <c r="C2836" s="18" t="s">
        <v>410</v>
      </c>
      <c r="D2836" s="185" t="s">
        <v>78</v>
      </c>
      <c r="E2836" s="18" t="s">
        <v>5919</v>
      </c>
      <c r="F2836" s="18">
        <v>12</v>
      </c>
      <c r="G2836" s="18" t="s">
        <v>142</v>
      </c>
      <c r="H2836" s="184" t="s">
        <v>6114</v>
      </c>
      <c r="I2836" s="185" t="s">
        <v>142</v>
      </c>
      <c r="J2836" s="18" t="s">
        <v>307</v>
      </c>
    </row>
    <row r="2837" spans="1:10" x14ac:dyDescent="0.25">
      <c r="A2837" s="18">
        <v>24239116</v>
      </c>
      <c r="B2837" s="184" t="s">
        <v>5495</v>
      </c>
      <c r="C2837" s="18" t="s">
        <v>150</v>
      </c>
      <c r="D2837" s="185" t="s">
        <v>79</v>
      </c>
      <c r="E2837" s="18" t="s">
        <v>4893</v>
      </c>
      <c r="F2837" s="18">
        <v>13</v>
      </c>
      <c r="G2837" s="18" t="s">
        <v>142</v>
      </c>
      <c r="H2837" s="184" t="s">
        <v>6114</v>
      </c>
      <c r="I2837" s="185" t="s">
        <v>142</v>
      </c>
      <c r="J2837" s="18" t="s">
        <v>6181</v>
      </c>
    </row>
    <row r="2838" spans="1:10" x14ac:dyDescent="0.25">
      <c r="A2838" s="18">
        <v>24249219</v>
      </c>
      <c r="B2838" s="184" t="s">
        <v>6182</v>
      </c>
      <c r="C2838" s="18" t="s">
        <v>501</v>
      </c>
      <c r="D2838" s="185" t="s">
        <v>79</v>
      </c>
      <c r="E2838" s="18" t="s">
        <v>5456</v>
      </c>
      <c r="F2838" s="18">
        <v>12</v>
      </c>
      <c r="G2838" s="18" t="s">
        <v>142</v>
      </c>
      <c r="H2838" s="184" t="s">
        <v>6114</v>
      </c>
      <c r="I2838" s="185" t="s">
        <v>142</v>
      </c>
      <c r="J2838" s="18" t="s">
        <v>2087</v>
      </c>
    </row>
    <row r="2839" spans="1:10" x14ac:dyDescent="0.25">
      <c r="A2839" s="18">
        <v>24248620</v>
      </c>
      <c r="B2839" s="184" t="s">
        <v>6183</v>
      </c>
      <c r="C2839" s="18" t="s">
        <v>6184</v>
      </c>
      <c r="D2839" s="185" t="s">
        <v>79</v>
      </c>
      <c r="E2839" s="18" t="s">
        <v>4840</v>
      </c>
      <c r="F2839" s="18">
        <v>12</v>
      </c>
      <c r="G2839" s="18" t="s">
        <v>142</v>
      </c>
      <c r="H2839" s="184" t="s">
        <v>6114</v>
      </c>
      <c r="I2839" s="185" t="s">
        <v>142</v>
      </c>
      <c r="J2839" s="18" t="s">
        <v>307</v>
      </c>
    </row>
    <row r="2840" spans="1:10" x14ac:dyDescent="0.25">
      <c r="A2840" s="18">
        <v>24222235</v>
      </c>
      <c r="B2840" s="184" t="s">
        <v>6183</v>
      </c>
      <c r="C2840" s="18" t="s">
        <v>6185</v>
      </c>
      <c r="D2840" s="185" t="s">
        <v>95</v>
      </c>
      <c r="E2840" s="18" t="s">
        <v>3073</v>
      </c>
      <c r="F2840" s="18">
        <v>14</v>
      </c>
      <c r="G2840" s="18" t="s">
        <v>142</v>
      </c>
      <c r="H2840" s="184" t="s">
        <v>6114</v>
      </c>
      <c r="I2840" s="185" t="s">
        <v>142</v>
      </c>
      <c r="J2840" s="18" t="s">
        <v>307</v>
      </c>
    </row>
    <row r="2841" spans="1:10" x14ac:dyDescent="0.25">
      <c r="A2841" s="18">
        <v>24248621</v>
      </c>
      <c r="B2841" s="184" t="s">
        <v>6186</v>
      </c>
      <c r="C2841" s="18" t="s">
        <v>6187</v>
      </c>
      <c r="D2841" s="185" t="s">
        <v>78</v>
      </c>
      <c r="E2841" s="18" t="s">
        <v>6132</v>
      </c>
      <c r="F2841" s="18">
        <v>11</v>
      </c>
      <c r="G2841" s="18" t="s">
        <v>142</v>
      </c>
      <c r="H2841" s="184" t="s">
        <v>6114</v>
      </c>
      <c r="I2841" s="185" t="s">
        <v>142</v>
      </c>
      <c r="J2841" s="18" t="s">
        <v>3847</v>
      </c>
    </row>
    <row r="2842" spans="1:10" x14ac:dyDescent="0.25">
      <c r="A2842" s="18">
        <v>24248605</v>
      </c>
      <c r="B2842" s="184" t="s">
        <v>2090</v>
      </c>
      <c r="C2842" s="18" t="s">
        <v>6188</v>
      </c>
      <c r="D2842" s="185" t="s">
        <v>79</v>
      </c>
      <c r="E2842" s="18" t="s">
        <v>6081</v>
      </c>
      <c r="F2842" s="18">
        <v>13</v>
      </c>
      <c r="G2842" s="18" t="s">
        <v>142</v>
      </c>
      <c r="H2842" s="184" t="s">
        <v>6114</v>
      </c>
      <c r="I2842" s="185" t="s">
        <v>142</v>
      </c>
      <c r="J2842" s="18" t="s">
        <v>307</v>
      </c>
    </row>
    <row r="2843" spans="1:10" x14ac:dyDescent="0.25">
      <c r="A2843" s="18">
        <v>24248622</v>
      </c>
      <c r="B2843" s="184" t="s">
        <v>6189</v>
      </c>
      <c r="C2843" s="18" t="s">
        <v>2085</v>
      </c>
      <c r="D2843" s="185" t="s">
        <v>79</v>
      </c>
      <c r="E2843" s="18" t="s">
        <v>6190</v>
      </c>
      <c r="F2843" s="18">
        <v>12</v>
      </c>
      <c r="G2843" s="18" t="s">
        <v>142</v>
      </c>
      <c r="H2843" s="184" t="s">
        <v>6114</v>
      </c>
      <c r="I2843" s="185" t="s">
        <v>142</v>
      </c>
      <c r="J2843" s="18" t="s">
        <v>307</v>
      </c>
    </row>
    <row r="2844" spans="1:10" x14ac:dyDescent="0.25">
      <c r="A2844" s="18">
        <v>24248623</v>
      </c>
      <c r="B2844" s="184" t="s">
        <v>6191</v>
      </c>
      <c r="C2844" s="18" t="s">
        <v>3809</v>
      </c>
      <c r="D2844" s="185" t="s">
        <v>95</v>
      </c>
      <c r="E2844" s="18" t="s">
        <v>6192</v>
      </c>
      <c r="F2844" s="18">
        <v>14</v>
      </c>
      <c r="G2844" s="18" t="s">
        <v>142</v>
      </c>
      <c r="H2844" s="184" t="s">
        <v>6114</v>
      </c>
      <c r="I2844" s="185" t="s">
        <v>142</v>
      </c>
      <c r="J2844" s="18" t="s">
        <v>6193</v>
      </c>
    </row>
    <row r="2845" spans="1:10" x14ac:dyDescent="0.25">
      <c r="A2845" s="18">
        <v>24222695</v>
      </c>
      <c r="B2845" s="184" t="s">
        <v>6194</v>
      </c>
      <c r="C2845" s="18" t="s">
        <v>6195</v>
      </c>
      <c r="D2845" s="185" t="s">
        <v>95</v>
      </c>
      <c r="E2845" s="18" t="s">
        <v>2958</v>
      </c>
      <c r="F2845" s="18">
        <v>14</v>
      </c>
      <c r="G2845" s="18" t="s">
        <v>142</v>
      </c>
      <c r="H2845" s="184" t="s">
        <v>6114</v>
      </c>
      <c r="I2845" s="185" t="s">
        <v>142</v>
      </c>
      <c r="J2845" s="18" t="s">
        <v>6193</v>
      </c>
    </row>
    <row r="2846" spans="1:10" x14ac:dyDescent="0.25">
      <c r="A2846" s="18">
        <v>24248572</v>
      </c>
      <c r="B2846" s="184" t="s">
        <v>6196</v>
      </c>
      <c r="C2846" s="18" t="s">
        <v>2862</v>
      </c>
      <c r="D2846" s="185" t="s">
        <v>79</v>
      </c>
      <c r="E2846" s="18" t="s">
        <v>5456</v>
      </c>
      <c r="F2846" s="18">
        <v>12</v>
      </c>
      <c r="G2846" s="18" t="s">
        <v>142</v>
      </c>
      <c r="H2846" s="184" t="s">
        <v>6114</v>
      </c>
      <c r="I2846" s="185" t="s">
        <v>142</v>
      </c>
      <c r="J2846" s="18" t="s">
        <v>445</v>
      </c>
    </row>
    <row r="2847" spans="1:10" x14ac:dyDescent="0.25">
      <c r="A2847" s="18">
        <v>24248624</v>
      </c>
      <c r="B2847" s="184" t="s">
        <v>3023</v>
      </c>
      <c r="C2847" s="18" t="s">
        <v>6197</v>
      </c>
      <c r="D2847" s="185" t="s">
        <v>78</v>
      </c>
      <c r="E2847" s="18" t="s">
        <v>5150</v>
      </c>
      <c r="F2847" s="18">
        <v>11</v>
      </c>
      <c r="G2847" s="18" t="s">
        <v>142</v>
      </c>
      <c r="H2847" s="184" t="s">
        <v>6114</v>
      </c>
      <c r="I2847" s="185" t="s">
        <v>142</v>
      </c>
      <c r="J2847" s="18" t="s">
        <v>3837</v>
      </c>
    </row>
    <row r="2848" spans="1:10" x14ac:dyDescent="0.25">
      <c r="A2848" s="18">
        <v>24248625</v>
      </c>
      <c r="B2848" s="184" t="s">
        <v>6198</v>
      </c>
      <c r="C2848" s="18" t="s">
        <v>585</v>
      </c>
      <c r="D2848" s="185" t="s">
        <v>79</v>
      </c>
      <c r="E2848" s="18" t="s">
        <v>1195</v>
      </c>
      <c r="F2848" s="18">
        <v>13</v>
      </c>
      <c r="G2848" s="18" t="s">
        <v>142</v>
      </c>
      <c r="H2848" s="184" t="s">
        <v>6114</v>
      </c>
      <c r="I2848" s="185" t="s">
        <v>142</v>
      </c>
      <c r="J2848" s="18" t="s">
        <v>6199</v>
      </c>
    </row>
    <row r="2849" spans="1:10" x14ac:dyDescent="0.25">
      <c r="A2849" s="18">
        <v>24222218</v>
      </c>
      <c r="B2849" s="184" t="s">
        <v>6200</v>
      </c>
      <c r="C2849" s="18" t="s">
        <v>6201</v>
      </c>
      <c r="D2849" s="185" t="s">
        <v>78</v>
      </c>
      <c r="E2849" s="18" t="s">
        <v>6202</v>
      </c>
      <c r="F2849" s="18">
        <v>13</v>
      </c>
      <c r="G2849" s="18" t="s">
        <v>142</v>
      </c>
      <c r="H2849" s="184" t="s">
        <v>6114</v>
      </c>
      <c r="I2849" s="185" t="s">
        <v>142</v>
      </c>
      <c r="J2849" s="18" t="s">
        <v>307</v>
      </c>
    </row>
    <row r="2850" spans="1:10" x14ac:dyDescent="0.25">
      <c r="A2850" s="18">
        <v>24248573</v>
      </c>
      <c r="B2850" s="184" t="s">
        <v>5713</v>
      </c>
      <c r="C2850" s="18" t="s">
        <v>6203</v>
      </c>
      <c r="D2850" s="185" t="s">
        <v>79</v>
      </c>
      <c r="E2850" s="18" t="s">
        <v>5275</v>
      </c>
      <c r="F2850" s="18">
        <v>12</v>
      </c>
      <c r="G2850" s="18" t="s">
        <v>142</v>
      </c>
      <c r="H2850" s="184" t="s">
        <v>6114</v>
      </c>
      <c r="I2850" s="185" t="s">
        <v>142</v>
      </c>
      <c r="J2850" s="18" t="s">
        <v>445</v>
      </c>
    </row>
    <row r="2851" spans="1:10" x14ac:dyDescent="0.25">
      <c r="A2851" s="18">
        <v>24221800</v>
      </c>
      <c r="B2851" s="184" t="s">
        <v>4482</v>
      </c>
      <c r="C2851" s="18" t="s">
        <v>6204</v>
      </c>
      <c r="D2851" s="185" t="s">
        <v>94</v>
      </c>
      <c r="E2851" s="18" t="s">
        <v>2729</v>
      </c>
      <c r="F2851" s="18">
        <v>13</v>
      </c>
      <c r="G2851" s="18" t="s">
        <v>142</v>
      </c>
      <c r="H2851" s="184" t="s">
        <v>6205</v>
      </c>
      <c r="I2851" s="185" t="s">
        <v>142</v>
      </c>
      <c r="J2851" s="18" t="s">
        <v>419</v>
      </c>
    </row>
    <row r="2852" spans="1:10" x14ac:dyDescent="0.25">
      <c r="A2852" s="18">
        <v>24221796</v>
      </c>
      <c r="B2852" s="184" t="s">
        <v>4482</v>
      </c>
      <c r="C2852" s="18" t="s">
        <v>6206</v>
      </c>
      <c r="D2852" s="185" t="s">
        <v>94</v>
      </c>
      <c r="E2852" s="18" t="s">
        <v>6207</v>
      </c>
      <c r="F2852" s="18">
        <v>15</v>
      </c>
      <c r="G2852" s="18" t="s">
        <v>142</v>
      </c>
      <c r="H2852" s="184" t="s">
        <v>6205</v>
      </c>
      <c r="I2852" s="185" t="s">
        <v>142</v>
      </c>
      <c r="J2852" s="18" t="s">
        <v>419</v>
      </c>
    </row>
    <row r="2853" spans="1:10" x14ac:dyDescent="0.25">
      <c r="A2853" s="18">
        <v>24236933</v>
      </c>
      <c r="B2853" s="184" t="s">
        <v>4482</v>
      </c>
      <c r="C2853" s="18" t="s">
        <v>6208</v>
      </c>
      <c r="D2853" s="185" t="s">
        <v>78</v>
      </c>
      <c r="E2853" s="18" t="s">
        <v>2206</v>
      </c>
      <c r="F2853" s="18">
        <v>12</v>
      </c>
      <c r="G2853" s="18" t="s">
        <v>142</v>
      </c>
      <c r="H2853" s="184" t="s">
        <v>6205</v>
      </c>
      <c r="I2853" s="185" t="s">
        <v>142</v>
      </c>
      <c r="J2853" s="18" t="s">
        <v>6209</v>
      </c>
    </row>
    <row r="2854" spans="1:10" x14ac:dyDescent="0.25">
      <c r="A2854" s="18">
        <v>24248127</v>
      </c>
      <c r="B2854" s="184" t="s">
        <v>6210</v>
      </c>
      <c r="C2854" s="18" t="s">
        <v>6211</v>
      </c>
      <c r="D2854" s="185" t="s">
        <v>79</v>
      </c>
      <c r="E2854" s="18" t="s">
        <v>2347</v>
      </c>
      <c r="F2854" s="18">
        <v>12</v>
      </c>
      <c r="G2854" s="18" t="s">
        <v>142</v>
      </c>
      <c r="H2854" s="184" t="s">
        <v>6205</v>
      </c>
      <c r="I2854" s="185" t="s">
        <v>142</v>
      </c>
    </row>
    <row r="2855" spans="1:10" x14ac:dyDescent="0.25">
      <c r="A2855" s="18">
        <v>24248396</v>
      </c>
      <c r="B2855" s="184" t="s">
        <v>6210</v>
      </c>
      <c r="C2855" s="18" t="s">
        <v>6212</v>
      </c>
      <c r="D2855" s="185" t="s">
        <v>78</v>
      </c>
      <c r="E2855" s="18" t="s">
        <v>2347</v>
      </c>
      <c r="F2855" s="18">
        <v>12</v>
      </c>
      <c r="G2855" s="18" t="s">
        <v>142</v>
      </c>
      <c r="H2855" s="184" t="s">
        <v>6205</v>
      </c>
      <c r="I2855" s="185" t="s">
        <v>142</v>
      </c>
      <c r="J2855" s="18" t="s">
        <v>6213</v>
      </c>
    </row>
    <row r="2856" spans="1:10" x14ac:dyDescent="0.25">
      <c r="A2856" s="18">
        <v>24248126</v>
      </c>
      <c r="B2856" s="184" t="s">
        <v>6210</v>
      </c>
      <c r="C2856" s="18" t="s">
        <v>6214</v>
      </c>
      <c r="D2856" s="185" t="s">
        <v>78</v>
      </c>
      <c r="E2856" s="18" t="s">
        <v>3009</v>
      </c>
      <c r="F2856" s="18">
        <v>11</v>
      </c>
      <c r="G2856" s="18" t="s">
        <v>142</v>
      </c>
      <c r="H2856" s="184" t="s">
        <v>6205</v>
      </c>
      <c r="I2856" s="185" t="s">
        <v>142</v>
      </c>
      <c r="J2856" s="18" t="s">
        <v>4063</v>
      </c>
    </row>
    <row r="2857" spans="1:10" x14ac:dyDescent="0.25">
      <c r="A2857" s="18">
        <v>24221790</v>
      </c>
      <c r="B2857" s="184" t="s">
        <v>2142</v>
      </c>
      <c r="C2857" s="18" t="s">
        <v>6215</v>
      </c>
      <c r="D2857" s="185" t="s">
        <v>95</v>
      </c>
      <c r="E2857" s="18" t="s">
        <v>6216</v>
      </c>
      <c r="F2857" s="18">
        <v>14</v>
      </c>
      <c r="G2857" s="18" t="s">
        <v>142</v>
      </c>
      <c r="H2857" s="184" t="s">
        <v>6205</v>
      </c>
      <c r="I2857" s="185" t="s">
        <v>142</v>
      </c>
      <c r="J2857" s="18" t="s">
        <v>419</v>
      </c>
    </row>
    <row r="2858" spans="1:10" x14ac:dyDescent="0.25">
      <c r="A2858" s="18">
        <v>24236918</v>
      </c>
      <c r="B2858" s="184" t="s">
        <v>2692</v>
      </c>
      <c r="C2858" s="18" t="s">
        <v>6217</v>
      </c>
      <c r="D2858" s="185" t="s">
        <v>95</v>
      </c>
      <c r="E2858" s="18" t="s">
        <v>5117</v>
      </c>
      <c r="F2858" s="18">
        <v>14</v>
      </c>
      <c r="G2858" s="18" t="s">
        <v>142</v>
      </c>
      <c r="H2858" s="184" t="s">
        <v>6205</v>
      </c>
      <c r="I2858" s="185" t="s">
        <v>142</v>
      </c>
      <c r="J2858" s="18" t="s">
        <v>6218</v>
      </c>
    </row>
    <row r="2859" spans="1:10" x14ac:dyDescent="0.25">
      <c r="A2859" s="18">
        <v>24248125</v>
      </c>
      <c r="B2859" s="184" t="s">
        <v>6219</v>
      </c>
      <c r="C2859" s="18" t="s">
        <v>6220</v>
      </c>
      <c r="D2859" s="185" t="s">
        <v>94</v>
      </c>
      <c r="E2859" s="18" t="s">
        <v>5545</v>
      </c>
      <c r="F2859" s="18">
        <v>13</v>
      </c>
      <c r="G2859" s="18" t="s">
        <v>142</v>
      </c>
      <c r="H2859" s="184" t="s">
        <v>6205</v>
      </c>
      <c r="I2859" s="185" t="s">
        <v>142</v>
      </c>
      <c r="J2859" s="18" t="s">
        <v>4063</v>
      </c>
    </row>
    <row r="2860" spans="1:10" x14ac:dyDescent="0.25">
      <c r="A2860" s="18">
        <v>24221802</v>
      </c>
      <c r="B2860" s="184" t="s">
        <v>6221</v>
      </c>
      <c r="C2860" s="18" t="s">
        <v>6222</v>
      </c>
      <c r="D2860" s="185" t="s">
        <v>94</v>
      </c>
      <c r="E2860" s="18" t="s">
        <v>2590</v>
      </c>
      <c r="F2860" s="18">
        <v>14</v>
      </c>
      <c r="G2860" s="18" t="s">
        <v>142</v>
      </c>
      <c r="H2860" s="184" t="s">
        <v>6205</v>
      </c>
      <c r="I2860" s="185" t="s">
        <v>142</v>
      </c>
      <c r="J2860" s="18" t="s">
        <v>419</v>
      </c>
    </row>
    <row r="2861" spans="1:10" x14ac:dyDescent="0.25">
      <c r="A2861" s="18">
        <v>24236925</v>
      </c>
      <c r="B2861" s="184" t="s">
        <v>6223</v>
      </c>
      <c r="C2861" s="18" t="s">
        <v>3899</v>
      </c>
      <c r="D2861" s="185" t="s">
        <v>95</v>
      </c>
      <c r="E2861" s="18" t="s">
        <v>3799</v>
      </c>
      <c r="F2861" s="18">
        <v>15</v>
      </c>
      <c r="G2861" s="18" t="s">
        <v>142</v>
      </c>
      <c r="H2861" s="184" t="s">
        <v>6205</v>
      </c>
      <c r="I2861" s="185" t="s">
        <v>142</v>
      </c>
      <c r="J2861" s="18" t="s">
        <v>6224</v>
      </c>
    </row>
    <row r="2862" spans="1:10" x14ac:dyDescent="0.25">
      <c r="A2862" s="18">
        <v>24238075</v>
      </c>
      <c r="B2862" s="184" t="s">
        <v>4504</v>
      </c>
      <c r="C2862" s="18" t="s">
        <v>6225</v>
      </c>
      <c r="D2862" s="185" t="s">
        <v>95</v>
      </c>
      <c r="E2862" s="18" t="s">
        <v>6226</v>
      </c>
      <c r="F2862" s="18">
        <v>15</v>
      </c>
      <c r="G2862" s="18" t="s">
        <v>142</v>
      </c>
      <c r="H2862" s="184" t="s">
        <v>6205</v>
      </c>
      <c r="I2862" s="185" t="s">
        <v>142</v>
      </c>
      <c r="J2862" s="18" t="s">
        <v>6227</v>
      </c>
    </row>
    <row r="2863" spans="1:10" x14ac:dyDescent="0.25">
      <c r="A2863" s="18">
        <v>24210014</v>
      </c>
      <c r="B2863" s="184" t="s">
        <v>6228</v>
      </c>
      <c r="C2863" s="18" t="s">
        <v>1642</v>
      </c>
      <c r="D2863" s="185" t="s">
        <v>95</v>
      </c>
      <c r="E2863" s="18" t="s">
        <v>3048</v>
      </c>
      <c r="F2863" s="18">
        <v>15</v>
      </c>
      <c r="G2863" s="18" t="s">
        <v>142</v>
      </c>
      <c r="H2863" s="184" t="s">
        <v>6205</v>
      </c>
      <c r="I2863" s="185" t="s">
        <v>142</v>
      </c>
      <c r="J2863" s="18" t="s">
        <v>6209</v>
      </c>
    </row>
    <row r="2864" spans="1:10" x14ac:dyDescent="0.25">
      <c r="A2864" s="18">
        <v>24247839</v>
      </c>
      <c r="B2864" s="184" t="s">
        <v>6229</v>
      </c>
      <c r="C2864" s="18" t="s">
        <v>6230</v>
      </c>
      <c r="D2864" s="185" t="s">
        <v>78</v>
      </c>
      <c r="E2864" s="18" t="s">
        <v>6231</v>
      </c>
      <c r="F2864" s="18">
        <v>13</v>
      </c>
      <c r="G2864" s="18" t="s">
        <v>142</v>
      </c>
      <c r="H2864" s="184" t="s">
        <v>6205</v>
      </c>
      <c r="I2864" s="185" t="s">
        <v>142</v>
      </c>
      <c r="J2864" s="18" t="s">
        <v>6232</v>
      </c>
    </row>
    <row r="2865" spans="1:10" x14ac:dyDescent="0.25">
      <c r="A2865" s="18">
        <v>24221788</v>
      </c>
      <c r="B2865" s="184" t="s">
        <v>6125</v>
      </c>
      <c r="C2865" s="18" t="s">
        <v>6233</v>
      </c>
      <c r="D2865" s="185" t="s">
        <v>79</v>
      </c>
      <c r="E2865" s="18" t="s">
        <v>6234</v>
      </c>
      <c r="F2865" s="18">
        <v>13</v>
      </c>
      <c r="G2865" s="18" t="s">
        <v>142</v>
      </c>
      <c r="H2865" s="184" t="s">
        <v>6205</v>
      </c>
      <c r="I2865" s="185" t="s">
        <v>142</v>
      </c>
      <c r="J2865" s="18" t="s">
        <v>419</v>
      </c>
    </row>
    <row r="2866" spans="1:10" x14ac:dyDescent="0.25">
      <c r="A2866" s="18">
        <v>24238361</v>
      </c>
      <c r="B2866" s="184" t="s">
        <v>2311</v>
      </c>
      <c r="C2866" s="18" t="s">
        <v>6235</v>
      </c>
      <c r="D2866" s="185" t="s">
        <v>79</v>
      </c>
      <c r="E2866" s="18" t="s">
        <v>6236</v>
      </c>
      <c r="F2866" s="18">
        <v>13</v>
      </c>
      <c r="G2866" s="18" t="s">
        <v>142</v>
      </c>
      <c r="H2866" s="184" t="s">
        <v>6205</v>
      </c>
      <c r="I2866" s="185" t="s">
        <v>142</v>
      </c>
      <c r="J2866" s="18" t="s">
        <v>2701</v>
      </c>
    </row>
    <row r="2867" spans="1:10" x14ac:dyDescent="0.25">
      <c r="A2867" s="18">
        <v>24248129</v>
      </c>
      <c r="B2867" s="184" t="s">
        <v>2149</v>
      </c>
      <c r="C2867" s="18" t="s">
        <v>6237</v>
      </c>
      <c r="D2867" s="185" t="s">
        <v>78</v>
      </c>
      <c r="E2867" s="18" t="s">
        <v>1474</v>
      </c>
      <c r="F2867" s="18">
        <v>12</v>
      </c>
      <c r="G2867" s="18" t="s">
        <v>142</v>
      </c>
      <c r="H2867" s="184" t="s">
        <v>6205</v>
      </c>
      <c r="I2867" s="185" t="s">
        <v>142</v>
      </c>
      <c r="J2867" s="18" t="s">
        <v>344</v>
      </c>
    </row>
    <row r="2868" spans="1:10" x14ac:dyDescent="0.25">
      <c r="A2868" s="18">
        <v>24236923</v>
      </c>
      <c r="B2868" s="184" t="s">
        <v>2149</v>
      </c>
      <c r="C2868" s="18" t="s">
        <v>6238</v>
      </c>
      <c r="D2868" s="185" t="s">
        <v>79</v>
      </c>
      <c r="E2868" s="18" t="s">
        <v>5304</v>
      </c>
      <c r="F2868" s="18">
        <v>12</v>
      </c>
      <c r="G2868" s="18" t="s">
        <v>142</v>
      </c>
      <c r="H2868" s="184" t="s">
        <v>6205</v>
      </c>
      <c r="I2868" s="185" t="s">
        <v>142</v>
      </c>
      <c r="J2868" s="18" t="s">
        <v>5514</v>
      </c>
    </row>
    <row r="2869" spans="1:10" x14ac:dyDescent="0.25">
      <c r="A2869" s="18">
        <v>24248123</v>
      </c>
      <c r="B2869" s="184" t="s">
        <v>6239</v>
      </c>
      <c r="C2869" s="18" t="s">
        <v>6240</v>
      </c>
      <c r="D2869" s="185" t="s">
        <v>79</v>
      </c>
      <c r="E2869" s="18" t="s">
        <v>6241</v>
      </c>
      <c r="F2869" s="18">
        <v>13</v>
      </c>
      <c r="G2869" s="18" t="s">
        <v>142</v>
      </c>
      <c r="H2869" s="184" t="s">
        <v>6205</v>
      </c>
      <c r="I2869" s="185" t="s">
        <v>142</v>
      </c>
      <c r="J2869" s="18" t="s">
        <v>4063</v>
      </c>
    </row>
    <row r="2870" spans="1:10" x14ac:dyDescent="0.25">
      <c r="A2870" s="18">
        <v>24248124</v>
      </c>
      <c r="B2870" s="184" t="s">
        <v>6242</v>
      </c>
      <c r="C2870" s="18" t="s">
        <v>6243</v>
      </c>
      <c r="D2870" s="185" t="s">
        <v>78</v>
      </c>
      <c r="E2870" s="18" t="s">
        <v>2398</v>
      </c>
      <c r="F2870" s="18">
        <v>12</v>
      </c>
      <c r="G2870" s="18" t="s">
        <v>142</v>
      </c>
      <c r="H2870" s="184" t="s">
        <v>6205</v>
      </c>
      <c r="I2870" s="185" t="s">
        <v>142</v>
      </c>
      <c r="J2870" s="18" t="s">
        <v>344</v>
      </c>
    </row>
    <row r="2871" spans="1:10" x14ac:dyDescent="0.25">
      <c r="A2871" s="18">
        <v>24248132</v>
      </c>
      <c r="B2871" s="184" t="s">
        <v>6244</v>
      </c>
      <c r="C2871" s="18" t="s">
        <v>4750</v>
      </c>
      <c r="D2871" s="185" t="s">
        <v>79</v>
      </c>
      <c r="E2871" s="18" t="s">
        <v>1790</v>
      </c>
      <c r="F2871" s="18">
        <v>12</v>
      </c>
      <c r="G2871" s="18" t="s">
        <v>142</v>
      </c>
      <c r="H2871" s="184" t="s">
        <v>6205</v>
      </c>
      <c r="I2871" s="185" t="s">
        <v>142</v>
      </c>
      <c r="J2871" s="18" t="s">
        <v>4063</v>
      </c>
    </row>
    <row r="2872" spans="1:10" x14ac:dyDescent="0.25">
      <c r="A2872" s="18">
        <v>24237778</v>
      </c>
      <c r="B2872" s="184" t="s">
        <v>6245</v>
      </c>
      <c r="C2872" s="18" t="s">
        <v>6246</v>
      </c>
      <c r="D2872" s="185" t="s">
        <v>78</v>
      </c>
      <c r="E2872" s="18" t="s">
        <v>5518</v>
      </c>
      <c r="F2872" s="18">
        <v>13</v>
      </c>
      <c r="G2872" s="18" t="s">
        <v>142</v>
      </c>
      <c r="H2872" s="184" t="s">
        <v>6205</v>
      </c>
      <c r="I2872" s="185" t="s">
        <v>142</v>
      </c>
      <c r="J2872" s="18" t="s">
        <v>2701</v>
      </c>
    </row>
    <row r="2873" spans="1:10" x14ac:dyDescent="0.25">
      <c r="A2873" s="18">
        <v>24221787</v>
      </c>
      <c r="B2873" s="184" t="s">
        <v>6247</v>
      </c>
      <c r="C2873" s="18" t="s">
        <v>6248</v>
      </c>
      <c r="D2873" s="185" t="s">
        <v>79</v>
      </c>
      <c r="E2873" s="18" t="s">
        <v>995</v>
      </c>
      <c r="F2873" s="18">
        <v>13</v>
      </c>
      <c r="G2873" s="18" t="s">
        <v>142</v>
      </c>
      <c r="H2873" s="184" t="s">
        <v>6205</v>
      </c>
      <c r="I2873" s="185" t="s">
        <v>142</v>
      </c>
      <c r="J2873" s="18" t="s">
        <v>419</v>
      </c>
    </row>
    <row r="2874" spans="1:10" x14ac:dyDescent="0.25">
      <c r="A2874" s="18">
        <v>24221789</v>
      </c>
      <c r="B2874" s="184" t="s">
        <v>6249</v>
      </c>
      <c r="C2874" s="18" t="s">
        <v>6250</v>
      </c>
      <c r="D2874" s="185" t="s">
        <v>79</v>
      </c>
      <c r="E2874" s="18" t="s">
        <v>3786</v>
      </c>
      <c r="F2874" s="18">
        <v>13</v>
      </c>
      <c r="G2874" s="18" t="s">
        <v>142</v>
      </c>
      <c r="H2874" s="184" t="s">
        <v>6205</v>
      </c>
      <c r="I2874" s="185" t="s">
        <v>142</v>
      </c>
      <c r="J2874" s="18" t="s">
        <v>419</v>
      </c>
    </row>
    <row r="2875" spans="1:10" x14ac:dyDescent="0.25">
      <c r="A2875" s="18">
        <v>24210734</v>
      </c>
      <c r="B2875" s="184" t="s">
        <v>3228</v>
      </c>
      <c r="C2875" s="18" t="s">
        <v>6251</v>
      </c>
      <c r="D2875" s="185" t="s">
        <v>94</v>
      </c>
      <c r="E2875" s="18" t="s">
        <v>6252</v>
      </c>
      <c r="F2875" s="18">
        <v>14</v>
      </c>
      <c r="G2875" s="18" t="s">
        <v>142</v>
      </c>
      <c r="H2875" s="184" t="s">
        <v>6205</v>
      </c>
      <c r="I2875" s="185" t="s">
        <v>142</v>
      </c>
      <c r="J2875" s="18" t="s">
        <v>419</v>
      </c>
    </row>
    <row r="2876" spans="1:10" x14ac:dyDescent="0.25">
      <c r="A2876" s="18">
        <v>24221799</v>
      </c>
      <c r="B2876" s="184" t="s">
        <v>6164</v>
      </c>
      <c r="C2876" s="18" t="s">
        <v>1419</v>
      </c>
      <c r="D2876" s="185" t="s">
        <v>94</v>
      </c>
      <c r="E2876" s="18" t="s">
        <v>4523</v>
      </c>
      <c r="F2876" s="18">
        <v>14</v>
      </c>
      <c r="G2876" s="18" t="s">
        <v>142</v>
      </c>
      <c r="H2876" s="184" t="s">
        <v>6205</v>
      </c>
      <c r="I2876" s="185" t="s">
        <v>142</v>
      </c>
      <c r="J2876" s="18" t="s">
        <v>419</v>
      </c>
    </row>
    <row r="2877" spans="1:10" x14ac:dyDescent="0.25">
      <c r="A2877" s="18">
        <v>24221795</v>
      </c>
      <c r="B2877" s="184" t="s">
        <v>6253</v>
      </c>
      <c r="C2877" s="18" t="s">
        <v>6254</v>
      </c>
      <c r="D2877" s="185" t="s">
        <v>94</v>
      </c>
      <c r="E2877" s="18" t="s">
        <v>1479</v>
      </c>
      <c r="F2877" s="18">
        <v>14</v>
      </c>
      <c r="G2877" s="18" t="s">
        <v>142</v>
      </c>
      <c r="H2877" s="184" t="s">
        <v>6205</v>
      </c>
      <c r="I2877" s="185" t="s">
        <v>142</v>
      </c>
      <c r="J2877" s="18" t="s">
        <v>6255</v>
      </c>
    </row>
    <row r="2878" spans="1:10" x14ac:dyDescent="0.25">
      <c r="A2878" s="18">
        <v>24221797</v>
      </c>
      <c r="B2878" s="184" t="s">
        <v>6256</v>
      </c>
      <c r="C2878" s="18" t="s">
        <v>395</v>
      </c>
      <c r="D2878" s="185" t="s">
        <v>94</v>
      </c>
      <c r="E2878" s="18" t="s">
        <v>6257</v>
      </c>
      <c r="F2878" s="18">
        <v>14</v>
      </c>
      <c r="G2878" s="18" t="s">
        <v>142</v>
      </c>
      <c r="H2878" s="184" t="s">
        <v>6205</v>
      </c>
      <c r="I2878" s="185" t="s">
        <v>142</v>
      </c>
      <c r="J2878" s="18" t="s">
        <v>419</v>
      </c>
    </row>
    <row r="2879" spans="1:10" x14ac:dyDescent="0.25">
      <c r="A2879" s="18">
        <v>24248120</v>
      </c>
      <c r="B2879" s="184" t="s">
        <v>6256</v>
      </c>
      <c r="C2879" s="18" t="s">
        <v>6258</v>
      </c>
      <c r="D2879" s="185" t="s">
        <v>78</v>
      </c>
      <c r="E2879" s="18" t="s">
        <v>564</v>
      </c>
      <c r="F2879" s="18">
        <v>12</v>
      </c>
      <c r="G2879" s="18" t="s">
        <v>142</v>
      </c>
      <c r="H2879" s="184" t="s">
        <v>6205</v>
      </c>
      <c r="I2879" s="185" t="s">
        <v>142</v>
      </c>
      <c r="J2879" s="18" t="s">
        <v>4063</v>
      </c>
    </row>
    <row r="2880" spans="1:10" x14ac:dyDescent="0.25">
      <c r="A2880" s="18">
        <v>24248940</v>
      </c>
      <c r="B2880" s="184" t="s">
        <v>6259</v>
      </c>
      <c r="C2880" s="18" t="s">
        <v>6260</v>
      </c>
      <c r="D2880" s="185" t="s">
        <v>79</v>
      </c>
      <c r="E2880" s="18" t="s">
        <v>3367</v>
      </c>
      <c r="F2880" s="18">
        <v>13</v>
      </c>
      <c r="G2880" s="18" t="s">
        <v>142</v>
      </c>
      <c r="H2880" s="184" t="s">
        <v>6205</v>
      </c>
      <c r="I2880" s="185" t="s">
        <v>142</v>
      </c>
      <c r="J2880" s="18" t="s">
        <v>2005</v>
      </c>
    </row>
    <row r="2881" spans="1:10" x14ac:dyDescent="0.25">
      <c r="A2881" s="18">
        <v>24221798</v>
      </c>
      <c r="B2881" s="184" t="s">
        <v>6261</v>
      </c>
      <c r="C2881" s="18" t="s">
        <v>6262</v>
      </c>
      <c r="D2881" s="185" t="s">
        <v>94</v>
      </c>
      <c r="E2881" s="18" t="s">
        <v>6263</v>
      </c>
      <c r="F2881" s="18">
        <v>13</v>
      </c>
      <c r="G2881" s="18" t="s">
        <v>142</v>
      </c>
      <c r="H2881" s="184" t="s">
        <v>6205</v>
      </c>
      <c r="I2881" s="185" t="s">
        <v>142</v>
      </c>
      <c r="J2881" s="18" t="s">
        <v>419</v>
      </c>
    </row>
    <row r="2882" spans="1:10" x14ac:dyDescent="0.25">
      <c r="A2882" s="18">
        <v>24247841</v>
      </c>
      <c r="B2882" s="184" t="s">
        <v>6261</v>
      </c>
      <c r="C2882" s="18" t="s">
        <v>6264</v>
      </c>
      <c r="D2882" s="185" t="s">
        <v>78</v>
      </c>
      <c r="E2882" s="18" t="s">
        <v>2442</v>
      </c>
      <c r="F2882" s="18">
        <v>12</v>
      </c>
      <c r="G2882" s="18" t="s">
        <v>142</v>
      </c>
      <c r="H2882" s="184" t="s">
        <v>6205</v>
      </c>
      <c r="I2882" s="185" t="s">
        <v>142</v>
      </c>
      <c r="J2882" s="18" t="s">
        <v>6213</v>
      </c>
    </row>
    <row r="2883" spans="1:10" x14ac:dyDescent="0.25">
      <c r="A2883" s="18">
        <v>24221793</v>
      </c>
      <c r="B2883" s="184" t="s">
        <v>6265</v>
      </c>
      <c r="C2883" s="18" t="s">
        <v>6266</v>
      </c>
      <c r="D2883" s="185" t="s">
        <v>79</v>
      </c>
      <c r="E2883" s="18" t="s">
        <v>3778</v>
      </c>
      <c r="F2883" s="18">
        <v>13</v>
      </c>
      <c r="G2883" s="18" t="s">
        <v>142</v>
      </c>
      <c r="H2883" s="184" t="s">
        <v>6205</v>
      </c>
      <c r="I2883" s="185" t="s">
        <v>142</v>
      </c>
      <c r="J2883" s="18" t="s">
        <v>419</v>
      </c>
    </row>
    <row r="2884" spans="1:10" x14ac:dyDescent="0.25">
      <c r="A2884" s="18">
        <v>24221823</v>
      </c>
      <c r="B2884" s="184" t="s">
        <v>2852</v>
      </c>
      <c r="C2884" s="18" t="s">
        <v>6267</v>
      </c>
      <c r="D2884" s="185" t="s">
        <v>95</v>
      </c>
      <c r="E2884" s="18" t="s">
        <v>2064</v>
      </c>
      <c r="F2884" s="18">
        <v>14</v>
      </c>
      <c r="G2884" s="18" t="s">
        <v>142</v>
      </c>
      <c r="H2884" s="184" t="s">
        <v>6205</v>
      </c>
      <c r="I2884" s="185" t="s">
        <v>142</v>
      </c>
      <c r="J2884" s="18" t="s">
        <v>6213</v>
      </c>
    </row>
    <row r="2885" spans="1:10" x14ac:dyDescent="0.25">
      <c r="A2885" s="18">
        <v>24248121</v>
      </c>
      <c r="B2885" s="184" t="s">
        <v>2852</v>
      </c>
      <c r="C2885" s="18" t="s">
        <v>6268</v>
      </c>
      <c r="D2885" s="185" t="s">
        <v>79</v>
      </c>
      <c r="E2885" s="18" t="s">
        <v>6269</v>
      </c>
      <c r="F2885" s="18">
        <v>11</v>
      </c>
      <c r="G2885" s="18" t="s">
        <v>142</v>
      </c>
      <c r="H2885" s="184" t="s">
        <v>6205</v>
      </c>
      <c r="I2885" s="185" t="s">
        <v>142</v>
      </c>
      <c r="J2885" s="18" t="s">
        <v>4063</v>
      </c>
    </row>
    <row r="2886" spans="1:10" x14ac:dyDescent="0.25">
      <c r="A2886" s="18">
        <v>24247840</v>
      </c>
      <c r="B2886" s="184" t="s">
        <v>747</v>
      </c>
      <c r="C2886" s="18" t="s">
        <v>6270</v>
      </c>
      <c r="D2886" s="185" t="s">
        <v>78</v>
      </c>
      <c r="E2886" s="18" t="s">
        <v>3605</v>
      </c>
      <c r="F2886" s="18">
        <v>12</v>
      </c>
      <c r="G2886" s="18" t="s">
        <v>142</v>
      </c>
      <c r="H2886" s="184" t="s">
        <v>6205</v>
      </c>
      <c r="I2886" s="185" t="s">
        <v>142</v>
      </c>
      <c r="J2886" s="18" t="s">
        <v>6213</v>
      </c>
    </row>
    <row r="2887" spans="1:10" x14ac:dyDescent="0.25">
      <c r="A2887" s="18">
        <v>24248130</v>
      </c>
      <c r="B2887" s="184" t="s">
        <v>747</v>
      </c>
      <c r="C2887" s="18" t="s">
        <v>6271</v>
      </c>
      <c r="D2887" s="185" t="s">
        <v>79</v>
      </c>
      <c r="E2887" s="18" t="s">
        <v>6272</v>
      </c>
      <c r="F2887" s="18">
        <v>11</v>
      </c>
      <c r="G2887" s="18" t="s">
        <v>142</v>
      </c>
      <c r="H2887" s="184" t="s">
        <v>6205</v>
      </c>
      <c r="I2887" s="185" t="s">
        <v>142</v>
      </c>
      <c r="J2887" s="18" t="s">
        <v>344</v>
      </c>
    </row>
    <row r="2888" spans="1:10" x14ac:dyDescent="0.25">
      <c r="A2888" s="18">
        <v>24248128</v>
      </c>
      <c r="B2888" s="184" t="s">
        <v>747</v>
      </c>
      <c r="C2888" s="18" t="s">
        <v>6273</v>
      </c>
      <c r="D2888" s="185" t="s">
        <v>94</v>
      </c>
      <c r="E2888" s="18" t="s">
        <v>2818</v>
      </c>
      <c r="F2888" s="18">
        <v>14</v>
      </c>
      <c r="G2888" s="18" t="s">
        <v>142</v>
      </c>
      <c r="H2888" s="184" t="s">
        <v>6205</v>
      </c>
      <c r="I2888" s="185" t="s">
        <v>142</v>
      </c>
    </row>
    <row r="2889" spans="1:10" x14ac:dyDescent="0.25">
      <c r="A2889" s="18">
        <v>24211001</v>
      </c>
      <c r="B2889" s="184" t="s">
        <v>1553</v>
      </c>
      <c r="C2889" s="18" t="s">
        <v>6274</v>
      </c>
      <c r="D2889" s="185" t="s">
        <v>95</v>
      </c>
      <c r="E2889" s="18" t="s">
        <v>1766</v>
      </c>
      <c r="F2889" s="18">
        <v>14</v>
      </c>
      <c r="G2889" s="18" t="s">
        <v>142</v>
      </c>
      <c r="H2889" s="184" t="s">
        <v>6205</v>
      </c>
      <c r="I2889" s="185" t="s">
        <v>142</v>
      </c>
      <c r="J2889" s="18" t="s">
        <v>6275</v>
      </c>
    </row>
    <row r="2890" spans="1:10" x14ac:dyDescent="0.25">
      <c r="A2890" s="18">
        <v>24221803</v>
      </c>
      <c r="B2890" s="184" t="s">
        <v>1553</v>
      </c>
      <c r="C2890" s="18" t="s">
        <v>6276</v>
      </c>
      <c r="D2890" s="185" t="s">
        <v>94</v>
      </c>
      <c r="E2890" s="18" t="s">
        <v>6277</v>
      </c>
      <c r="F2890" s="18">
        <v>14</v>
      </c>
      <c r="G2890" s="18" t="s">
        <v>142</v>
      </c>
      <c r="H2890" s="184" t="s">
        <v>6205</v>
      </c>
      <c r="I2890" s="185" t="s">
        <v>142</v>
      </c>
      <c r="J2890" s="18" t="s">
        <v>6255</v>
      </c>
    </row>
    <row r="2891" spans="1:10" x14ac:dyDescent="0.25">
      <c r="A2891" s="18">
        <v>24248122</v>
      </c>
      <c r="B2891" s="184" t="s">
        <v>2227</v>
      </c>
      <c r="C2891" s="18" t="s">
        <v>6278</v>
      </c>
      <c r="D2891" s="185" t="s">
        <v>79</v>
      </c>
      <c r="E2891" s="18" t="s">
        <v>2943</v>
      </c>
      <c r="F2891" s="18">
        <v>12</v>
      </c>
      <c r="G2891" s="18" t="s">
        <v>142</v>
      </c>
      <c r="H2891" s="184" t="s">
        <v>6205</v>
      </c>
      <c r="I2891" s="185" t="s">
        <v>142</v>
      </c>
      <c r="J2891" s="18" t="s">
        <v>4063</v>
      </c>
    </row>
    <row r="2892" spans="1:10" x14ac:dyDescent="0.25">
      <c r="A2892" s="18">
        <v>24221792</v>
      </c>
      <c r="B2892" s="184" t="s">
        <v>6279</v>
      </c>
      <c r="C2892" s="18" t="s">
        <v>6280</v>
      </c>
      <c r="D2892" s="185" t="s">
        <v>95</v>
      </c>
      <c r="E2892" s="18" t="s">
        <v>3672</v>
      </c>
      <c r="F2892" s="18">
        <v>14</v>
      </c>
      <c r="G2892" s="18" t="s">
        <v>142</v>
      </c>
      <c r="H2892" s="184" t="s">
        <v>6205</v>
      </c>
      <c r="I2892" s="185" t="s">
        <v>142</v>
      </c>
      <c r="J2892" s="18" t="s">
        <v>419</v>
      </c>
    </row>
    <row r="2893" spans="1:10" x14ac:dyDescent="0.25">
      <c r="A2893" s="18">
        <v>24238360</v>
      </c>
      <c r="B2893" s="184" t="s">
        <v>1574</v>
      </c>
      <c r="C2893" s="18" t="s">
        <v>6281</v>
      </c>
      <c r="D2893" s="185" t="s">
        <v>94</v>
      </c>
      <c r="E2893" s="18" t="s">
        <v>4053</v>
      </c>
      <c r="F2893" s="18">
        <v>15</v>
      </c>
      <c r="G2893" s="18" t="s">
        <v>142</v>
      </c>
      <c r="H2893" s="184" t="s">
        <v>6205</v>
      </c>
      <c r="I2893" s="185" t="s">
        <v>142</v>
      </c>
      <c r="J2893" s="18" t="s">
        <v>2701</v>
      </c>
    </row>
    <row r="2894" spans="1:10" x14ac:dyDescent="0.25">
      <c r="A2894" s="18">
        <v>24237779</v>
      </c>
      <c r="B2894" s="184" t="s">
        <v>6282</v>
      </c>
      <c r="C2894" s="18" t="s">
        <v>6283</v>
      </c>
      <c r="D2894" s="185" t="s">
        <v>95</v>
      </c>
      <c r="E2894" s="18" t="s">
        <v>3863</v>
      </c>
      <c r="F2894" s="18">
        <v>14</v>
      </c>
      <c r="G2894" s="18" t="s">
        <v>142</v>
      </c>
      <c r="H2894" s="184" t="s">
        <v>6205</v>
      </c>
      <c r="I2894" s="185" t="s">
        <v>142</v>
      </c>
      <c r="J2894" s="18" t="s">
        <v>2701</v>
      </c>
    </row>
    <row r="2895" spans="1:10" x14ac:dyDescent="0.25">
      <c r="A2895" s="18">
        <v>24222404</v>
      </c>
      <c r="B2895" s="184" t="s">
        <v>1284</v>
      </c>
      <c r="C2895" s="18" t="s">
        <v>6284</v>
      </c>
      <c r="D2895" s="185" t="s">
        <v>94</v>
      </c>
      <c r="E2895" s="18" t="s">
        <v>1336</v>
      </c>
      <c r="F2895" s="18">
        <v>14</v>
      </c>
      <c r="G2895" s="18" t="s">
        <v>142</v>
      </c>
      <c r="H2895" s="184" t="s">
        <v>6285</v>
      </c>
      <c r="I2895" s="185" t="s">
        <v>142</v>
      </c>
      <c r="J2895" s="18" t="s">
        <v>3661</v>
      </c>
    </row>
    <row r="2896" spans="1:10" x14ac:dyDescent="0.25">
      <c r="A2896" s="18">
        <v>24247516</v>
      </c>
      <c r="B2896" s="184" t="s">
        <v>6286</v>
      </c>
      <c r="C2896" s="18" t="s">
        <v>6287</v>
      </c>
      <c r="D2896" s="185" t="s">
        <v>79</v>
      </c>
      <c r="E2896" s="18" t="s">
        <v>5260</v>
      </c>
      <c r="F2896" s="18">
        <v>11</v>
      </c>
      <c r="G2896" s="18" t="s">
        <v>142</v>
      </c>
      <c r="H2896" s="184" t="s">
        <v>6285</v>
      </c>
      <c r="I2896" s="185" t="s">
        <v>142</v>
      </c>
    </row>
    <row r="2897" spans="1:10" x14ac:dyDescent="0.25">
      <c r="A2897" s="18">
        <v>24248941</v>
      </c>
      <c r="B2897" s="184" t="s">
        <v>1177</v>
      </c>
      <c r="C2897" s="18" t="s">
        <v>6288</v>
      </c>
      <c r="D2897" s="185" t="s">
        <v>78</v>
      </c>
      <c r="E2897" s="18" t="s">
        <v>6289</v>
      </c>
      <c r="F2897" s="18">
        <v>13</v>
      </c>
      <c r="G2897" s="18" t="s">
        <v>142</v>
      </c>
      <c r="H2897" s="184" t="s">
        <v>6285</v>
      </c>
      <c r="I2897" s="185" t="s">
        <v>142</v>
      </c>
    </row>
    <row r="2898" spans="1:10" x14ac:dyDescent="0.25">
      <c r="A2898" s="18">
        <v>24247518</v>
      </c>
      <c r="B2898" s="184" t="s">
        <v>6290</v>
      </c>
      <c r="C2898" s="18" t="s">
        <v>6291</v>
      </c>
      <c r="D2898" s="185" t="s">
        <v>78</v>
      </c>
      <c r="E2898" s="18" t="s">
        <v>3389</v>
      </c>
      <c r="F2898" s="18">
        <v>12</v>
      </c>
      <c r="G2898" s="18" t="s">
        <v>142</v>
      </c>
      <c r="H2898" s="184" t="s">
        <v>6285</v>
      </c>
      <c r="I2898" s="185" t="s">
        <v>142</v>
      </c>
    </row>
    <row r="2899" spans="1:10" x14ac:dyDescent="0.25">
      <c r="A2899" s="18">
        <v>24247519</v>
      </c>
      <c r="B2899" s="184" t="s">
        <v>6292</v>
      </c>
      <c r="C2899" s="18" t="s">
        <v>6293</v>
      </c>
      <c r="D2899" s="185" t="s">
        <v>78</v>
      </c>
      <c r="E2899" s="18" t="s">
        <v>317</v>
      </c>
      <c r="F2899" s="18">
        <v>12</v>
      </c>
      <c r="G2899" s="18" t="s">
        <v>142</v>
      </c>
      <c r="H2899" s="184" t="s">
        <v>6285</v>
      </c>
      <c r="I2899" s="185" t="s">
        <v>142</v>
      </c>
    </row>
    <row r="2900" spans="1:10" x14ac:dyDescent="0.25">
      <c r="A2900" s="18">
        <v>24247525</v>
      </c>
      <c r="B2900" s="184" t="s">
        <v>6294</v>
      </c>
      <c r="C2900" s="18" t="s">
        <v>6295</v>
      </c>
      <c r="D2900" s="185" t="s">
        <v>78</v>
      </c>
      <c r="E2900" s="18" t="s">
        <v>2238</v>
      </c>
      <c r="F2900" s="18">
        <v>11</v>
      </c>
      <c r="G2900" s="18" t="s">
        <v>142</v>
      </c>
      <c r="H2900" s="184" t="s">
        <v>6285</v>
      </c>
      <c r="I2900" s="185" t="s">
        <v>142</v>
      </c>
    </row>
    <row r="2901" spans="1:10" x14ac:dyDescent="0.25">
      <c r="A2901" s="18">
        <v>24221069</v>
      </c>
      <c r="B2901" s="184" t="s">
        <v>6296</v>
      </c>
      <c r="C2901" s="18" t="s">
        <v>6297</v>
      </c>
      <c r="D2901" s="185" t="s">
        <v>94</v>
      </c>
      <c r="E2901" s="18" t="s">
        <v>6298</v>
      </c>
      <c r="F2901" s="18">
        <v>14</v>
      </c>
      <c r="G2901" s="18" t="s">
        <v>142</v>
      </c>
      <c r="H2901" s="184" t="s">
        <v>6285</v>
      </c>
      <c r="I2901" s="185" t="s">
        <v>142</v>
      </c>
      <c r="J2901" s="18" t="s">
        <v>2283</v>
      </c>
    </row>
    <row r="2902" spans="1:10" x14ac:dyDescent="0.25">
      <c r="A2902" s="18">
        <v>24248942</v>
      </c>
      <c r="B2902" s="184" t="s">
        <v>6299</v>
      </c>
      <c r="C2902" s="18" t="s">
        <v>3824</v>
      </c>
      <c r="D2902" s="185" t="s">
        <v>78</v>
      </c>
      <c r="E2902" s="18" t="s">
        <v>3873</v>
      </c>
      <c r="F2902" s="18">
        <v>11</v>
      </c>
      <c r="G2902" s="18" t="s">
        <v>142</v>
      </c>
      <c r="H2902" s="184" t="s">
        <v>6285</v>
      </c>
      <c r="I2902" s="185" t="s">
        <v>142</v>
      </c>
    </row>
    <row r="2903" spans="1:10" x14ac:dyDescent="0.25">
      <c r="A2903" s="18">
        <v>24247734</v>
      </c>
      <c r="B2903" s="184" t="s">
        <v>5547</v>
      </c>
      <c r="C2903" s="18" t="s">
        <v>3469</v>
      </c>
      <c r="D2903" s="185" t="s">
        <v>78</v>
      </c>
      <c r="E2903" s="18" t="s">
        <v>2985</v>
      </c>
      <c r="F2903" s="18">
        <v>13</v>
      </c>
      <c r="G2903" s="18" t="s">
        <v>142</v>
      </c>
      <c r="H2903" s="184" t="s">
        <v>6285</v>
      </c>
      <c r="I2903" s="185" t="s">
        <v>142</v>
      </c>
    </row>
    <row r="2904" spans="1:10" x14ac:dyDescent="0.25">
      <c r="A2904" s="18">
        <v>24247520</v>
      </c>
      <c r="B2904" s="184" t="s">
        <v>6300</v>
      </c>
      <c r="C2904" s="18" t="s">
        <v>6301</v>
      </c>
      <c r="D2904" s="185" t="s">
        <v>79</v>
      </c>
      <c r="E2904" s="18" t="s">
        <v>403</v>
      </c>
      <c r="F2904" s="18">
        <v>11</v>
      </c>
      <c r="G2904" s="18" t="s">
        <v>142</v>
      </c>
      <c r="H2904" s="184" t="s">
        <v>6285</v>
      </c>
      <c r="I2904" s="185" t="s">
        <v>142</v>
      </c>
    </row>
    <row r="2905" spans="1:10" x14ac:dyDescent="0.25">
      <c r="A2905" s="18">
        <v>24220985</v>
      </c>
      <c r="B2905" s="184" t="s">
        <v>6302</v>
      </c>
      <c r="C2905" s="18" t="s">
        <v>6303</v>
      </c>
      <c r="D2905" s="185" t="s">
        <v>78</v>
      </c>
      <c r="E2905" s="18" t="s">
        <v>2127</v>
      </c>
      <c r="F2905" s="18">
        <v>13</v>
      </c>
      <c r="G2905" s="18" t="s">
        <v>142</v>
      </c>
      <c r="H2905" s="184" t="s">
        <v>6285</v>
      </c>
      <c r="I2905" s="185" t="s">
        <v>142</v>
      </c>
      <c r="J2905" s="18" t="s">
        <v>790</v>
      </c>
    </row>
    <row r="2906" spans="1:10" x14ac:dyDescent="0.25">
      <c r="A2906" s="18">
        <v>24211040</v>
      </c>
      <c r="B2906" s="184" t="s">
        <v>6304</v>
      </c>
      <c r="C2906" s="18" t="s">
        <v>6305</v>
      </c>
      <c r="D2906" s="185" t="s">
        <v>94</v>
      </c>
      <c r="E2906" s="18" t="s">
        <v>6306</v>
      </c>
      <c r="F2906" s="18">
        <v>14</v>
      </c>
      <c r="G2906" s="18" t="s">
        <v>142</v>
      </c>
      <c r="H2906" s="184" t="s">
        <v>6285</v>
      </c>
      <c r="I2906" s="185" t="s">
        <v>142</v>
      </c>
      <c r="J2906" s="18" t="s">
        <v>5399</v>
      </c>
    </row>
    <row r="2907" spans="1:10" x14ac:dyDescent="0.25">
      <c r="A2907" s="18">
        <v>24220983</v>
      </c>
      <c r="B2907" s="184" t="s">
        <v>5869</v>
      </c>
      <c r="C2907" s="18" t="s">
        <v>3060</v>
      </c>
      <c r="D2907" s="185" t="s">
        <v>95</v>
      </c>
      <c r="E2907" s="18" t="s">
        <v>1228</v>
      </c>
      <c r="F2907" s="18">
        <v>14</v>
      </c>
      <c r="G2907" s="18" t="s">
        <v>142</v>
      </c>
      <c r="H2907" s="184" t="s">
        <v>6285</v>
      </c>
      <c r="I2907" s="185" t="s">
        <v>142</v>
      </c>
      <c r="J2907" s="18" t="s">
        <v>3661</v>
      </c>
    </row>
    <row r="2908" spans="1:10" x14ac:dyDescent="0.25">
      <c r="A2908" s="18">
        <v>24247534</v>
      </c>
      <c r="B2908" s="184" t="s">
        <v>6307</v>
      </c>
      <c r="C2908" s="18" t="s">
        <v>6308</v>
      </c>
      <c r="D2908" s="185" t="s">
        <v>78</v>
      </c>
      <c r="E2908" s="18" t="s">
        <v>1999</v>
      </c>
      <c r="F2908" s="18">
        <v>11</v>
      </c>
      <c r="G2908" s="18" t="s">
        <v>142</v>
      </c>
      <c r="H2908" s="184" t="s">
        <v>6285</v>
      </c>
      <c r="I2908" s="185" t="s">
        <v>142</v>
      </c>
    </row>
    <row r="2909" spans="1:10" x14ac:dyDescent="0.25">
      <c r="A2909" s="18">
        <v>24247835</v>
      </c>
      <c r="B2909" s="184" t="s">
        <v>6309</v>
      </c>
      <c r="C2909" s="18" t="s">
        <v>6310</v>
      </c>
      <c r="D2909" s="185" t="s">
        <v>79</v>
      </c>
      <c r="E2909" s="18" t="s">
        <v>354</v>
      </c>
      <c r="F2909" s="18">
        <v>12</v>
      </c>
      <c r="G2909" s="18" t="s">
        <v>142</v>
      </c>
      <c r="H2909" s="184" t="s">
        <v>6285</v>
      </c>
      <c r="I2909" s="185" t="s">
        <v>142</v>
      </c>
    </row>
    <row r="2910" spans="1:10" x14ac:dyDescent="0.25">
      <c r="A2910" s="18">
        <v>24237885</v>
      </c>
      <c r="B2910" s="184" t="s">
        <v>5986</v>
      </c>
      <c r="C2910" s="18" t="s">
        <v>6311</v>
      </c>
      <c r="D2910" s="185" t="s">
        <v>79</v>
      </c>
      <c r="E2910" s="18" t="s">
        <v>3045</v>
      </c>
      <c r="F2910" s="18">
        <v>13</v>
      </c>
      <c r="G2910" s="18" t="s">
        <v>142</v>
      </c>
      <c r="H2910" s="184" t="s">
        <v>6285</v>
      </c>
      <c r="I2910" s="185" t="s">
        <v>142</v>
      </c>
      <c r="J2910" s="18" t="s">
        <v>3727</v>
      </c>
    </row>
    <row r="2911" spans="1:10" x14ac:dyDescent="0.25">
      <c r="A2911" s="18">
        <v>24248101</v>
      </c>
      <c r="B2911" s="184" t="s">
        <v>6312</v>
      </c>
      <c r="C2911" s="18" t="s">
        <v>6313</v>
      </c>
      <c r="D2911" s="185" t="s">
        <v>79</v>
      </c>
      <c r="E2911" s="18" t="s">
        <v>2415</v>
      </c>
      <c r="F2911" s="18">
        <v>11</v>
      </c>
      <c r="G2911" s="18" t="s">
        <v>142</v>
      </c>
      <c r="H2911" s="184" t="s">
        <v>6285</v>
      </c>
      <c r="I2911" s="185" t="s">
        <v>142</v>
      </c>
    </row>
    <row r="2912" spans="1:10" x14ac:dyDescent="0.25">
      <c r="A2912" s="18">
        <v>24220316</v>
      </c>
      <c r="B2912" s="184" t="s">
        <v>6314</v>
      </c>
      <c r="C2912" s="18" t="s">
        <v>6315</v>
      </c>
      <c r="D2912" s="185" t="s">
        <v>94</v>
      </c>
      <c r="E2912" s="18" t="s">
        <v>6316</v>
      </c>
      <c r="F2912" s="18">
        <v>15</v>
      </c>
      <c r="G2912" s="18" t="s">
        <v>142</v>
      </c>
      <c r="H2912" s="184" t="s">
        <v>6285</v>
      </c>
      <c r="I2912" s="185" t="s">
        <v>142</v>
      </c>
      <c r="J2912" s="18" t="s">
        <v>3715</v>
      </c>
    </row>
    <row r="2913" spans="1:10" x14ac:dyDescent="0.25">
      <c r="A2913" s="18">
        <v>24247814</v>
      </c>
      <c r="B2913" s="184" t="s">
        <v>6317</v>
      </c>
      <c r="C2913" s="18" t="s">
        <v>6318</v>
      </c>
      <c r="D2913" s="185" t="s">
        <v>79</v>
      </c>
      <c r="E2913" s="18" t="s">
        <v>2738</v>
      </c>
      <c r="F2913" s="18">
        <v>13</v>
      </c>
      <c r="G2913" s="18" t="s">
        <v>142</v>
      </c>
      <c r="H2913" s="184" t="s">
        <v>6285</v>
      </c>
      <c r="I2913" s="185" t="s">
        <v>142</v>
      </c>
    </row>
    <row r="2914" spans="1:10" x14ac:dyDescent="0.25">
      <c r="A2914" s="18">
        <v>24220847</v>
      </c>
      <c r="B2914" s="184" t="s">
        <v>6317</v>
      </c>
      <c r="C2914" s="18" t="s">
        <v>1723</v>
      </c>
      <c r="D2914" s="185" t="s">
        <v>79</v>
      </c>
      <c r="E2914" s="18" t="s">
        <v>2738</v>
      </c>
      <c r="F2914" s="18">
        <v>13</v>
      </c>
      <c r="G2914" s="18" t="s">
        <v>142</v>
      </c>
      <c r="H2914" s="184" t="s">
        <v>6285</v>
      </c>
      <c r="I2914" s="185" t="s">
        <v>142</v>
      </c>
      <c r="J2914" s="18" t="s">
        <v>1181</v>
      </c>
    </row>
    <row r="2915" spans="1:10" x14ac:dyDescent="0.25">
      <c r="A2915" s="18">
        <v>24222719</v>
      </c>
      <c r="B2915" s="184" t="s">
        <v>6319</v>
      </c>
      <c r="C2915" s="18" t="s">
        <v>6320</v>
      </c>
      <c r="D2915" s="185" t="s">
        <v>95</v>
      </c>
      <c r="E2915" s="18" t="s">
        <v>4008</v>
      </c>
      <c r="F2915" s="18">
        <v>14</v>
      </c>
      <c r="G2915" s="18" t="s">
        <v>142</v>
      </c>
      <c r="H2915" s="184" t="s">
        <v>6285</v>
      </c>
      <c r="I2915" s="185" t="s">
        <v>142</v>
      </c>
      <c r="J2915" s="18" t="s">
        <v>3661</v>
      </c>
    </row>
    <row r="2916" spans="1:10" x14ac:dyDescent="0.25">
      <c r="A2916" s="18">
        <v>24222564</v>
      </c>
      <c r="B2916" s="184" t="s">
        <v>6321</v>
      </c>
      <c r="C2916" s="18" t="s">
        <v>6322</v>
      </c>
      <c r="D2916" s="185" t="s">
        <v>95</v>
      </c>
      <c r="E2916" s="18" t="s">
        <v>4303</v>
      </c>
      <c r="F2916" s="18">
        <v>14</v>
      </c>
      <c r="G2916" s="18" t="s">
        <v>142</v>
      </c>
      <c r="H2916" s="184" t="s">
        <v>6285</v>
      </c>
      <c r="I2916" s="185" t="s">
        <v>142</v>
      </c>
      <c r="J2916" s="18" t="s">
        <v>3403</v>
      </c>
    </row>
    <row r="2917" spans="1:10" x14ac:dyDescent="0.25">
      <c r="A2917" s="18">
        <v>24212870</v>
      </c>
      <c r="B2917" s="184" t="s">
        <v>6323</v>
      </c>
      <c r="C2917" s="18" t="s">
        <v>1102</v>
      </c>
      <c r="D2917" s="185" t="s">
        <v>95</v>
      </c>
      <c r="E2917" s="18" t="s">
        <v>6324</v>
      </c>
      <c r="F2917" s="18">
        <v>14</v>
      </c>
      <c r="G2917" s="18" t="s">
        <v>142</v>
      </c>
      <c r="H2917" s="184" t="s">
        <v>6285</v>
      </c>
      <c r="I2917" s="185" t="s">
        <v>142</v>
      </c>
      <c r="J2917" s="18" t="s">
        <v>3661</v>
      </c>
    </row>
    <row r="2918" spans="1:10" x14ac:dyDescent="0.25">
      <c r="A2918" s="18">
        <v>24222628</v>
      </c>
      <c r="B2918" s="184" t="s">
        <v>6325</v>
      </c>
      <c r="C2918" s="18" t="s">
        <v>6326</v>
      </c>
      <c r="D2918" s="185" t="s">
        <v>95</v>
      </c>
      <c r="E2918" s="18" t="s">
        <v>6327</v>
      </c>
      <c r="F2918" s="18">
        <v>14</v>
      </c>
      <c r="G2918" s="18" t="s">
        <v>142</v>
      </c>
      <c r="H2918" s="184" t="s">
        <v>6285</v>
      </c>
      <c r="I2918" s="185" t="s">
        <v>142</v>
      </c>
      <c r="J2918" s="18" t="s">
        <v>3661</v>
      </c>
    </row>
    <row r="2919" spans="1:10" x14ac:dyDescent="0.25">
      <c r="A2919" s="18">
        <v>24247521</v>
      </c>
      <c r="B2919" s="184" t="s">
        <v>6325</v>
      </c>
      <c r="C2919" s="18" t="s">
        <v>6328</v>
      </c>
      <c r="D2919" s="185" t="s">
        <v>78</v>
      </c>
      <c r="E2919" s="18" t="s">
        <v>538</v>
      </c>
      <c r="F2919" s="18">
        <v>12</v>
      </c>
      <c r="G2919" s="18" t="s">
        <v>142</v>
      </c>
      <c r="H2919" s="184" t="s">
        <v>6285</v>
      </c>
      <c r="I2919" s="185" t="s">
        <v>142</v>
      </c>
    </row>
    <row r="2920" spans="1:10" x14ac:dyDescent="0.25">
      <c r="A2920" s="18">
        <v>24233637</v>
      </c>
      <c r="B2920" s="184" t="s">
        <v>1205</v>
      </c>
      <c r="C2920" s="18" t="s">
        <v>5706</v>
      </c>
      <c r="D2920" s="185" t="s">
        <v>78</v>
      </c>
      <c r="E2920" s="18" t="s">
        <v>4814</v>
      </c>
      <c r="F2920" s="18">
        <v>12</v>
      </c>
      <c r="G2920" s="18" t="s">
        <v>142</v>
      </c>
      <c r="H2920" s="184" t="s">
        <v>6285</v>
      </c>
      <c r="I2920" s="185" t="s">
        <v>142</v>
      </c>
      <c r="J2920" s="18" t="s">
        <v>5291</v>
      </c>
    </row>
    <row r="2921" spans="1:10" x14ac:dyDescent="0.25">
      <c r="A2921" s="18">
        <v>24247529</v>
      </c>
      <c r="B2921" s="184" t="s">
        <v>6329</v>
      </c>
      <c r="C2921" s="18" t="s">
        <v>6330</v>
      </c>
      <c r="D2921" s="185" t="s">
        <v>79</v>
      </c>
      <c r="E2921" s="18" t="s">
        <v>462</v>
      </c>
      <c r="F2921" s="18">
        <v>13</v>
      </c>
      <c r="G2921" s="18" t="s">
        <v>142</v>
      </c>
      <c r="H2921" s="184" t="s">
        <v>6285</v>
      </c>
      <c r="I2921" s="185" t="s">
        <v>142</v>
      </c>
    </row>
    <row r="2922" spans="1:10" x14ac:dyDescent="0.25">
      <c r="A2922" s="18">
        <v>24247735</v>
      </c>
      <c r="B2922" s="184" t="s">
        <v>4274</v>
      </c>
      <c r="C2922" s="18" t="s">
        <v>6331</v>
      </c>
      <c r="D2922" s="185" t="s">
        <v>78</v>
      </c>
      <c r="E2922" s="18" t="s">
        <v>5012</v>
      </c>
      <c r="F2922" s="18">
        <v>13</v>
      </c>
      <c r="G2922" s="18" t="s">
        <v>142</v>
      </c>
      <c r="H2922" s="184" t="s">
        <v>6285</v>
      </c>
      <c r="I2922" s="185" t="s">
        <v>142</v>
      </c>
    </row>
    <row r="2923" spans="1:10" x14ac:dyDescent="0.25">
      <c r="A2923" s="18">
        <v>24248943</v>
      </c>
      <c r="B2923" s="184" t="s">
        <v>6332</v>
      </c>
      <c r="C2923" s="18" t="s">
        <v>6333</v>
      </c>
      <c r="D2923" s="185" t="s">
        <v>78</v>
      </c>
      <c r="E2923" s="18" t="s">
        <v>1763</v>
      </c>
      <c r="F2923" s="18">
        <v>13</v>
      </c>
      <c r="G2923" s="18" t="s">
        <v>142</v>
      </c>
      <c r="H2923" s="184" t="s">
        <v>6285</v>
      </c>
      <c r="I2923" s="185" t="s">
        <v>142</v>
      </c>
    </row>
    <row r="2924" spans="1:10" x14ac:dyDescent="0.25">
      <c r="A2924" s="18">
        <v>24211109</v>
      </c>
      <c r="B2924" s="184" t="s">
        <v>6334</v>
      </c>
      <c r="C2924" s="18" t="s">
        <v>6335</v>
      </c>
      <c r="D2924" s="185" t="s">
        <v>95</v>
      </c>
      <c r="E2924" s="18" t="s">
        <v>2854</v>
      </c>
      <c r="F2924" s="18">
        <v>15</v>
      </c>
      <c r="G2924" s="18" t="s">
        <v>142</v>
      </c>
      <c r="H2924" s="184" t="s">
        <v>6285</v>
      </c>
      <c r="I2924" s="185" t="s">
        <v>142</v>
      </c>
      <c r="J2924" s="18" t="s">
        <v>6336</v>
      </c>
    </row>
    <row r="2925" spans="1:10" x14ac:dyDescent="0.25">
      <c r="A2925" s="18">
        <v>24247532</v>
      </c>
      <c r="B2925" s="184" t="s">
        <v>6337</v>
      </c>
      <c r="C2925" s="18" t="s">
        <v>6338</v>
      </c>
      <c r="D2925" s="185" t="s">
        <v>78</v>
      </c>
      <c r="E2925" s="18" t="s">
        <v>6081</v>
      </c>
      <c r="F2925" s="18">
        <v>13</v>
      </c>
      <c r="G2925" s="18" t="s">
        <v>142</v>
      </c>
      <c r="H2925" s="184" t="s">
        <v>6285</v>
      </c>
      <c r="I2925" s="185" t="s">
        <v>142</v>
      </c>
    </row>
    <row r="2926" spans="1:10" x14ac:dyDescent="0.25">
      <c r="A2926" s="18">
        <v>24248944</v>
      </c>
      <c r="B2926" s="184" t="s">
        <v>6339</v>
      </c>
      <c r="C2926" s="18" t="s">
        <v>6340</v>
      </c>
      <c r="D2926" s="185" t="s">
        <v>78</v>
      </c>
      <c r="E2926" s="18" t="s">
        <v>3239</v>
      </c>
      <c r="F2926" s="18">
        <v>13</v>
      </c>
      <c r="G2926" s="18" t="s">
        <v>142</v>
      </c>
      <c r="H2926" s="184" t="s">
        <v>6285</v>
      </c>
      <c r="I2926" s="185" t="s">
        <v>142</v>
      </c>
    </row>
    <row r="2927" spans="1:10" x14ac:dyDescent="0.25">
      <c r="A2927" s="18">
        <v>24222634</v>
      </c>
      <c r="B2927" s="184" t="s">
        <v>6341</v>
      </c>
      <c r="C2927" s="18" t="s">
        <v>6342</v>
      </c>
      <c r="D2927" s="185" t="s">
        <v>95</v>
      </c>
      <c r="E2927" s="18" t="s">
        <v>5117</v>
      </c>
      <c r="F2927" s="18">
        <v>14</v>
      </c>
      <c r="G2927" s="18" t="s">
        <v>142</v>
      </c>
      <c r="H2927" s="184" t="s">
        <v>6285</v>
      </c>
      <c r="I2927" s="185" t="s">
        <v>142</v>
      </c>
      <c r="J2927" s="18" t="s">
        <v>6336</v>
      </c>
    </row>
    <row r="2928" spans="1:10" x14ac:dyDescent="0.25">
      <c r="A2928" s="18">
        <v>24222542</v>
      </c>
      <c r="B2928" s="184" t="s">
        <v>6343</v>
      </c>
      <c r="C2928" s="18" t="s">
        <v>6344</v>
      </c>
      <c r="D2928" s="185" t="s">
        <v>94</v>
      </c>
      <c r="E2928" s="18" t="s">
        <v>4129</v>
      </c>
      <c r="F2928" s="18">
        <v>14</v>
      </c>
      <c r="G2928" s="18" t="s">
        <v>142</v>
      </c>
      <c r="H2928" s="184" t="s">
        <v>6285</v>
      </c>
      <c r="I2928" s="185" t="s">
        <v>142</v>
      </c>
      <c r="J2928" s="18" t="s">
        <v>6345</v>
      </c>
    </row>
    <row r="2929" spans="1:10" x14ac:dyDescent="0.25">
      <c r="A2929" s="18">
        <v>24222568</v>
      </c>
      <c r="B2929" s="184" t="s">
        <v>6346</v>
      </c>
      <c r="C2929" s="18" t="s">
        <v>6347</v>
      </c>
      <c r="D2929" s="185" t="s">
        <v>94</v>
      </c>
      <c r="E2929" s="18" t="s">
        <v>393</v>
      </c>
      <c r="F2929" s="18">
        <v>14</v>
      </c>
      <c r="G2929" s="18" t="s">
        <v>142</v>
      </c>
      <c r="H2929" s="184" t="s">
        <v>6285</v>
      </c>
      <c r="I2929" s="185" t="s">
        <v>142</v>
      </c>
      <c r="J2929" s="18" t="s">
        <v>6348</v>
      </c>
    </row>
    <row r="2930" spans="1:10" x14ac:dyDescent="0.25">
      <c r="A2930" s="18">
        <v>24247522</v>
      </c>
      <c r="B2930" s="184" t="s">
        <v>6346</v>
      </c>
      <c r="C2930" s="18" t="s">
        <v>6349</v>
      </c>
      <c r="D2930" s="185" t="s">
        <v>78</v>
      </c>
      <c r="E2930" s="18" t="s">
        <v>202</v>
      </c>
      <c r="F2930" s="18">
        <v>12</v>
      </c>
      <c r="G2930" s="18" t="s">
        <v>142</v>
      </c>
      <c r="H2930" s="184" t="s">
        <v>6285</v>
      </c>
      <c r="I2930" s="185" t="s">
        <v>142</v>
      </c>
    </row>
    <row r="2931" spans="1:10" x14ac:dyDescent="0.25">
      <c r="A2931" s="18">
        <v>24247523</v>
      </c>
      <c r="B2931" s="184" t="s">
        <v>6350</v>
      </c>
      <c r="C2931" s="18" t="s">
        <v>5048</v>
      </c>
      <c r="D2931" s="185" t="s">
        <v>78</v>
      </c>
      <c r="E2931" s="18" t="s">
        <v>3553</v>
      </c>
      <c r="F2931" s="18">
        <v>11</v>
      </c>
      <c r="G2931" s="18" t="s">
        <v>142</v>
      </c>
      <c r="H2931" s="184" t="s">
        <v>6285</v>
      </c>
      <c r="I2931" s="185" t="s">
        <v>142</v>
      </c>
    </row>
    <row r="2932" spans="1:10" x14ac:dyDescent="0.25">
      <c r="A2932" s="18">
        <v>24222541</v>
      </c>
      <c r="B2932" s="184" t="s">
        <v>6350</v>
      </c>
      <c r="C2932" s="18" t="s">
        <v>678</v>
      </c>
      <c r="D2932" s="185" t="s">
        <v>94</v>
      </c>
      <c r="E2932" s="18" t="s">
        <v>173</v>
      </c>
      <c r="F2932" s="18">
        <v>14</v>
      </c>
      <c r="G2932" s="18" t="s">
        <v>142</v>
      </c>
      <c r="H2932" s="184" t="s">
        <v>6285</v>
      </c>
      <c r="I2932" s="185" t="s">
        <v>142</v>
      </c>
      <c r="J2932" s="18" t="s">
        <v>6351</v>
      </c>
    </row>
    <row r="2933" spans="1:10" x14ac:dyDescent="0.25">
      <c r="A2933" s="18">
        <v>24221068</v>
      </c>
      <c r="B2933" s="184" t="s">
        <v>6352</v>
      </c>
      <c r="C2933" s="18" t="s">
        <v>6353</v>
      </c>
      <c r="D2933" s="185" t="s">
        <v>78</v>
      </c>
      <c r="E2933" s="18" t="s">
        <v>6354</v>
      </c>
      <c r="F2933" s="18">
        <v>13</v>
      </c>
      <c r="G2933" s="18" t="s">
        <v>142</v>
      </c>
      <c r="H2933" s="184" t="s">
        <v>6285</v>
      </c>
      <c r="I2933" s="185" t="s">
        <v>142</v>
      </c>
      <c r="J2933" s="18" t="s">
        <v>2283</v>
      </c>
    </row>
    <row r="2934" spans="1:10" x14ac:dyDescent="0.25">
      <c r="A2934" s="18">
        <v>24247657</v>
      </c>
      <c r="B2934" s="184" t="s">
        <v>4313</v>
      </c>
      <c r="C2934" s="18" t="s">
        <v>6355</v>
      </c>
      <c r="D2934" s="185" t="s">
        <v>79</v>
      </c>
      <c r="E2934" s="18" t="s">
        <v>6356</v>
      </c>
      <c r="F2934" s="18">
        <v>12</v>
      </c>
      <c r="G2934" s="18" t="s">
        <v>142</v>
      </c>
      <c r="H2934" s="184" t="s">
        <v>6285</v>
      </c>
      <c r="I2934" s="185" t="s">
        <v>142</v>
      </c>
    </row>
    <row r="2935" spans="1:10" x14ac:dyDescent="0.25">
      <c r="A2935" s="18">
        <v>24212861</v>
      </c>
      <c r="B2935" s="184" t="s">
        <v>4313</v>
      </c>
      <c r="C2935" s="18" t="s">
        <v>1589</v>
      </c>
      <c r="D2935" s="185" t="s">
        <v>95</v>
      </c>
      <c r="E2935" s="18" t="s">
        <v>1453</v>
      </c>
      <c r="F2935" s="18">
        <v>15</v>
      </c>
      <c r="G2935" s="18" t="s">
        <v>142</v>
      </c>
      <c r="H2935" s="184" t="s">
        <v>6285</v>
      </c>
      <c r="I2935" s="185" t="s">
        <v>142</v>
      </c>
      <c r="J2935" s="18" t="s">
        <v>445</v>
      </c>
    </row>
    <row r="2936" spans="1:10" x14ac:dyDescent="0.25">
      <c r="A2936" s="18">
        <v>24237886</v>
      </c>
      <c r="B2936" s="184" t="s">
        <v>6357</v>
      </c>
      <c r="C2936" s="18" t="s">
        <v>6358</v>
      </c>
      <c r="D2936" s="185" t="s">
        <v>78</v>
      </c>
      <c r="E2936" s="18" t="s">
        <v>6359</v>
      </c>
      <c r="F2936" s="18">
        <v>13</v>
      </c>
      <c r="G2936" s="18" t="s">
        <v>142</v>
      </c>
      <c r="H2936" s="184" t="s">
        <v>6285</v>
      </c>
      <c r="I2936" s="185" t="s">
        <v>142</v>
      </c>
      <c r="J2936" s="18" t="s">
        <v>3727</v>
      </c>
    </row>
    <row r="2937" spans="1:10" x14ac:dyDescent="0.25">
      <c r="A2937" s="18">
        <v>24247528</v>
      </c>
      <c r="B2937" s="184" t="s">
        <v>6357</v>
      </c>
      <c r="C2937" s="18" t="s">
        <v>6360</v>
      </c>
      <c r="D2937" s="185" t="s">
        <v>79</v>
      </c>
      <c r="E2937" s="18" t="s">
        <v>583</v>
      </c>
      <c r="F2937" s="18">
        <v>12</v>
      </c>
      <c r="G2937" s="18" t="s">
        <v>142</v>
      </c>
      <c r="H2937" s="184" t="s">
        <v>6285</v>
      </c>
      <c r="I2937" s="185" t="s">
        <v>142</v>
      </c>
    </row>
    <row r="2938" spans="1:10" x14ac:dyDescent="0.25">
      <c r="A2938" s="18">
        <v>24247524</v>
      </c>
      <c r="B2938" s="184" t="s">
        <v>6357</v>
      </c>
      <c r="C2938" s="18" t="s">
        <v>6361</v>
      </c>
      <c r="D2938" s="185" t="s">
        <v>78</v>
      </c>
      <c r="E2938" s="18" t="s">
        <v>280</v>
      </c>
      <c r="F2938" s="18">
        <v>12</v>
      </c>
      <c r="G2938" s="18" t="s">
        <v>142</v>
      </c>
      <c r="H2938" s="184" t="s">
        <v>6285</v>
      </c>
      <c r="I2938" s="185" t="s">
        <v>142</v>
      </c>
    </row>
    <row r="2939" spans="1:10" x14ac:dyDescent="0.25">
      <c r="A2939" s="18">
        <v>24247531</v>
      </c>
      <c r="B2939" s="184" t="s">
        <v>6362</v>
      </c>
      <c r="C2939" s="18" t="s">
        <v>6363</v>
      </c>
      <c r="D2939" s="185" t="s">
        <v>95</v>
      </c>
      <c r="E2939" s="18" t="s">
        <v>3742</v>
      </c>
      <c r="F2939" s="18">
        <v>14</v>
      </c>
      <c r="G2939" s="18" t="s">
        <v>142</v>
      </c>
      <c r="H2939" s="184" t="s">
        <v>6285</v>
      </c>
      <c r="I2939" s="185" t="s">
        <v>142</v>
      </c>
    </row>
    <row r="2940" spans="1:10" x14ac:dyDescent="0.25">
      <c r="A2940" s="18">
        <v>24237345</v>
      </c>
      <c r="B2940" s="184" t="s">
        <v>6364</v>
      </c>
      <c r="C2940" s="18" t="s">
        <v>1249</v>
      </c>
      <c r="D2940" s="185" t="s">
        <v>79</v>
      </c>
      <c r="E2940" s="18" t="s">
        <v>6365</v>
      </c>
      <c r="F2940" s="18">
        <v>13</v>
      </c>
      <c r="G2940" s="18" t="s">
        <v>142</v>
      </c>
      <c r="H2940" s="184" t="s">
        <v>6285</v>
      </c>
      <c r="I2940" s="185" t="s">
        <v>142</v>
      </c>
      <c r="J2940" s="18" t="s">
        <v>445</v>
      </c>
    </row>
    <row r="2941" spans="1:10" x14ac:dyDescent="0.25">
      <c r="A2941" s="18">
        <v>24248945</v>
      </c>
      <c r="B2941" s="184" t="s">
        <v>1236</v>
      </c>
      <c r="C2941" s="18" t="s">
        <v>6366</v>
      </c>
      <c r="D2941" s="185" t="s">
        <v>78</v>
      </c>
      <c r="E2941" s="18" t="s">
        <v>2071</v>
      </c>
      <c r="F2941" s="18">
        <v>11</v>
      </c>
      <c r="G2941" s="18" t="s">
        <v>142</v>
      </c>
      <c r="H2941" s="184" t="s">
        <v>6285</v>
      </c>
      <c r="I2941" s="185" t="s">
        <v>142</v>
      </c>
    </row>
    <row r="2942" spans="1:10" x14ac:dyDescent="0.25">
      <c r="A2942" s="18">
        <v>24239201</v>
      </c>
      <c r="B2942" s="184" t="s">
        <v>4319</v>
      </c>
      <c r="C2942" s="18" t="s">
        <v>6367</v>
      </c>
      <c r="D2942" s="185" t="s">
        <v>95</v>
      </c>
      <c r="E2942" s="18" t="s">
        <v>6368</v>
      </c>
      <c r="F2942" s="18">
        <v>13</v>
      </c>
      <c r="G2942" s="18" t="s">
        <v>142</v>
      </c>
      <c r="H2942" s="184" t="s">
        <v>6285</v>
      </c>
      <c r="I2942" s="185" t="s">
        <v>142</v>
      </c>
      <c r="J2942" s="18" t="s">
        <v>445</v>
      </c>
    </row>
    <row r="2943" spans="1:10" x14ac:dyDescent="0.25">
      <c r="A2943" s="18">
        <v>24247527</v>
      </c>
      <c r="B2943" s="184" t="s">
        <v>4319</v>
      </c>
      <c r="C2943" s="18" t="s">
        <v>4149</v>
      </c>
      <c r="D2943" s="185" t="s">
        <v>79</v>
      </c>
      <c r="E2943" s="18" t="s">
        <v>958</v>
      </c>
      <c r="F2943" s="18">
        <v>12</v>
      </c>
      <c r="G2943" s="18" t="s">
        <v>142</v>
      </c>
      <c r="H2943" s="184" t="s">
        <v>6285</v>
      </c>
      <c r="I2943" s="185" t="s">
        <v>142</v>
      </c>
    </row>
    <row r="2944" spans="1:10" x14ac:dyDescent="0.25">
      <c r="A2944" s="18">
        <v>24248182</v>
      </c>
      <c r="B2944" s="184" t="s">
        <v>6369</v>
      </c>
      <c r="C2944" s="18" t="s">
        <v>6370</v>
      </c>
      <c r="D2944" s="185" t="s">
        <v>78</v>
      </c>
      <c r="E2944" s="18" t="s">
        <v>6371</v>
      </c>
      <c r="F2944" s="18">
        <v>13</v>
      </c>
      <c r="G2944" s="18" t="s">
        <v>142</v>
      </c>
      <c r="H2944" s="184" t="s">
        <v>6285</v>
      </c>
      <c r="I2944" s="185" t="s">
        <v>142</v>
      </c>
    </row>
    <row r="2945" spans="1:10" x14ac:dyDescent="0.25">
      <c r="A2945" s="18">
        <v>24247526</v>
      </c>
      <c r="B2945" s="184" t="s">
        <v>6372</v>
      </c>
      <c r="C2945" s="18" t="s">
        <v>6291</v>
      </c>
      <c r="D2945" s="185" t="s">
        <v>78</v>
      </c>
      <c r="E2945" s="18" t="s">
        <v>858</v>
      </c>
      <c r="F2945" s="18">
        <v>12</v>
      </c>
      <c r="G2945" s="18" t="s">
        <v>142</v>
      </c>
      <c r="H2945" s="184" t="s">
        <v>6285</v>
      </c>
      <c r="I2945" s="185" t="s">
        <v>142</v>
      </c>
    </row>
    <row r="2946" spans="1:10" x14ac:dyDescent="0.25">
      <c r="A2946" s="18">
        <v>24237332</v>
      </c>
      <c r="B2946" s="184" t="s">
        <v>6373</v>
      </c>
      <c r="C2946" s="18" t="s">
        <v>6374</v>
      </c>
      <c r="D2946" s="185" t="s">
        <v>79</v>
      </c>
      <c r="E2946" s="18" t="s">
        <v>462</v>
      </c>
      <c r="F2946" s="18">
        <v>13</v>
      </c>
      <c r="G2946" s="18" t="s">
        <v>142</v>
      </c>
      <c r="H2946" s="184" t="s">
        <v>6285</v>
      </c>
      <c r="I2946" s="185" t="s">
        <v>142</v>
      </c>
      <c r="J2946" s="18" t="s">
        <v>445</v>
      </c>
    </row>
    <row r="2947" spans="1:10" x14ac:dyDescent="0.25">
      <c r="A2947" s="18">
        <v>24247970</v>
      </c>
      <c r="B2947" s="184" t="s">
        <v>6373</v>
      </c>
      <c r="C2947" s="18" t="s">
        <v>6375</v>
      </c>
      <c r="D2947" s="185" t="s">
        <v>79</v>
      </c>
      <c r="E2947" s="18" t="s">
        <v>3603</v>
      </c>
      <c r="F2947" s="18">
        <v>11</v>
      </c>
      <c r="G2947" s="18" t="s">
        <v>142</v>
      </c>
      <c r="H2947" s="184" t="s">
        <v>6285</v>
      </c>
      <c r="I2947" s="185" t="s">
        <v>142</v>
      </c>
    </row>
    <row r="2948" spans="1:10" x14ac:dyDescent="0.25">
      <c r="A2948" s="18">
        <v>24222627</v>
      </c>
      <c r="B2948" s="184" t="s">
        <v>6376</v>
      </c>
      <c r="C2948" s="18" t="s">
        <v>5154</v>
      </c>
      <c r="D2948" s="185" t="s">
        <v>94</v>
      </c>
      <c r="E2948" s="18" t="s">
        <v>3048</v>
      </c>
      <c r="F2948" s="18">
        <v>15</v>
      </c>
      <c r="G2948" s="18" t="s">
        <v>142</v>
      </c>
      <c r="H2948" s="184" t="s">
        <v>6285</v>
      </c>
      <c r="I2948" s="185" t="s">
        <v>142</v>
      </c>
      <c r="J2948" s="18" t="s">
        <v>5374</v>
      </c>
    </row>
    <row r="2949" spans="1:10" x14ac:dyDescent="0.25">
      <c r="A2949" s="18">
        <v>24248118</v>
      </c>
      <c r="B2949" s="184" t="s">
        <v>5663</v>
      </c>
      <c r="C2949" s="18" t="s">
        <v>3292</v>
      </c>
      <c r="D2949" s="185" t="s">
        <v>79</v>
      </c>
      <c r="E2949" s="18" t="s">
        <v>1168</v>
      </c>
      <c r="F2949" s="18">
        <v>11</v>
      </c>
      <c r="G2949" s="18" t="s">
        <v>142</v>
      </c>
      <c r="H2949" s="184" t="s">
        <v>6285</v>
      </c>
      <c r="I2949" s="185" t="s">
        <v>142</v>
      </c>
    </row>
    <row r="2950" spans="1:10" x14ac:dyDescent="0.25">
      <c r="A2950" s="18">
        <v>24237887</v>
      </c>
      <c r="B2950" s="184" t="s">
        <v>6377</v>
      </c>
      <c r="C2950" s="18" t="s">
        <v>6378</v>
      </c>
      <c r="D2950" s="185" t="s">
        <v>78</v>
      </c>
      <c r="E2950" s="18" t="s">
        <v>2038</v>
      </c>
      <c r="F2950" s="18">
        <v>12</v>
      </c>
      <c r="G2950" s="18" t="s">
        <v>142</v>
      </c>
      <c r="H2950" s="184" t="s">
        <v>6285</v>
      </c>
      <c r="I2950" s="185" t="s">
        <v>142</v>
      </c>
      <c r="J2950" s="18" t="s">
        <v>3767</v>
      </c>
    </row>
    <row r="2951" spans="1:10" x14ac:dyDescent="0.25">
      <c r="A2951" s="18">
        <v>24238080</v>
      </c>
      <c r="B2951" s="184" t="s">
        <v>6377</v>
      </c>
      <c r="C2951" s="18" t="s">
        <v>6379</v>
      </c>
      <c r="D2951" s="185" t="s">
        <v>78</v>
      </c>
      <c r="E2951" s="18" t="s">
        <v>2038</v>
      </c>
      <c r="F2951" s="18">
        <v>12</v>
      </c>
      <c r="G2951" s="18" t="s">
        <v>142</v>
      </c>
      <c r="H2951" s="184" t="s">
        <v>6285</v>
      </c>
      <c r="I2951" s="185" t="s">
        <v>142</v>
      </c>
      <c r="J2951" s="18" t="s">
        <v>3727</v>
      </c>
    </row>
    <row r="2952" spans="1:10" x14ac:dyDescent="0.25">
      <c r="A2952" s="18">
        <v>24238351</v>
      </c>
      <c r="B2952" s="184" t="s">
        <v>3919</v>
      </c>
      <c r="C2952" s="18" t="s">
        <v>6380</v>
      </c>
      <c r="D2952" s="185" t="s">
        <v>79</v>
      </c>
      <c r="E2952" s="18" t="s">
        <v>372</v>
      </c>
      <c r="F2952" s="18">
        <v>12</v>
      </c>
      <c r="G2952" s="18" t="s">
        <v>142</v>
      </c>
      <c r="H2952" s="184" t="s">
        <v>6285</v>
      </c>
      <c r="I2952" s="185" t="s">
        <v>142</v>
      </c>
      <c r="J2952" s="18" t="s">
        <v>3870</v>
      </c>
    </row>
    <row r="2953" spans="1:10" x14ac:dyDescent="0.25">
      <c r="A2953" s="18">
        <v>24222631</v>
      </c>
      <c r="B2953" s="184" t="s">
        <v>6381</v>
      </c>
      <c r="C2953" s="18" t="s">
        <v>3686</v>
      </c>
      <c r="D2953" s="185" t="s">
        <v>79</v>
      </c>
      <c r="E2953" s="18" t="s">
        <v>1161</v>
      </c>
      <c r="F2953" s="18">
        <v>13</v>
      </c>
      <c r="G2953" s="18" t="s">
        <v>142</v>
      </c>
      <c r="H2953" s="184" t="s">
        <v>6285</v>
      </c>
      <c r="I2953" s="185" t="s">
        <v>142</v>
      </c>
      <c r="J2953" s="18" t="s">
        <v>445</v>
      </c>
    </row>
    <row r="2954" spans="1:10" x14ac:dyDescent="0.25">
      <c r="A2954" s="18">
        <v>24248601</v>
      </c>
      <c r="B2954" s="184" t="s">
        <v>6382</v>
      </c>
      <c r="C2954" s="18" t="s">
        <v>6383</v>
      </c>
      <c r="D2954" s="185" t="s">
        <v>78</v>
      </c>
      <c r="E2954" s="18" t="s">
        <v>1984</v>
      </c>
      <c r="F2954" s="18">
        <v>13</v>
      </c>
      <c r="G2954" s="18" t="s">
        <v>142</v>
      </c>
      <c r="H2954" s="184" t="s">
        <v>6285</v>
      </c>
      <c r="I2954" s="185" t="s">
        <v>142</v>
      </c>
    </row>
    <row r="2955" spans="1:10" x14ac:dyDescent="0.25">
      <c r="A2955" s="18">
        <v>24247656</v>
      </c>
      <c r="B2955" s="184" t="s">
        <v>6384</v>
      </c>
      <c r="C2955" s="18" t="s">
        <v>6385</v>
      </c>
      <c r="D2955" s="185" t="s">
        <v>78</v>
      </c>
      <c r="E2955" s="18" t="s">
        <v>2052</v>
      </c>
      <c r="F2955" s="18">
        <v>11</v>
      </c>
      <c r="G2955" s="18" t="s">
        <v>142</v>
      </c>
      <c r="H2955" s="184" t="s">
        <v>6285</v>
      </c>
      <c r="I2955" s="185" t="s">
        <v>142</v>
      </c>
    </row>
    <row r="2956" spans="1:10" x14ac:dyDescent="0.25">
      <c r="A2956" s="18">
        <v>24247892</v>
      </c>
      <c r="B2956" s="184" t="s">
        <v>6386</v>
      </c>
      <c r="C2956" s="18" t="s">
        <v>6387</v>
      </c>
      <c r="D2956" s="185" t="s">
        <v>78</v>
      </c>
      <c r="E2956" s="18" t="s">
        <v>5831</v>
      </c>
      <c r="F2956" s="18">
        <v>11</v>
      </c>
      <c r="G2956" s="18" t="s">
        <v>142</v>
      </c>
      <c r="H2956" s="184" t="s">
        <v>6285</v>
      </c>
      <c r="I2956" s="185" t="s">
        <v>142</v>
      </c>
    </row>
    <row r="2957" spans="1:10" x14ac:dyDescent="0.25">
      <c r="A2957" s="18">
        <v>24210551</v>
      </c>
      <c r="B2957" s="184" t="s">
        <v>6388</v>
      </c>
      <c r="C2957" s="18" t="s">
        <v>6389</v>
      </c>
      <c r="D2957" s="185" t="s">
        <v>95</v>
      </c>
      <c r="E2957" s="18" t="s">
        <v>3701</v>
      </c>
      <c r="F2957" s="18">
        <v>15</v>
      </c>
      <c r="G2957" s="18" t="s">
        <v>142</v>
      </c>
      <c r="H2957" s="184" t="s">
        <v>6285</v>
      </c>
      <c r="I2957" s="185" t="s">
        <v>142</v>
      </c>
      <c r="J2957" s="18" t="s">
        <v>2283</v>
      </c>
    </row>
    <row r="2958" spans="1:10" x14ac:dyDescent="0.25">
      <c r="A2958" s="18">
        <v>24247533</v>
      </c>
      <c r="B2958" s="184" t="s">
        <v>6390</v>
      </c>
      <c r="C2958" s="18" t="s">
        <v>6391</v>
      </c>
      <c r="D2958" s="185" t="s">
        <v>79</v>
      </c>
      <c r="E2958" s="18" t="s">
        <v>2058</v>
      </c>
      <c r="F2958" s="18">
        <v>13</v>
      </c>
      <c r="G2958" s="18" t="s">
        <v>142</v>
      </c>
      <c r="H2958" s="184" t="s">
        <v>6285</v>
      </c>
      <c r="I2958" s="185" t="s">
        <v>142</v>
      </c>
    </row>
    <row r="2959" spans="1:10" x14ac:dyDescent="0.25">
      <c r="A2959" s="18">
        <v>24248946</v>
      </c>
      <c r="B2959" s="184" t="s">
        <v>6392</v>
      </c>
      <c r="C2959" s="18" t="s">
        <v>3978</v>
      </c>
      <c r="D2959" s="185" t="s">
        <v>78</v>
      </c>
      <c r="E2959" s="18" t="s">
        <v>572</v>
      </c>
      <c r="F2959" s="18">
        <v>12</v>
      </c>
      <c r="G2959" s="18" t="s">
        <v>142</v>
      </c>
      <c r="H2959" s="184" t="s">
        <v>6285</v>
      </c>
      <c r="I2959" s="185" t="s">
        <v>142</v>
      </c>
    </row>
    <row r="2960" spans="1:10" x14ac:dyDescent="0.25">
      <c r="A2960" s="18">
        <v>24247733</v>
      </c>
      <c r="B2960" s="184" t="s">
        <v>6393</v>
      </c>
      <c r="C2960" s="18" t="s">
        <v>5168</v>
      </c>
      <c r="D2960" s="185" t="s">
        <v>94</v>
      </c>
      <c r="E2960" s="18" t="s">
        <v>1046</v>
      </c>
      <c r="F2960" s="18">
        <v>14</v>
      </c>
      <c r="G2960" s="18" t="s">
        <v>142</v>
      </c>
      <c r="H2960" s="184" t="s">
        <v>6285</v>
      </c>
      <c r="I2960" s="185" t="s">
        <v>142</v>
      </c>
    </row>
    <row r="2961" spans="1:10" x14ac:dyDescent="0.25">
      <c r="A2961" s="18">
        <v>24248181</v>
      </c>
      <c r="B2961" s="184" t="s">
        <v>3929</v>
      </c>
      <c r="C2961" s="18" t="s">
        <v>6394</v>
      </c>
      <c r="D2961" s="185" t="s">
        <v>94</v>
      </c>
      <c r="E2961" s="18" t="s">
        <v>6395</v>
      </c>
      <c r="F2961" s="18">
        <v>13</v>
      </c>
      <c r="G2961" s="18" t="s">
        <v>142</v>
      </c>
      <c r="H2961" s="184" t="s">
        <v>6285</v>
      </c>
      <c r="I2961" s="185" t="s">
        <v>142</v>
      </c>
    </row>
    <row r="2962" spans="1:10" x14ac:dyDescent="0.25">
      <c r="A2962" s="18">
        <v>24239198</v>
      </c>
      <c r="B2962" s="184" t="s">
        <v>6396</v>
      </c>
      <c r="C2962" s="18" t="s">
        <v>3836</v>
      </c>
      <c r="D2962" s="185" t="s">
        <v>95</v>
      </c>
      <c r="E2962" s="18" t="s">
        <v>6397</v>
      </c>
      <c r="F2962" s="18">
        <v>14</v>
      </c>
      <c r="G2962" s="18" t="s">
        <v>142</v>
      </c>
      <c r="H2962" s="184" t="s">
        <v>6285</v>
      </c>
      <c r="I2962" s="185" t="s">
        <v>142</v>
      </c>
      <c r="J2962" s="18" t="s">
        <v>6038</v>
      </c>
    </row>
    <row r="2963" spans="1:10" x14ac:dyDescent="0.25">
      <c r="A2963" s="18">
        <v>24212015</v>
      </c>
      <c r="B2963" s="184" t="s">
        <v>6398</v>
      </c>
      <c r="C2963" s="18" t="s">
        <v>6399</v>
      </c>
      <c r="D2963" s="185" t="s">
        <v>95</v>
      </c>
      <c r="E2963" s="18" t="s">
        <v>6400</v>
      </c>
      <c r="F2963" s="18">
        <v>15</v>
      </c>
      <c r="G2963" s="18" t="s">
        <v>142</v>
      </c>
      <c r="H2963" s="184" t="s">
        <v>6285</v>
      </c>
      <c r="I2963" s="185" t="s">
        <v>142</v>
      </c>
      <c r="J2963" s="18" t="s">
        <v>6401</v>
      </c>
    </row>
    <row r="2964" spans="1:10" x14ac:dyDescent="0.25">
      <c r="A2964" s="18">
        <v>24248947</v>
      </c>
      <c r="B2964" s="184" t="s">
        <v>6402</v>
      </c>
      <c r="C2964" s="18" t="s">
        <v>6403</v>
      </c>
      <c r="D2964" s="185" t="s">
        <v>94</v>
      </c>
      <c r="E2964" s="18" t="s">
        <v>1476</v>
      </c>
      <c r="F2964" s="18">
        <v>14</v>
      </c>
      <c r="G2964" s="18" t="s">
        <v>142</v>
      </c>
      <c r="H2964" s="184" t="s">
        <v>6285</v>
      </c>
      <c r="I2964" s="185" t="s">
        <v>142</v>
      </c>
    </row>
    <row r="2965" spans="1:10" x14ac:dyDescent="0.25">
      <c r="A2965" s="18">
        <v>24222626</v>
      </c>
      <c r="B2965" s="184" t="s">
        <v>2059</v>
      </c>
      <c r="C2965" s="18" t="s">
        <v>6404</v>
      </c>
      <c r="D2965" s="185" t="s">
        <v>95</v>
      </c>
      <c r="E2965" s="18" t="s">
        <v>3427</v>
      </c>
      <c r="F2965" s="18">
        <v>14</v>
      </c>
      <c r="G2965" s="18" t="s">
        <v>142</v>
      </c>
      <c r="H2965" s="184" t="s">
        <v>6285</v>
      </c>
      <c r="I2965" s="185" t="s">
        <v>142</v>
      </c>
      <c r="J2965" s="18" t="s">
        <v>445</v>
      </c>
    </row>
    <row r="2966" spans="1:10" x14ac:dyDescent="0.25">
      <c r="A2966" s="18">
        <v>24247691</v>
      </c>
      <c r="B2966" s="184" t="s">
        <v>1506</v>
      </c>
      <c r="C2966" s="18" t="s">
        <v>6405</v>
      </c>
      <c r="D2966" s="185" t="s">
        <v>78</v>
      </c>
      <c r="E2966" s="18" t="s">
        <v>2004</v>
      </c>
      <c r="F2966" s="18">
        <v>11</v>
      </c>
      <c r="G2966" s="18" t="s">
        <v>142</v>
      </c>
      <c r="H2966" s="184" t="s">
        <v>6285</v>
      </c>
      <c r="I2966" s="185" t="s">
        <v>142</v>
      </c>
    </row>
    <row r="2967" spans="1:10" x14ac:dyDescent="0.25">
      <c r="A2967" s="18">
        <v>24247530</v>
      </c>
      <c r="B2967" s="184" t="s">
        <v>6406</v>
      </c>
      <c r="C2967" s="18" t="s">
        <v>6407</v>
      </c>
      <c r="D2967" s="185" t="s">
        <v>78</v>
      </c>
      <c r="E2967" s="18" t="s">
        <v>1763</v>
      </c>
      <c r="F2967" s="18">
        <v>13</v>
      </c>
      <c r="G2967" s="18" t="s">
        <v>142</v>
      </c>
      <c r="H2967" s="184" t="s">
        <v>6285</v>
      </c>
      <c r="I2967" s="185" t="s">
        <v>142</v>
      </c>
    </row>
    <row r="2968" spans="1:10" x14ac:dyDescent="0.25">
      <c r="A2968" s="18">
        <v>24238417</v>
      </c>
      <c r="B2968" s="184" t="s">
        <v>6408</v>
      </c>
      <c r="C2968" s="18" t="s">
        <v>440</v>
      </c>
      <c r="D2968" s="185" t="s">
        <v>380</v>
      </c>
      <c r="E2968" s="18" t="s">
        <v>6409</v>
      </c>
      <c r="F2968" s="18">
        <v>15</v>
      </c>
      <c r="G2968" s="18" t="s">
        <v>142</v>
      </c>
      <c r="H2968" s="184" t="s">
        <v>6285</v>
      </c>
      <c r="I2968" s="185" t="s">
        <v>142</v>
      </c>
      <c r="J2968" s="18" t="s">
        <v>445</v>
      </c>
    </row>
    <row r="2969" spans="1:10" x14ac:dyDescent="0.25">
      <c r="A2969" s="18">
        <v>24222600</v>
      </c>
      <c r="B2969" s="184" t="s">
        <v>6410</v>
      </c>
      <c r="C2969" s="18" t="s">
        <v>1848</v>
      </c>
      <c r="D2969" s="185" t="s">
        <v>79</v>
      </c>
      <c r="E2969" s="18" t="s">
        <v>1238</v>
      </c>
      <c r="F2969" s="18">
        <v>13</v>
      </c>
      <c r="G2969" s="18" t="s">
        <v>142</v>
      </c>
      <c r="H2969" s="184" t="s">
        <v>6285</v>
      </c>
      <c r="I2969" s="185" t="s">
        <v>142</v>
      </c>
      <c r="J2969" s="18" t="s">
        <v>3403</v>
      </c>
    </row>
    <row r="2970" spans="1:10" x14ac:dyDescent="0.25">
      <c r="A2970" s="18">
        <v>24221402</v>
      </c>
      <c r="B2970" s="184" t="s">
        <v>6411</v>
      </c>
      <c r="C2970" s="18" t="s">
        <v>6412</v>
      </c>
      <c r="D2970" s="185" t="s">
        <v>94</v>
      </c>
      <c r="E2970" s="18" t="s">
        <v>4006</v>
      </c>
      <c r="F2970" s="18">
        <v>15</v>
      </c>
      <c r="G2970" s="18" t="s">
        <v>142</v>
      </c>
      <c r="H2970" s="184" t="s">
        <v>6285</v>
      </c>
      <c r="I2970" s="185" t="s">
        <v>142</v>
      </c>
      <c r="J2970" s="18" t="s">
        <v>3720</v>
      </c>
    </row>
    <row r="2971" spans="1:10" x14ac:dyDescent="0.25">
      <c r="A2971" s="18">
        <v>24237326</v>
      </c>
      <c r="B2971" s="184" t="s">
        <v>2105</v>
      </c>
      <c r="C2971" s="18" t="s">
        <v>648</v>
      </c>
      <c r="D2971" s="185" t="s">
        <v>95</v>
      </c>
      <c r="E2971" s="18" t="s">
        <v>2973</v>
      </c>
      <c r="F2971" s="18">
        <v>15</v>
      </c>
      <c r="G2971" s="18" t="s">
        <v>142</v>
      </c>
      <c r="H2971" s="184" t="s">
        <v>6285</v>
      </c>
      <c r="I2971" s="185" t="s">
        <v>142</v>
      </c>
      <c r="J2971" s="18" t="s">
        <v>3403</v>
      </c>
    </row>
    <row r="2972" spans="1:10" x14ac:dyDescent="0.25">
      <c r="A2972" s="18">
        <v>24249066</v>
      </c>
      <c r="B2972" s="184" t="s">
        <v>6413</v>
      </c>
      <c r="C2972" s="18" t="s">
        <v>5564</v>
      </c>
      <c r="D2972" s="185" t="s">
        <v>79</v>
      </c>
      <c r="E2972" s="18" t="s">
        <v>6414</v>
      </c>
      <c r="F2972" s="18">
        <v>11</v>
      </c>
      <c r="G2972" s="18" t="s">
        <v>142</v>
      </c>
      <c r="H2972" s="184" t="s">
        <v>6285</v>
      </c>
      <c r="I2972" s="185" t="s">
        <v>142</v>
      </c>
    </row>
    <row r="2973" spans="1:10" x14ac:dyDescent="0.25">
      <c r="A2973" s="18">
        <v>24247535</v>
      </c>
      <c r="B2973" s="184" t="s">
        <v>6415</v>
      </c>
      <c r="C2973" s="18" t="s">
        <v>6416</v>
      </c>
      <c r="D2973" s="185" t="s">
        <v>79</v>
      </c>
      <c r="E2973" s="18" t="s">
        <v>411</v>
      </c>
      <c r="F2973" s="18">
        <v>12</v>
      </c>
      <c r="G2973" s="18" t="s">
        <v>142</v>
      </c>
      <c r="H2973" s="184" t="s">
        <v>6285</v>
      </c>
      <c r="I2973" s="185" t="s">
        <v>142</v>
      </c>
    </row>
    <row r="2974" spans="1:10" x14ac:dyDescent="0.25">
      <c r="A2974" s="18">
        <v>24248119</v>
      </c>
      <c r="B2974" s="184" t="s">
        <v>3042</v>
      </c>
      <c r="C2974" s="18" t="s">
        <v>3128</v>
      </c>
      <c r="D2974" s="185" t="s">
        <v>79</v>
      </c>
      <c r="E2974" s="18" t="s">
        <v>3517</v>
      </c>
      <c r="F2974" s="18">
        <v>12</v>
      </c>
      <c r="G2974" s="18" t="s">
        <v>142</v>
      </c>
      <c r="H2974" s="184" t="s">
        <v>6285</v>
      </c>
      <c r="I2974" s="185" t="s">
        <v>142</v>
      </c>
    </row>
    <row r="2975" spans="1:10" x14ac:dyDescent="0.25">
      <c r="A2975" s="18">
        <v>24222629</v>
      </c>
      <c r="B2975" s="184" t="s">
        <v>6417</v>
      </c>
      <c r="C2975" s="18" t="s">
        <v>4427</v>
      </c>
      <c r="D2975" s="185" t="s">
        <v>79</v>
      </c>
      <c r="E2975" s="18" t="s">
        <v>6028</v>
      </c>
      <c r="F2975" s="18">
        <v>13</v>
      </c>
      <c r="G2975" s="18" t="s">
        <v>142</v>
      </c>
      <c r="H2975" s="184" t="s">
        <v>6285</v>
      </c>
      <c r="I2975" s="185" t="s">
        <v>142</v>
      </c>
      <c r="J2975" s="18" t="s">
        <v>445</v>
      </c>
    </row>
    <row r="2976" spans="1:10" x14ac:dyDescent="0.25">
      <c r="A2976" s="18">
        <v>24239227</v>
      </c>
      <c r="B2976" s="184" t="s">
        <v>4222</v>
      </c>
      <c r="C2976" s="18" t="s">
        <v>6185</v>
      </c>
      <c r="D2976" s="185" t="s">
        <v>95</v>
      </c>
      <c r="E2976" s="18" t="s">
        <v>2805</v>
      </c>
      <c r="F2976" s="18">
        <v>13</v>
      </c>
      <c r="G2976" s="18" t="s">
        <v>142</v>
      </c>
      <c r="H2976" s="184" t="s">
        <v>6418</v>
      </c>
      <c r="I2976" s="185" t="s">
        <v>142</v>
      </c>
      <c r="J2976" s="18" t="s">
        <v>152</v>
      </c>
    </row>
    <row r="2977" spans="1:10" x14ac:dyDescent="0.25">
      <c r="A2977" s="18">
        <v>24233668</v>
      </c>
      <c r="B2977" s="184" t="s">
        <v>9066</v>
      </c>
      <c r="C2977" s="18" t="s">
        <v>9067</v>
      </c>
      <c r="D2977" s="185" t="s">
        <v>94</v>
      </c>
      <c r="E2977" s="18" t="s">
        <v>4183</v>
      </c>
      <c r="F2977" s="18">
        <v>13</v>
      </c>
      <c r="G2977" s="18" t="s">
        <v>142</v>
      </c>
      <c r="H2977" s="184" t="s">
        <v>6418</v>
      </c>
      <c r="I2977" s="185" t="s">
        <v>142</v>
      </c>
      <c r="J2977" s="18" t="s">
        <v>238</v>
      </c>
    </row>
    <row r="2978" spans="1:10" x14ac:dyDescent="0.25">
      <c r="A2978" s="18">
        <v>24249311</v>
      </c>
      <c r="B2978" s="184" t="s">
        <v>9008</v>
      </c>
      <c r="C2978" s="18" t="s">
        <v>9009</v>
      </c>
      <c r="D2978" s="185" t="s">
        <v>79</v>
      </c>
      <c r="E2978" s="18" t="s">
        <v>9010</v>
      </c>
      <c r="F2978" s="18">
        <v>12</v>
      </c>
      <c r="G2978" s="18" t="s">
        <v>142</v>
      </c>
      <c r="H2978" s="184" t="s">
        <v>6418</v>
      </c>
      <c r="I2978" s="185" t="s">
        <v>142</v>
      </c>
      <c r="J2978" s="18" t="s">
        <v>152</v>
      </c>
    </row>
    <row r="2979" spans="1:10" x14ac:dyDescent="0.25">
      <c r="A2979" s="18">
        <v>24212877</v>
      </c>
      <c r="B2979" s="184" t="s">
        <v>9008</v>
      </c>
      <c r="C2979" s="18" t="s">
        <v>4467</v>
      </c>
      <c r="D2979" s="185" t="s">
        <v>94</v>
      </c>
      <c r="E2979" s="18" t="s">
        <v>9011</v>
      </c>
      <c r="F2979" s="18">
        <v>14</v>
      </c>
      <c r="G2979" s="18" t="s">
        <v>142</v>
      </c>
      <c r="H2979" s="184" t="s">
        <v>6418</v>
      </c>
      <c r="I2979" s="185" t="s">
        <v>142</v>
      </c>
      <c r="J2979" s="18" t="s">
        <v>156</v>
      </c>
    </row>
    <row r="2980" spans="1:10" x14ac:dyDescent="0.25">
      <c r="A2980" s="18">
        <v>24249253</v>
      </c>
      <c r="B2980" s="184" t="s">
        <v>9012</v>
      </c>
      <c r="C2980" s="18" t="s">
        <v>4302</v>
      </c>
      <c r="D2980" s="185" t="s">
        <v>79</v>
      </c>
      <c r="E2980" s="18" t="s">
        <v>1996</v>
      </c>
      <c r="F2980" s="18">
        <v>11</v>
      </c>
      <c r="G2980" s="18" t="s">
        <v>142</v>
      </c>
      <c r="H2980" s="184" t="s">
        <v>6418</v>
      </c>
      <c r="I2980" s="185" t="s">
        <v>142</v>
      </c>
      <c r="J2980" s="18" t="s">
        <v>4212</v>
      </c>
    </row>
    <row r="2981" spans="1:10" x14ac:dyDescent="0.25">
      <c r="A2981" s="18">
        <v>24249249</v>
      </c>
      <c r="B2981" s="184" t="s">
        <v>7080</v>
      </c>
      <c r="C2981" s="18" t="s">
        <v>9013</v>
      </c>
      <c r="D2981" s="185" t="s">
        <v>94</v>
      </c>
      <c r="E2981" s="18" t="s">
        <v>3080</v>
      </c>
      <c r="F2981" s="18">
        <v>15</v>
      </c>
      <c r="G2981" s="18" t="s">
        <v>142</v>
      </c>
      <c r="H2981" s="184" t="s">
        <v>6418</v>
      </c>
      <c r="I2981" s="185" t="s">
        <v>142</v>
      </c>
      <c r="J2981" s="18" t="s">
        <v>156</v>
      </c>
    </row>
    <row r="2982" spans="1:10" x14ac:dyDescent="0.25">
      <c r="A2982" s="18">
        <v>24249308</v>
      </c>
      <c r="B2982" s="184" t="s">
        <v>9014</v>
      </c>
      <c r="C2982" s="18" t="s">
        <v>9015</v>
      </c>
      <c r="D2982" s="185" t="s">
        <v>79</v>
      </c>
      <c r="E2982" s="18" t="s">
        <v>1168</v>
      </c>
      <c r="F2982" s="18">
        <v>11</v>
      </c>
      <c r="G2982" s="18" t="s">
        <v>142</v>
      </c>
      <c r="H2982" s="184" t="s">
        <v>6418</v>
      </c>
      <c r="I2982" s="185" t="s">
        <v>142</v>
      </c>
      <c r="J2982" s="18" t="s">
        <v>152</v>
      </c>
    </row>
    <row r="2983" spans="1:10" x14ac:dyDescent="0.25">
      <c r="A2983" s="18">
        <v>24222145</v>
      </c>
      <c r="B2983" s="184" t="s">
        <v>9014</v>
      </c>
      <c r="C2983" s="18" t="s">
        <v>3191</v>
      </c>
      <c r="D2983" s="185" t="s">
        <v>79</v>
      </c>
      <c r="E2983" s="18" t="s">
        <v>1622</v>
      </c>
      <c r="F2983" s="18">
        <v>13</v>
      </c>
      <c r="G2983" s="18" t="s">
        <v>142</v>
      </c>
      <c r="H2983" s="184" t="s">
        <v>6418</v>
      </c>
      <c r="I2983" s="185" t="s">
        <v>142</v>
      </c>
      <c r="J2983" s="18" t="s">
        <v>152</v>
      </c>
    </row>
    <row r="2984" spans="1:10" x14ac:dyDescent="0.25">
      <c r="A2984" s="18">
        <v>24249247</v>
      </c>
      <c r="B2984" s="184" t="s">
        <v>3309</v>
      </c>
      <c r="C2984" s="18" t="s">
        <v>9016</v>
      </c>
      <c r="D2984" s="185" t="s">
        <v>94</v>
      </c>
      <c r="E2984" s="18" t="s">
        <v>6083</v>
      </c>
      <c r="F2984" s="18">
        <v>14</v>
      </c>
      <c r="G2984" s="18" t="s">
        <v>142</v>
      </c>
      <c r="H2984" s="184" t="s">
        <v>6418</v>
      </c>
      <c r="I2984" s="185" t="s">
        <v>142</v>
      </c>
      <c r="J2984" s="18" t="s">
        <v>156</v>
      </c>
    </row>
    <row r="2985" spans="1:10" x14ac:dyDescent="0.25">
      <c r="A2985" s="18">
        <v>24249319</v>
      </c>
      <c r="B2985" s="184" t="s">
        <v>9068</v>
      </c>
      <c r="C2985" s="18" t="s">
        <v>9069</v>
      </c>
      <c r="D2985" s="185" t="s">
        <v>78</v>
      </c>
      <c r="E2985" s="18" t="s">
        <v>1922</v>
      </c>
      <c r="F2985" s="18">
        <v>13</v>
      </c>
      <c r="G2985" s="18" t="s">
        <v>142</v>
      </c>
      <c r="H2985" s="184" t="s">
        <v>6418</v>
      </c>
      <c r="I2985" s="185" t="s">
        <v>142</v>
      </c>
      <c r="J2985" s="18" t="s">
        <v>238</v>
      </c>
    </row>
    <row r="2986" spans="1:10" x14ac:dyDescent="0.25">
      <c r="A2986" s="18">
        <v>24249317</v>
      </c>
      <c r="B2986" s="184" t="s">
        <v>9070</v>
      </c>
      <c r="C2986" s="18" t="s">
        <v>9071</v>
      </c>
      <c r="D2986" s="185" t="s">
        <v>78</v>
      </c>
      <c r="E2986" s="18" t="s">
        <v>1380</v>
      </c>
      <c r="F2986" s="18">
        <v>12</v>
      </c>
      <c r="G2986" s="18" t="s">
        <v>142</v>
      </c>
      <c r="H2986" s="184" t="s">
        <v>6418</v>
      </c>
      <c r="I2986" s="185" t="s">
        <v>142</v>
      </c>
      <c r="J2986" s="18" t="s">
        <v>238</v>
      </c>
    </row>
    <row r="2987" spans="1:10" x14ac:dyDescent="0.25">
      <c r="A2987" s="18">
        <v>24249246</v>
      </c>
      <c r="B2987" s="184" t="s">
        <v>7603</v>
      </c>
      <c r="C2987" s="18" t="s">
        <v>9017</v>
      </c>
      <c r="D2987" s="185" t="s">
        <v>95</v>
      </c>
      <c r="E2987" s="18" t="s">
        <v>9018</v>
      </c>
      <c r="F2987" s="18">
        <v>14</v>
      </c>
      <c r="G2987" s="18" t="s">
        <v>142</v>
      </c>
      <c r="H2987" s="184" t="s">
        <v>6418</v>
      </c>
      <c r="I2987" s="185" t="s">
        <v>142</v>
      </c>
      <c r="J2987" s="18" t="s">
        <v>156</v>
      </c>
    </row>
    <row r="2988" spans="1:10" x14ac:dyDescent="0.25">
      <c r="A2988" s="18">
        <v>24211030</v>
      </c>
      <c r="B2988" s="184" t="s">
        <v>9072</v>
      </c>
      <c r="C2988" s="18" t="s">
        <v>8741</v>
      </c>
      <c r="D2988" s="185" t="s">
        <v>94</v>
      </c>
      <c r="E2988" s="18" t="s">
        <v>9073</v>
      </c>
      <c r="F2988" s="18">
        <v>14</v>
      </c>
      <c r="G2988" s="18" t="s">
        <v>142</v>
      </c>
      <c r="H2988" s="184" t="s">
        <v>6418</v>
      </c>
      <c r="I2988" s="185" t="s">
        <v>142</v>
      </c>
      <c r="J2988" s="18" t="s">
        <v>4153</v>
      </c>
    </row>
    <row r="2989" spans="1:10" x14ac:dyDescent="0.25">
      <c r="A2989" s="18">
        <v>24249073</v>
      </c>
      <c r="B2989" s="184" t="s">
        <v>6419</v>
      </c>
      <c r="C2989" s="18" t="s">
        <v>6420</v>
      </c>
      <c r="D2989" s="185" t="s">
        <v>79</v>
      </c>
      <c r="E2989" s="18" t="s">
        <v>5150</v>
      </c>
      <c r="F2989" s="18">
        <v>11</v>
      </c>
      <c r="G2989" s="18" t="s">
        <v>142</v>
      </c>
      <c r="H2989" s="184" t="s">
        <v>6418</v>
      </c>
      <c r="I2989" s="185" t="s">
        <v>142</v>
      </c>
      <c r="J2989" s="18" t="s">
        <v>152</v>
      </c>
    </row>
    <row r="2990" spans="1:10" x14ac:dyDescent="0.25">
      <c r="A2990" s="18">
        <v>24249321</v>
      </c>
      <c r="B2990" s="184" t="s">
        <v>9074</v>
      </c>
      <c r="C2990" s="18" t="s">
        <v>9075</v>
      </c>
      <c r="D2990" s="185" t="s">
        <v>78</v>
      </c>
      <c r="E2990" s="18" t="s">
        <v>683</v>
      </c>
      <c r="F2990" s="18">
        <v>12</v>
      </c>
      <c r="G2990" s="18" t="s">
        <v>142</v>
      </c>
      <c r="H2990" s="184" t="s">
        <v>6418</v>
      </c>
      <c r="I2990" s="185" t="s">
        <v>142</v>
      </c>
      <c r="J2990" s="18" t="s">
        <v>238</v>
      </c>
    </row>
    <row r="2991" spans="1:10" x14ac:dyDescent="0.25">
      <c r="A2991" s="18">
        <v>24249259</v>
      </c>
      <c r="B2991" s="184" t="s">
        <v>9019</v>
      </c>
      <c r="C2991" s="18" t="s">
        <v>1931</v>
      </c>
      <c r="D2991" s="185" t="s">
        <v>78</v>
      </c>
      <c r="E2991" s="18" t="s">
        <v>3332</v>
      </c>
      <c r="F2991" s="18">
        <v>13</v>
      </c>
      <c r="G2991" s="18" t="s">
        <v>142</v>
      </c>
      <c r="H2991" s="184" t="s">
        <v>6418</v>
      </c>
      <c r="I2991" s="185" t="s">
        <v>142</v>
      </c>
      <c r="J2991" s="18" t="s">
        <v>4212</v>
      </c>
    </row>
    <row r="2992" spans="1:10" x14ac:dyDescent="0.25">
      <c r="A2992" s="18">
        <v>24222000</v>
      </c>
      <c r="B2992" s="184" t="s">
        <v>6421</v>
      </c>
      <c r="C2992" s="18" t="s">
        <v>1128</v>
      </c>
      <c r="D2992" s="185" t="s">
        <v>79</v>
      </c>
      <c r="E2992" s="18" t="s">
        <v>6422</v>
      </c>
      <c r="F2992" s="18">
        <v>13</v>
      </c>
      <c r="G2992" s="18" t="s">
        <v>142</v>
      </c>
      <c r="H2992" s="184" t="s">
        <v>6418</v>
      </c>
      <c r="I2992" s="185" t="s">
        <v>142</v>
      </c>
      <c r="J2992" s="18" t="s">
        <v>156</v>
      </c>
    </row>
    <row r="2993" spans="1:10" x14ac:dyDescent="0.25">
      <c r="A2993" s="18">
        <v>24249077</v>
      </c>
      <c r="B2993" s="184" t="s">
        <v>6423</v>
      </c>
      <c r="C2993" s="18" t="s">
        <v>269</v>
      </c>
      <c r="D2993" s="185" t="s">
        <v>79</v>
      </c>
      <c r="E2993" s="18" t="s">
        <v>4562</v>
      </c>
      <c r="F2993" s="18">
        <v>12</v>
      </c>
      <c r="G2993" s="18" t="s">
        <v>142</v>
      </c>
      <c r="H2993" s="184" t="s">
        <v>6418</v>
      </c>
      <c r="I2993" s="185" t="s">
        <v>142</v>
      </c>
      <c r="J2993" s="18" t="s">
        <v>152</v>
      </c>
    </row>
    <row r="2994" spans="1:10" x14ac:dyDescent="0.25">
      <c r="A2994" s="18">
        <v>24249250</v>
      </c>
      <c r="B2994" s="184" t="s">
        <v>9020</v>
      </c>
      <c r="C2994" s="18" t="s">
        <v>9021</v>
      </c>
      <c r="D2994" s="185" t="s">
        <v>94</v>
      </c>
      <c r="E2994" s="18" t="s">
        <v>5170</v>
      </c>
      <c r="F2994" s="18">
        <v>15</v>
      </c>
      <c r="G2994" s="18" t="s">
        <v>142</v>
      </c>
      <c r="H2994" s="184" t="s">
        <v>6418</v>
      </c>
      <c r="I2994" s="185" t="s">
        <v>142</v>
      </c>
      <c r="J2994" s="18" t="s">
        <v>156</v>
      </c>
    </row>
    <row r="2995" spans="1:10" x14ac:dyDescent="0.25">
      <c r="A2995" s="18">
        <v>24249078</v>
      </c>
      <c r="B2995" s="184" t="s">
        <v>6424</v>
      </c>
      <c r="C2995" s="18" t="s">
        <v>2485</v>
      </c>
      <c r="D2995" s="185" t="s">
        <v>79</v>
      </c>
      <c r="E2995" s="18" t="s">
        <v>2361</v>
      </c>
      <c r="F2995" s="18">
        <v>13</v>
      </c>
      <c r="G2995" s="18" t="s">
        <v>142</v>
      </c>
      <c r="H2995" s="184" t="s">
        <v>6418</v>
      </c>
      <c r="I2995" s="185" t="s">
        <v>142</v>
      </c>
      <c r="J2995" s="18" t="s">
        <v>152</v>
      </c>
    </row>
    <row r="2996" spans="1:10" x14ac:dyDescent="0.25">
      <c r="A2996" s="18">
        <v>24249401</v>
      </c>
      <c r="B2996" s="184" t="s">
        <v>540</v>
      </c>
      <c r="C2996" s="18" t="s">
        <v>2155</v>
      </c>
      <c r="D2996" s="185" t="s">
        <v>78</v>
      </c>
      <c r="E2996" s="18" t="s">
        <v>2684</v>
      </c>
      <c r="F2996" s="18">
        <v>11</v>
      </c>
      <c r="G2996" s="18" t="s">
        <v>142</v>
      </c>
      <c r="H2996" s="184" t="s">
        <v>6418</v>
      </c>
      <c r="I2996" s="185" t="s">
        <v>142</v>
      </c>
      <c r="J2996" s="18" t="s">
        <v>4212</v>
      </c>
    </row>
    <row r="2997" spans="1:10" x14ac:dyDescent="0.25">
      <c r="A2997" s="18">
        <v>24222072</v>
      </c>
      <c r="B2997" s="184" t="s">
        <v>9076</v>
      </c>
      <c r="C2997" s="18" t="s">
        <v>9077</v>
      </c>
      <c r="D2997" s="185" t="s">
        <v>78</v>
      </c>
      <c r="E2997" s="18" t="s">
        <v>3854</v>
      </c>
      <c r="F2997" s="18">
        <v>13</v>
      </c>
      <c r="G2997" s="18" t="s">
        <v>142</v>
      </c>
      <c r="H2997" s="184" t="s">
        <v>6418</v>
      </c>
      <c r="I2997" s="185" t="s">
        <v>142</v>
      </c>
      <c r="J2997" s="18" t="s">
        <v>4153</v>
      </c>
    </row>
    <row r="2998" spans="1:10" x14ac:dyDescent="0.25">
      <c r="A2998" s="18">
        <v>24249244</v>
      </c>
      <c r="B2998" s="184" t="s">
        <v>9022</v>
      </c>
      <c r="C2998" s="18" t="s">
        <v>9023</v>
      </c>
      <c r="D2998" s="185" t="s">
        <v>95</v>
      </c>
      <c r="E2998" s="18" t="s">
        <v>7866</v>
      </c>
      <c r="F2998" s="18">
        <v>15</v>
      </c>
      <c r="G2998" s="18" t="s">
        <v>142</v>
      </c>
      <c r="H2998" s="184" t="s">
        <v>6418</v>
      </c>
      <c r="I2998" s="185" t="s">
        <v>142</v>
      </c>
      <c r="J2998" s="18" t="s">
        <v>156</v>
      </c>
    </row>
    <row r="2999" spans="1:10" x14ac:dyDescent="0.25">
      <c r="A2999" s="18">
        <v>24249254</v>
      </c>
      <c r="B2999" s="184" t="s">
        <v>1399</v>
      </c>
      <c r="C2999" s="18" t="s">
        <v>9024</v>
      </c>
      <c r="D2999" s="185" t="s">
        <v>78</v>
      </c>
      <c r="E2999" s="18" t="s">
        <v>824</v>
      </c>
      <c r="F2999" s="18">
        <v>12</v>
      </c>
      <c r="G2999" s="18" t="s">
        <v>142</v>
      </c>
      <c r="H2999" s="184" t="s">
        <v>6418</v>
      </c>
      <c r="I2999" s="185" t="s">
        <v>142</v>
      </c>
      <c r="J2999" s="18" t="s">
        <v>4212</v>
      </c>
    </row>
    <row r="3000" spans="1:10" x14ac:dyDescent="0.25">
      <c r="A3000" s="18">
        <v>24233883</v>
      </c>
      <c r="B3000" s="184" t="s">
        <v>6425</v>
      </c>
      <c r="C3000" s="18" t="s">
        <v>4427</v>
      </c>
      <c r="D3000" s="185" t="s">
        <v>79</v>
      </c>
      <c r="E3000" s="18" t="s">
        <v>2322</v>
      </c>
      <c r="F3000" s="18">
        <v>13</v>
      </c>
      <c r="G3000" s="18" t="s">
        <v>142</v>
      </c>
      <c r="H3000" s="184" t="s">
        <v>6418</v>
      </c>
      <c r="I3000" s="185" t="s">
        <v>142</v>
      </c>
      <c r="J3000" s="18" t="s">
        <v>152</v>
      </c>
    </row>
    <row r="3001" spans="1:10" x14ac:dyDescent="0.25">
      <c r="A3001" s="18">
        <v>24233729</v>
      </c>
      <c r="B3001" s="184" t="s">
        <v>9025</v>
      </c>
      <c r="C3001" s="18" t="s">
        <v>2660</v>
      </c>
      <c r="D3001" s="185" t="s">
        <v>79</v>
      </c>
      <c r="E3001" s="18" t="s">
        <v>2828</v>
      </c>
      <c r="F3001" s="18">
        <v>13</v>
      </c>
      <c r="G3001" s="18" t="s">
        <v>142</v>
      </c>
      <c r="H3001" s="184" t="s">
        <v>6418</v>
      </c>
      <c r="I3001" s="185" t="s">
        <v>142</v>
      </c>
      <c r="J3001" s="18" t="s">
        <v>4212</v>
      </c>
    </row>
    <row r="3002" spans="1:10" x14ac:dyDescent="0.25">
      <c r="A3002" s="18">
        <v>24249245</v>
      </c>
      <c r="B3002" s="184" t="s">
        <v>3979</v>
      </c>
      <c r="C3002" s="18" t="s">
        <v>9026</v>
      </c>
      <c r="D3002" s="185" t="s">
        <v>94</v>
      </c>
      <c r="E3002" s="18" t="s">
        <v>2752</v>
      </c>
      <c r="F3002" s="18">
        <v>15</v>
      </c>
      <c r="G3002" s="18" t="s">
        <v>142</v>
      </c>
      <c r="H3002" s="184" t="s">
        <v>6418</v>
      </c>
      <c r="I3002" s="185" t="s">
        <v>142</v>
      </c>
      <c r="J3002" s="18" t="s">
        <v>156</v>
      </c>
    </row>
    <row r="3003" spans="1:10" x14ac:dyDescent="0.25">
      <c r="A3003" s="18">
        <v>24239247</v>
      </c>
      <c r="B3003" s="184" t="s">
        <v>9078</v>
      </c>
      <c r="C3003" s="18" t="s">
        <v>9079</v>
      </c>
      <c r="D3003" s="185" t="s">
        <v>78</v>
      </c>
      <c r="E3003" s="18" t="s">
        <v>1437</v>
      </c>
      <c r="F3003" s="18">
        <v>13</v>
      </c>
      <c r="G3003" s="18" t="s">
        <v>142</v>
      </c>
      <c r="H3003" s="184" t="s">
        <v>6418</v>
      </c>
      <c r="I3003" s="185" t="s">
        <v>142</v>
      </c>
      <c r="J3003" s="18" t="s">
        <v>4153</v>
      </c>
    </row>
    <row r="3004" spans="1:10" x14ac:dyDescent="0.25">
      <c r="A3004" s="18">
        <v>24233681</v>
      </c>
      <c r="B3004" s="184" t="s">
        <v>9027</v>
      </c>
      <c r="C3004" s="18" t="s">
        <v>5822</v>
      </c>
      <c r="D3004" s="185" t="s">
        <v>79</v>
      </c>
      <c r="E3004" s="18" t="s">
        <v>5593</v>
      </c>
      <c r="F3004" s="18">
        <v>12</v>
      </c>
      <c r="G3004" s="18" t="s">
        <v>142</v>
      </c>
      <c r="H3004" s="184" t="s">
        <v>6418</v>
      </c>
      <c r="I3004" s="185" t="s">
        <v>142</v>
      </c>
      <c r="J3004" s="18" t="s">
        <v>152</v>
      </c>
    </row>
    <row r="3005" spans="1:10" x14ac:dyDescent="0.25">
      <c r="A3005" s="18">
        <v>24239246</v>
      </c>
      <c r="B3005" s="184" t="s">
        <v>6426</v>
      </c>
      <c r="C3005" s="18" t="s">
        <v>1063</v>
      </c>
      <c r="D3005" s="185" t="s">
        <v>79</v>
      </c>
      <c r="E3005" s="18" t="s">
        <v>2512</v>
      </c>
      <c r="F3005" s="18">
        <v>13</v>
      </c>
      <c r="G3005" s="18" t="s">
        <v>142</v>
      </c>
      <c r="H3005" s="184" t="s">
        <v>6418</v>
      </c>
      <c r="I3005" s="185" t="s">
        <v>142</v>
      </c>
      <c r="J3005" s="18" t="s">
        <v>794</v>
      </c>
    </row>
    <row r="3006" spans="1:10" x14ac:dyDescent="0.25">
      <c r="A3006" s="18">
        <v>24222737</v>
      </c>
      <c r="B3006" s="184" t="s">
        <v>9028</v>
      </c>
      <c r="C3006" s="18" t="s">
        <v>8983</v>
      </c>
      <c r="D3006" s="185" t="s">
        <v>95</v>
      </c>
      <c r="E3006" s="18" t="s">
        <v>5155</v>
      </c>
      <c r="F3006" s="18">
        <v>14</v>
      </c>
      <c r="G3006" s="18" t="s">
        <v>142</v>
      </c>
      <c r="H3006" s="184" t="s">
        <v>6418</v>
      </c>
      <c r="I3006" s="185" t="s">
        <v>142</v>
      </c>
      <c r="J3006" s="18" t="s">
        <v>4212</v>
      </c>
    </row>
    <row r="3007" spans="1:10" x14ac:dyDescent="0.25">
      <c r="A3007" s="18">
        <v>24222102</v>
      </c>
      <c r="B3007" s="184" t="s">
        <v>9080</v>
      </c>
      <c r="C3007" s="18" t="s">
        <v>1836</v>
      </c>
      <c r="D3007" s="185" t="s">
        <v>94</v>
      </c>
      <c r="E3007" s="18" t="s">
        <v>9081</v>
      </c>
      <c r="F3007" s="18">
        <v>14</v>
      </c>
      <c r="G3007" s="18" t="s">
        <v>142</v>
      </c>
      <c r="H3007" s="184" t="s">
        <v>6418</v>
      </c>
      <c r="I3007" s="185" t="s">
        <v>142</v>
      </c>
      <c r="J3007" s="18" t="s">
        <v>4153</v>
      </c>
    </row>
    <row r="3008" spans="1:10" x14ac:dyDescent="0.25">
      <c r="A3008" s="18">
        <v>24222724</v>
      </c>
      <c r="B3008" s="184" t="s">
        <v>6427</v>
      </c>
      <c r="C3008" s="18" t="s">
        <v>3191</v>
      </c>
      <c r="D3008" s="185" t="s">
        <v>79</v>
      </c>
      <c r="E3008" s="18" t="s">
        <v>1403</v>
      </c>
      <c r="F3008" s="18">
        <v>13</v>
      </c>
      <c r="G3008" s="18" t="s">
        <v>142</v>
      </c>
      <c r="H3008" s="184" t="s">
        <v>6418</v>
      </c>
      <c r="I3008" s="185" t="s">
        <v>142</v>
      </c>
      <c r="J3008" s="18" t="s">
        <v>152</v>
      </c>
    </row>
    <row r="3009" spans="1:10" x14ac:dyDescent="0.25">
      <c r="A3009" s="18">
        <v>24249071</v>
      </c>
      <c r="B3009" s="184" t="s">
        <v>6428</v>
      </c>
      <c r="C3009" s="18" t="s">
        <v>6429</v>
      </c>
      <c r="D3009" s="185" t="s">
        <v>79</v>
      </c>
      <c r="E3009" s="18" t="s">
        <v>1707</v>
      </c>
      <c r="F3009" s="18">
        <v>11</v>
      </c>
      <c r="G3009" s="18" t="s">
        <v>142</v>
      </c>
      <c r="H3009" s="184" t="s">
        <v>6418</v>
      </c>
      <c r="I3009" s="185" t="s">
        <v>142</v>
      </c>
      <c r="J3009" s="18" t="s">
        <v>152</v>
      </c>
    </row>
    <row r="3010" spans="1:10" x14ac:dyDescent="0.25">
      <c r="A3010" s="18">
        <v>24249316</v>
      </c>
      <c r="B3010" s="184" t="s">
        <v>9082</v>
      </c>
      <c r="C3010" s="18" t="s">
        <v>9083</v>
      </c>
      <c r="D3010" s="185" t="s">
        <v>78</v>
      </c>
      <c r="E3010" s="18" t="s">
        <v>2387</v>
      </c>
      <c r="F3010" s="18">
        <v>12</v>
      </c>
      <c r="G3010" s="18" t="s">
        <v>142</v>
      </c>
      <c r="H3010" s="184" t="s">
        <v>6418</v>
      </c>
      <c r="I3010" s="185" t="s">
        <v>142</v>
      </c>
      <c r="J3010" s="18" t="s">
        <v>238</v>
      </c>
    </row>
    <row r="3011" spans="1:10" x14ac:dyDescent="0.25">
      <c r="A3011" s="18">
        <v>24249323</v>
      </c>
      <c r="B3011" s="184" t="s">
        <v>9082</v>
      </c>
      <c r="C3011" s="18" t="s">
        <v>9084</v>
      </c>
      <c r="D3011" s="185" t="s">
        <v>78</v>
      </c>
      <c r="E3011" s="18" t="s">
        <v>2387</v>
      </c>
      <c r="F3011" s="18">
        <v>12</v>
      </c>
      <c r="G3011" s="18" t="s">
        <v>142</v>
      </c>
      <c r="H3011" s="184" t="s">
        <v>6418</v>
      </c>
      <c r="I3011" s="185" t="s">
        <v>142</v>
      </c>
      <c r="J3011" s="18" t="s">
        <v>238</v>
      </c>
    </row>
    <row r="3012" spans="1:10" x14ac:dyDescent="0.25">
      <c r="A3012" s="18">
        <v>24248649</v>
      </c>
      <c r="B3012" s="184" t="s">
        <v>6430</v>
      </c>
      <c r="C3012" s="18" t="s">
        <v>6431</v>
      </c>
      <c r="D3012" s="185" t="s">
        <v>78</v>
      </c>
      <c r="E3012" s="18" t="s">
        <v>1745</v>
      </c>
      <c r="F3012" s="18">
        <v>13</v>
      </c>
      <c r="G3012" s="18" t="s">
        <v>142</v>
      </c>
      <c r="H3012" s="184" t="s">
        <v>6418</v>
      </c>
      <c r="I3012" s="185" t="s">
        <v>142</v>
      </c>
      <c r="J3012" s="18" t="s">
        <v>156</v>
      </c>
    </row>
    <row r="3013" spans="1:10" x14ac:dyDescent="0.25">
      <c r="A3013" s="18">
        <v>24212879</v>
      </c>
      <c r="B3013" s="184" t="s">
        <v>9085</v>
      </c>
      <c r="C3013" s="18" t="s">
        <v>9086</v>
      </c>
      <c r="D3013" s="185" t="s">
        <v>94</v>
      </c>
      <c r="E3013" s="18" t="s">
        <v>9087</v>
      </c>
      <c r="F3013" s="18">
        <v>14</v>
      </c>
      <c r="G3013" s="18" t="s">
        <v>142</v>
      </c>
      <c r="H3013" s="184" t="s">
        <v>6418</v>
      </c>
      <c r="I3013" s="185" t="s">
        <v>142</v>
      </c>
      <c r="J3013" s="18" t="s">
        <v>4153</v>
      </c>
    </row>
    <row r="3014" spans="1:10" x14ac:dyDescent="0.25">
      <c r="A3014" s="18">
        <v>24233680</v>
      </c>
      <c r="B3014" s="184" t="s">
        <v>3546</v>
      </c>
      <c r="C3014" s="18" t="s">
        <v>2945</v>
      </c>
      <c r="D3014" s="185" t="s">
        <v>95</v>
      </c>
      <c r="E3014" s="18" t="s">
        <v>4406</v>
      </c>
      <c r="F3014" s="18">
        <v>14</v>
      </c>
      <c r="G3014" s="18" t="s">
        <v>142</v>
      </c>
      <c r="H3014" s="184" t="s">
        <v>6418</v>
      </c>
      <c r="I3014" s="185" t="s">
        <v>142</v>
      </c>
      <c r="J3014" s="18" t="s">
        <v>4212</v>
      </c>
    </row>
    <row r="3015" spans="1:10" x14ac:dyDescent="0.25">
      <c r="A3015" s="18">
        <v>24249262</v>
      </c>
      <c r="B3015" s="184" t="s">
        <v>9029</v>
      </c>
      <c r="C3015" s="18" t="s">
        <v>2485</v>
      </c>
      <c r="D3015" s="185" t="s">
        <v>79</v>
      </c>
      <c r="E3015" s="18" t="s">
        <v>5665</v>
      </c>
      <c r="F3015" s="18">
        <v>11</v>
      </c>
      <c r="G3015" s="18" t="s">
        <v>142</v>
      </c>
      <c r="H3015" s="184" t="s">
        <v>6418</v>
      </c>
      <c r="I3015" s="185" t="s">
        <v>142</v>
      </c>
      <c r="J3015" s="18" t="s">
        <v>4212</v>
      </c>
    </row>
    <row r="3016" spans="1:10" x14ac:dyDescent="0.25">
      <c r="A3016" s="18">
        <v>24249079</v>
      </c>
      <c r="B3016" s="184" t="s">
        <v>6432</v>
      </c>
      <c r="C3016" s="18" t="s">
        <v>6433</v>
      </c>
      <c r="D3016" s="185" t="s">
        <v>95</v>
      </c>
      <c r="E3016" s="18" t="s">
        <v>6434</v>
      </c>
      <c r="F3016" s="18">
        <v>14</v>
      </c>
      <c r="G3016" s="18" t="s">
        <v>142</v>
      </c>
      <c r="H3016" s="184" t="s">
        <v>6418</v>
      </c>
      <c r="I3016" s="185" t="s">
        <v>142</v>
      </c>
      <c r="J3016" s="18" t="s">
        <v>152</v>
      </c>
    </row>
    <row r="3017" spans="1:10" x14ac:dyDescent="0.25">
      <c r="A3017" s="18">
        <v>24249072</v>
      </c>
      <c r="B3017" s="184" t="s">
        <v>6435</v>
      </c>
      <c r="C3017" s="18" t="s">
        <v>6436</v>
      </c>
      <c r="D3017" s="185" t="s">
        <v>79</v>
      </c>
      <c r="E3017" s="18" t="s">
        <v>6437</v>
      </c>
      <c r="F3017" s="18">
        <v>10</v>
      </c>
      <c r="G3017" s="18" t="s">
        <v>142</v>
      </c>
      <c r="H3017" s="184" t="s">
        <v>6418</v>
      </c>
      <c r="I3017" s="185" t="s">
        <v>142</v>
      </c>
      <c r="J3017" s="18" t="s">
        <v>152</v>
      </c>
    </row>
    <row r="3018" spans="1:10" x14ac:dyDescent="0.25">
      <c r="A3018" s="18">
        <v>24222730</v>
      </c>
      <c r="B3018" s="184" t="s">
        <v>9030</v>
      </c>
      <c r="C3018" s="18" t="s">
        <v>682</v>
      </c>
      <c r="D3018" s="185" t="s">
        <v>95</v>
      </c>
      <c r="E3018" s="18" t="s">
        <v>3672</v>
      </c>
      <c r="F3018" s="18">
        <v>14</v>
      </c>
      <c r="G3018" s="18" t="s">
        <v>142</v>
      </c>
      <c r="H3018" s="184" t="s">
        <v>6418</v>
      </c>
      <c r="I3018" s="185" t="s">
        <v>142</v>
      </c>
      <c r="J3018" s="18" t="s">
        <v>4212</v>
      </c>
    </row>
    <row r="3019" spans="1:10" x14ac:dyDescent="0.25">
      <c r="A3019" s="18">
        <v>24239245</v>
      </c>
      <c r="B3019" s="184" t="s">
        <v>9088</v>
      </c>
      <c r="C3019" s="18" t="s">
        <v>9089</v>
      </c>
      <c r="D3019" s="185" t="s">
        <v>94</v>
      </c>
      <c r="E3019" s="18" t="s">
        <v>1956</v>
      </c>
      <c r="F3019" s="18">
        <v>14</v>
      </c>
      <c r="G3019" s="18" t="s">
        <v>142</v>
      </c>
      <c r="H3019" s="184" t="s">
        <v>6418</v>
      </c>
      <c r="I3019" s="185" t="s">
        <v>142</v>
      </c>
      <c r="J3019" s="18" t="s">
        <v>4153</v>
      </c>
    </row>
    <row r="3020" spans="1:10" x14ac:dyDescent="0.25">
      <c r="A3020" s="18">
        <v>24249318</v>
      </c>
      <c r="B3020" s="184" t="s">
        <v>9090</v>
      </c>
      <c r="C3020" s="18" t="s">
        <v>9091</v>
      </c>
      <c r="D3020" s="185" t="s">
        <v>94</v>
      </c>
      <c r="E3020" s="18" t="s">
        <v>2590</v>
      </c>
      <c r="F3020" s="18">
        <v>14</v>
      </c>
      <c r="G3020" s="18" t="s">
        <v>142</v>
      </c>
      <c r="H3020" s="184" t="s">
        <v>6418</v>
      </c>
      <c r="I3020" s="185" t="s">
        <v>142</v>
      </c>
      <c r="J3020" s="18" t="s">
        <v>238</v>
      </c>
    </row>
    <row r="3021" spans="1:10" x14ac:dyDescent="0.25">
      <c r="A3021" s="18">
        <v>24222007</v>
      </c>
      <c r="B3021" s="184" t="s">
        <v>714</v>
      </c>
      <c r="C3021" s="18" t="s">
        <v>1093</v>
      </c>
      <c r="D3021" s="185" t="s">
        <v>79</v>
      </c>
      <c r="E3021" s="18" t="s">
        <v>5853</v>
      </c>
      <c r="F3021" s="18">
        <v>13</v>
      </c>
      <c r="G3021" s="18" t="s">
        <v>142</v>
      </c>
      <c r="H3021" s="184" t="s">
        <v>6418</v>
      </c>
      <c r="I3021" s="185" t="s">
        <v>142</v>
      </c>
      <c r="J3021" s="18" t="s">
        <v>4212</v>
      </c>
    </row>
    <row r="3022" spans="1:10" x14ac:dyDescent="0.25">
      <c r="A3022" s="18">
        <v>24233865</v>
      </c>
      <c r="B3022" s="184" t="s">
        <v>6438</v>
      </c>
      <c r="C3022" s="18" t="s">
        <v>2971</v>
      </c>
      <c r="D3022" s="185" t="s">
        <v>79</v>
      </c>
      <c r="E3022" s="18" t="s">
        <v>6439</v>
      </c>
      <c r="F3022" s="18">
        <v>12</v>
      </c>
      <c r="G3022" s="18" t="s">
        <v>142</v>
      </c>
      <c r="H3022" s="184" t="s">
        <v>6418</v>
      </c>
      <c r="I3022" s="185" t="s">
        <v>142</v>
      </c>
      <c r="J3022" s="18" t="s">
        <v>152</v>
      </c>
    </row>
    <row r="3023" spans="1:10" x14ac:dyDescent="0.25">
      <c r="A3023" s="18">
        <v>24222117</v>
      </c>
      <c r="B3023" s="184" t="s">
        <v>6440</v>
      </c>
      <c r="C3023" s="18" t="s">
        <v>6441</v>
      </c>
      <c r="D3023" s="185" t="s">
        <v>95</v>
      </c>
      <c r="E3023" s="18" t="s">
        <v>6442</v>
      </c>
      <c r="F3023" s="18">
        <v>14</v>
      </c>
      <c r="G3023" s="18" t="s">
        <v>142</v>
      </c>
      <c r="H3023" s="184" t="s">
        <v>6418</v>
      </c>
      <c r="I3023" s="185" t="s">
        <v>142</v>
      </c>
      <c r="J3023" s="18" t="s">
        <v>156</v>
      </c>
    </row>
    <row r="3024" spans="1:10" x14ac:dyDescent="0.25">
      <c r="A3024" s="18">
        <v>24249261</v>
      </c>
      <c r="B3024" s="184" t="s">
        <v>9031</v>
      </c>
      <c r="C3024" s="18" t="s">
        <v>2485</v>
      </c>
      <c r="D3024" s="185" t="s">
        <v>79</v>
      </c>
      <c r="E3024" s="18" t="s">
        <v>9032</v>
      </c>
      <c r="F3024" s="18">
        <v>11</v>
      </c>
      <c r="G3024" s="18" t="s">
        <v>142</v>
      </c>
      <c r="H3024" s="184" t="s">
        <v>6418</v>
      </c>
      <c r="I3024" s="185" t="s">
        <v>142</v>
      </c>
      <c r="J3024" s="18" t="s">
        <v>4212</v>
      </c>
    </row>
    <row r="3025" spans="1:10" x14ac:dyDescent="0.25">
      <c r="A3025" s="18">
        <v>24233866</v>
      </c>
      <c r="B3025" s="184" t="s">
        <v>8115</v>
      </c>
      <c r="C3025" s="18" t="s">
        <v>9033</v>
      </c>
      <c r="D3025" s="185" t="s">
        <v>79</v>
      </c>
      <c r="E3025" s="18" t="s">
        <v>1070</v>
      </c>
      <c r="F3025" s="18">
        <v>12</v>
      </c>
      <c r="G3025" s="18" t="s">
        <v>142</v>
      </c>
      <c r="H3025" s="184" t="s">
        <v>6418</v>
      </c>
      <c r="I3025" s="185" t="s">
        <v>142</v>
      </c>
      <c r="J3025" s="18" t="s">
        <v>152</v>
      </c>
    </row>
    <row r="3026" spans="1:10" x14ac:dyDescent="0.25">
      <c r="A3026" s="18">
        <v>24248650</v>
      </c>
      <c r="B3026" s="184" t="s">
        <v>6443</v>
      </c>
      <c r="C3026" s="18" t="s">
        <v>6444</v>
      </c>
      <c r="D3026" s="185" t="s">
        <v>94</v>
      </c>
      <c r="E3026" s="18" t="s">
        <v>5240</v>
      </c>
      <c r="F3026" s="18">
        <v>15</v>
      </c>
      <c r="G3026" s="18" t="s">
        <v>142</v>
      </c>
      <c r="H3026" s="184" t="s">
        <v>6418</v>
      </c>
      <c r="I3026" s="185" t="s">
        <v>142</v>
      </c>
      <c r="J3026" s="18" t="s">
        <v>156</v>
      </c>
    </row>
    <row r="3027" spans="1:10" x14ac:dyDescent="0.25">
      <c r="A3027" s="18">
        <v>24249255</v>
      </c>
      <c r="B3027" s="184" t="s">
        <v>5027</v>
      </c>
      <c r="C3027" s="18" t="s">
        <v>9034</v>
      </c>
      <c r="D3027" s="185" t="s">
        <v>78</v>
      </c>
      <c r="E3027" s="18" t="s">
        <v>918</v>
      </c>
      <c r="F3027" s="18">
        <v>12</v>
      </c>
      <c r="G3027" s="18" t="s">
        <v>142</v>
      </c>
      <c r="H3027" s="184" t="s">
        <v>6418</v>
      </c>
      <c r="I3027" s="185" t="s">
        <v>142</v>
      </c>
      <c r="J3027" s="18" t="s">
        <v>4212</v>
      </c>
    </row>
    <row r="3028" spans="1:10" x14ac:dyDescent="0.25">
      <c r="A3028" s="18">
        <v>24249221</v>
      </c>
      <c r="B3028" s="184" t="s">
        <v>6445</v>
      </c>
      <c r="C3028" s="18" t="s">
        <v>6446</v>
      </c>
      <c r="D3028" s="185" t="s">
        <v>79</v>
      </c>
      <c r="E3028" s="18" t="s">
        <v>968</v>
      </c>
      <c r="F3028" s="18">
        <v>11</v>
      </c>
      <c r="G3028" s="18" t="s">
        <v>142</v>
      </c>
      <c r="H3028" s="184" t="s">
        <v>6418</v>
      </c>
      <c r="I3028" s="185" t="s">
        <v>142</v>
      </c>
      <c r="J3028" s="18" t="s">
        <v>152</v>
      </c>
    </row>
    <row r="3029" spans="1:10" x14ac:dyDescent="0.25">
      <c r="A3029" s="18">
        <v>24239243</v>
      </c>
      <c r="B3029" s="184" t="s">
        <v>6445</v>
      </c>
      <c r="C3029" s="18" t="s">
        <v>6447</v>
      </c>
      <c r="D3029" s="185" t="s">
        <v>78</v>
      </c>
      <c r="E3029" s="18" t="s">
        <v>6448</v>
      </c>
      <c r="F3029" s="18">
        <v>13</v>
      </c>
      <c r="G3029" s="18" t="s">
        <v>142</v>
      </c>
      <c r="H3029" s="184" t="s">
        <v>6418</v>
      </c>
      <c r="I3029" s="185" t="s">
        <v>142</v>
      </c>
      <c r="J3029" s="18" t="s">
        <v>156</v>
      </c>
    </row>
    <row r="3030" spans="1:10" x14ac:dyDescent="0.25">
      <c r="A3030" s="18">
        <v>24222169</v>
      </c>
      <c r="B3030" s="184" t="s">
        <v>6449</v>
      </c>
      <c r="C3030" s="18" t="s">
        <v>6450</v>
      </c>
      <c r="D3030" s="185" t="s">
        <v>94</v>
      </c>
      <c r="E3030" s="18" t="s">
        <v>4190</v>
      </c>
      <c r="F3030" s="18">
        <v>14</v>
      </c>
      <c r="G3030" s="18" t="s">
        <v>142</v>
      </c>
      <c r="H3030" s="184" t="s">
        <v>6418</v>
      </c>
      <c r="I3030" s="185" t="s">
        <v>142</v>
      </c>
      <c r="J3030" s="18" t="s">
        <v>156</v>
      </c>
    </row>
    <row r="3031" spans="1:10" x14ac:dyDescent="0.25">
      <c r="A3031" s="18">
        <v>24236968</v>
      </c>
      <c r="B3031" s="184" t="s">
        <v>1595</v>
      </c>
      <c r="C3031" s="18" t="s">
        <v>2448</v>
      </c>
      <c r="D3031" s="185" t="s">
        <v>79</v>
      </c>
      <c r="E3031" s="18" t="s">
        <v>2980</v>
      </c>
      <c r="F3031" s="18">
        <v>12</v>
      </c>
      <c r="G3031" s="18" t="s">
        <v>142</v>
      </c>
      <c r="H3031" s="184" t="s">
        <v>6451</v>
      </c>
      <c r="I3031" s="185" t="s">
        <v>142</v>
      </c>
      <c r="J3031" s="18" t="s">
        <v>6452</v>
      </c>
    </row>
    <row r="3032" spans="1:10" x14ac:dyDescent="0.25">
      <c r="A3032" s="18">
        <v>24221746</v>
      </c>
      <c r="B3032" s="184" t="s">
        <v>6453</v>
      </c>
      <c r="C3032" s="18" t="s">
        <v>6454</v>
      </c>
      <c r="D3032" s="185" t="s">
        <v>78</v>
      </c>
      <c r="E3032" s="18" t="s">
        <v>1195</v>
      </c>
      <c r="F3032" s="18">
        <v>13</v>
      </c>
      <c r="G3032" s="18" t="s">
        <v>142</v>
      </c>
      <c r="H3032" s="184" t="s">
        <v>6451</v>
      </c>
      <c r="I3032" s="185" t="s">
        <v>142</v>
      </c>
      <c r="J3032" s="18" t="s">
        <v>6455</v>
      </c>
    </row>
    <row r="3033" spans="1:10" x14ac:dyDescent="0.25">
      <c r="A3033" s="18">
        <v>24233696</v>
      </c>
      <c r="B3033" s="184" t="s">
        <v>490</v>
      </c>
      <c r="C3033" s="18" t="s">
        <v>6456</v>
      </c>
      <c r="D3033" s="185" t="s">
        <v>78</v>
      </c>
      <c r="E3033" s="18" t="s">
        <v>6457</v>
      </c>
      <c r="F3033" s="18">
        <v>13</v>
      </c>
      <c r="G3033" s="18" t="s">
        <v>142</v>
      </c>
      <c r="H3033" s="184" t="s">
        <v>6451</v>
      </c>
      <c r="I3033" s="185" t="s">
        <v>2096</v>
      </c>
      <c r="J3033" s="18" t="s">
        <v>6452</v>
      </c>
    </row>
    <row r="3034" spans="1:10" x14ac:dyDescent="0.25">
      <c r="A3034" s="18">
        <v>24245716</v>
      </c>
      <c r="B3034" s="184" t="s">
        <v>6458</v>
      </c>
      <c r="C3034" s="18" t="s">
        <v>6459</v>
      </c>
      <c r="D3034" s="185" t="s">
        <v>78</v>
      </c>
      <c r="E3034" s="18" t="s">
        <v>241</v>
      </c>
      <c r="F3034" s="18">
        <v>11</v>
      </c>
      <c r="G3034" s="18" t="s">
        <v>142</v>
      </c>
      <c r="H3034" s="184" t="s">
        <v>6451</v>
      </c>
      <c r="I3034" s="185" t="s">
        <v>142</v>
      </c>
      <c r="J3034" s="18" t="s">
        <v>3948</v>
      </c>
    </row>
    <row r="3035" spans="1:10" x14ac:dyDescent="0.25">
      <c r="A3035" s="18">
        <v>24248437</v>
      </c>
      <c r="B3035" s="184" t="s">
        <v>6458</v>
      </c>
      <c r="C3035" s="18" t="s">
        <v>5338</v>
      </c>
      <c r="D3035" s="185" t="s">
        <v>79</v>
      </c>
      <c r="E3035" s="18" t="s">
        <v>2385</v>
      </c>
      <c r="F3035" s="18">
        <v>11</v>
      </c>
      <c r="G3035" s="18" t="s">
        <v>142</v>
      </c>
      <c r="H3035" s="184" t="s">
        <v>6451</v>
      </c>
      <c r="I3035" s="185" t="s">
        <v>142</v>
      </c>
      <c r="J3035" s="18" t="s">
        <v>6452</v>
      </c>
    </row>
    <row r="3036" spans="1:10" x14ac:dyDescent="0.25">
      <c r="A3036" s="18">
        <v>24248574</v>
      </c>
      <c r="B3036" s="184" t="s">
        <v>2614</v>
      </c>
      <c r="C3036" s="18" t="s">
        <v>867</v>
      </c>
      <c r="D3036" s="185" t="s">
        <v>79</v>
      </c>
      <c r="E3036" s="18" t="s">
        <v>6460</v>
      </c>
      <c r="F3036" s="18">
        <v>11</v>
      </c>
      <c r="G3036" s="18" t="s">
        <v>142</v>
      </c>
      <c r="H3036" s="184" t="s">
        <v>6451</v>
      </c>
      <c r="I3036" s="185" t="s">
        <v>142</v>
      </c>
      <c r="J3036" s="18" t="s">
        <v>6452</v>
      </c>
    </row>
    <row r="3037" spans="1:10" x14ac:dyDescent="0.25">
      <c r="A3037" s="18">
        <v>24249134</v>
      </c>
      <c r="B3037" s="184" t="s">
        <v>6461</v>
      </c>
      <c r="C3037" s="18" t="s">
        <v>5920</v>
      </c>
      <c r="D3037" s="185" t="s">
        <v>79</v>
      </c>
      <c r="E3037" s="18" t="s">
        <v>3347</v>
      </c>
      <c r="F3037" s="18">
        <v>12</v>
      </c>
      <c r="G3037" s="18" t="s">
        <v>142</v>
      </c>
      <c r="H3037" s="184" t="s">
        <v>6451</v>
      </c>
      <c r="I3037" s="185" t="s">
        <v>142</v>
      </c>
      <c r="J3037" s="18" t="s">
        <v>1712</v>
      </c>
    </row>
    <row r="3038" spans="1:10" x14ac:dyDescent="0.25">
      <c r="A3038" s="18">
        <v>24221546</v>
      </c>
      <c r="B3038" s="184" t="s">
        <v>829</v>
      </c>
      <c r="C3038" s="18" t="s">
        <v>4351</v>
      </c>
      <c r="D3038" s="185" t="s">
        <v>95</v>
      </c>
      <c r="E3038" s="18" t="s">
        <v>3866</v>
      </c>
      <c r="F3038" s="18">
        <v>14</v>
      </c>
      <c r="G3038" s="18" t="s">
        <v>142</v>
      </c>
      <c r="H3038" s="184" t="s">
        <v>6451</v>
      </c>
      <c r="I3038" s="185" t="s">
        <v>142</v>
      </c>
      <c r="J3038" s="18" t="s">
        <v>148</v>
      </c>
    </row>
    <row r="3039" spans="1:10" x14ac:dyDescent="0.25">
      <c r="A3039" s="18">
        <v>24245724</v>
      </c>
      <c r="B3039" s="184" t="s">
        <v>829</v>
      </c>
      <c r="C3039" s="18" t="s">
        <v>6462</v>
      </c>
      <c r="D3039" s="185" t="s">
        <v>79</v>
      </c>
      <c r="E3039" s="18" t="s">
        <v>1272</v>
      </c>
      <c r="F3039" s="18">
        <v>12</v>
      </c>
      <c r="G3039" s="18" t="s">
        <v>142</v>
      </c>
      <c r="H3039" s="184" t="s">
        <v>6451</v>
      </c>
      <c r="I3039" s="185" t="s">
        <v>142</v>
      </c>
      <c r="J3039" s="18" t="s">
        <v>6452</v>
      </c>
    </row>
    <row r="3040" spans="1:10" x14ac:dyDescent="0.25">
      <c r="A3040" s="18">
        <v>24249224</v>
      </c>
      <c r="B3040" s="184" t="s">
        <v>1365</v>
      </c>
      <c r="C3040" s="18" t="s">
        <v>6463</v>
      </c>
      <c r="D3040" s="185" t="s">
        <v>79</v>
      </c>
      <c r="E3040" s="18" t="s">
        <v>5982</v>
      </c>
      <c r="F3040" s="18">
        <v>13</v>
      </c>
      <c r="G3040" s="18" t="s">
        <v>142</v>
      </c>
      <c r="H3040" s="184" t="s">
        <v>6451</v>
      </c>
      <c r="I3040" s="185" t="s">
        <v>142</v>
      </c>
      <c r="J3040" s="18" t="s">
        <v>1712</v>
      </c>
    </row>
    <row r="3041" spans="1:10" x14ac:dyDescent="0.25">
      <c r="A3041" s="18">
        <v>24236985</v>
      </c>
      <c r="B3041" s="184" t="s">
        <v>1365</v>
      </c>
      <c r="C3041" s="18" t="s">
        <v>6464</v>
      </c>
      <c r="D3041" s="185" t="s">
        <v>79</v>
      </c>
      <c r="E3041" s="18" t="s">
        <v>6465</v>
      </c>
      <c r="F3041" s="18">
        <v>13</v>
      </c>
      <c r="G3041" s="18" t="s">
        <v>142</v>
      </c>
      <c r="H3041" s="184" t="s">
        <v>6451</v>
      </c>
      <c r="I3041" s="185" t="s">
        <v>142</v>
      </c>
      <c r="J3041" s="18" t="s">
        <v>6452</v>
      </c>
    </row>
    <row r="3042" spans="1:10" x14ac:dyDescent="0.25">
      <c r="A3042" s="18">
        <v>24245725</v>
      </c>
      <c r="B3042" s="184" t="s">
        <v>175</v>
      </c>
      <c r="C3042" s="18" t="s">
        <v>6466</v>
      </c>
      <c r="D3042" s="185" t="s">
        <v>78</v>
      </c>
      <c r="E3042" s="18" t="s">
        <v>858</v>
      </c>
      <c r="F3042" s="18">
        <v>12</v>
      </c>
      <c r="G3042" s="18" t="s">
        <v>142</v>
      </c>
      <c r="H3042" s="184" t="s">
        <v>6451</v>
      </c>
      <c r="I3042" s="185" t="s">
        <v>142</v>
      </c>
      <c r="J3042" s="18" t="s">
        <v>6452</v>
      </c>
    </row>
    <row r="3043" spans="1:10" x14ac:dyDescent="0.25">
      <c r="A3043" s="18">
        <v>24222207</v>
      </c>
      <c r="B3043" s="184" t="s">
        <v>6467</v>
      </c>
      <c r="C3043" s="18" t="s">
        <v>1053</v>
      </c>
      <c r="D3043" s="185" t="s">
        <v>94</v>
      </c>
      <c r="E3043" s="18" t="s">
        <v>3633</v>
      </c>
      <c r="F3043" s="18">
        <v>14</v>
      </c>
      <c r="G3043" s="18" t="s">
        <v>142</v>
      </c>
      <c r="H3043" s="184" t="s">
        <v>6451</v>
      </c>
      <c r="I3043" s="185" t="s">
        <v>2096</v>
      </c>
      <c r="J3043" s="18" t="s">
        <v>6452</v>
      </c>
    </row>
    <row r="3044" spans="1:10" x14ac:dyDescent="0.25">
      <c r="A3044" s="18">
        <v>24245741</v>
      </c>
      <c r="B3044" s="184" t="s">
        <v>5732</v>
      </c>
      <c r="C3044" s="18" t="s">
        <v>6468</v>
      </c>
      <c r="D3044" s="185" t="s">
        <v>633</v>
      </c>
      <c r="E3044" s="18" t="s">
        <v>2949</v>
      </c>
      <c r="F3044" s="18">
        <v>15</v>
      </c>
      <c r="G3044" s="18" t="s">
        <v>142</v>
      </c>
      <c r="H3044" s="184" t="s">
        <v>6451</v>
      </c>
      <c r="I3044" s="185" t="s">
        <v>142</v>
      </c>
      <c r="J3044" s="18" t="s">
        <v>6452</v>
      </c>
    </row>
    <row r="3045" spans="1:10" x14ac:dyDescent="0.25">
      <c r="A3045" s="18">
        <v>24236970</v>
      </c>
      <c r="B3045" s="184" t="s">
        <v>5732</v>
      </c>
      <c r="C3045" s="18" t="s">
        <v>6469</v>
      </c>
      <c r="D3045" s="185" t="s">
        <v>79</v>
      </c>
      <c r="E3045" s="18" t="s">
        <v>5334</v>
      </c>
      <c r="F3045" s="18">
        <v>12</v>
      </c>
      <c r="G3045" s="18" t="s">
        <v>142</v>
      </c>
      <c r="H3045" s="184" t="s">
        <v>6451</v>
      </c>
      <c r="I3045" s="185" t="s">
        <v>142</v>
      </c>
      <c r="J3045" s="18" t="s">
        <v>6452</v>
      </c>
    </row>
    <row r="3046" spans="1:10" x14ac:dyDescent="0.25">
      <c r="A3046" s="18">
        <v>24222090</v>
      </c>
      <c r="B3046" s="184" t="s">
        <v>6470</v>
      </c>
      <c r="C3046" s="18" t="s">
        <v>9035</v>
      </c>
      <c r="D3046" s="185" t="s">
        <v>95</v>
      </c>
      <c r="E3046" s="18" t="s">
        <v>1568</v>
      </c>
      <c r="F3046" s="18">
        <v>15</v>
      </c>
      <c r="G3046" s="18" t="s">
        <v>142</v>
      </c>
      <c r="H3046" s="184" t="s">
        <v>6451</v>
      </c>
      <c r="I3046" s="185" t="s">
        <v>142</v>
      </c>
      <c r="J3046" s="18" t="s">
        <v>6455</v>
      </c>
    </row>
    <row r="3047" spans="1:10" x14ac:dyDescent="0.25">
      <c r="A3047" s="18">
        <v>24210834</v>
      </c>
      <c r="B3047" s="184" t="s">
        <v>6470</v>
      </c>
      <c r="C3047" s="18" t="s">
        <v>6471</v>
      </c>
      <c r="D3047" s="185" t="s">
        <v>94</v>
      </c>
      <c r="E3047" s="18" t="s">
        <v>1747</v>
      </c>
      <c r="F3047" s="18">
        <v>14</v>
      </c>
      <c r="G3047" s="18" t="s">
        <v>142</v>
      </c>
      <c r="H3047" s="184" t="s">
        <v>6451</v>
      </c>
      <c r="I3047" s="185" t="s">
        <v>142</v>
      </c>
      <c r="J3047" s="18" t="s">
        <v>6472</v>
      </c>
    </row>
    <row r="3048" spans="1:10" x14ac:dyDescent="0.25">
      <c r="A3048" s="18">
        <v>24245726</v>
      </c>
      <c r="B3048" s="184" t="s">
        <v>3323</v>
      </c>
      <c r="C3048" s="18" t="s">
        <v>6473</v>
      </c>
      <c r="D3048" s="185" t="s">
        <v>79</v>
      </c>
      <c r="E3048" s="18" t="s">
        <v>602</v>
      </c>
      <c r="F3048" s="18">
        <v>11</v>
      </c>
      <c r="G3048" s="18" t="s">
        <v>142</v>
      </c>
      <c r="H3048" s="184" t="s">
        <v>6451</v>
      </c>
      <c r="I3048" s="185" t="s">
        <v>142</v>
      </c>
      <c r="J3048" s="18" t="s">
        <v>6452</v>
      </c>
    </row>
    <row r="3049" spans="1:10" x14ac:dyDescent="0.25">
      <c r="A3049" s="18">
        <v>24248438</v>
      </c>
      <c r="B3049" s="184" t="s">
        <v>3323</v>
      </c>
      <c r="C3049" s="18" t="s">
        <v>6474</v>
      </c>
      <c r="D3049" s="185" t="s">
        <v>78</v>
      </c>
      <c r="E3049" s="18" t="s">
        <v>264</v>
      </c>
      <c r="F3049" s="18">
        <v>11</v>
      </c>
      <c r="G3049" s="18" t="s">
        <v>142</v>
      </c>
      <c r="H3049" s="184" t="s">
        <v>6451</v>
      </c>
      <c r="I3049" s="185" t="s">
        <v>142</v>
      </c>
      <c r="J3049" s="18" t="s">
        <v>3948</v>
      </c>
    </row>
    <row r="3050" spans="1:10" x14ac:dyDescent="0.25">
      <c r="A3050" s="18">
        <v>24222333</v>
      </c>
      <c r="B3050" s="184" t="s">
        <v>2618</v>
      </c>
      <c r="C3050" s="18" t="s">
        <v>6475</v>
      </c>
      <c r="D3050" s="185" t="s">
        <v>94</v>
      </c>
      <c r="E3050" s="18" t="s">
        <v>4549</v>
      </c>
      <c r="F3050" s="18">
        <v>13</v>
      </c>
      <c r="G3050" s="18" t="s">
        <v>142</v>
      </c>
      <c r="H3050" s="184" t="s">
        <v>6451</v>
      </c>
      <c r="I3050" s="185" t="s">
        <v>142</v>
      </c>
      <c r="J3050" s="18" t="s">
        <v>6452</v>
      </c>
    </row>
    <row r="3051" spans="1:10" x14ac:dyDescent="0.25">
      <c r="A3051" s="18">
        <v>24202821</v>
      </c>
      <c r="B3051" s="184" t="s">
        <v>2618</v>
      </c>
      <c r="C3051" s="18" t="s">
        <v>6463</v>
      </c>
      <c r="D3051" s="185" t="s">
        <v>95</v>
      </c>
      <c r="E3051" s="18" t="s">
        <v>6216</v>
      </c>
      <c r="F3051" s="18">
        <v>14</v>
      </c>
      <c r="G3051" s="18" t="s">
        <v>142</v>
      </c>
      <c r="H3051" s="184" t="s">
        <v>6451</v>
      </c>
      <c r="I3051" s="185" t="s">
        <v>142</v>
      </c>
      <c r="J3051" s="18" t="s">
        <v>6452</v>
      </c>
    </row>
    <row r="3052" spans="1:10" x14ac:dyDescent="0.25">
      <c r="A3052" s="18">
        <v>24248948</v>
      </c>
      <c r="B3052" s="184" t="s">
        <v>6476</v>
      </c>
      <c r="C3052" s="18" t="s">
        <v>6477</v>
      </c>
      <c r="D3052" s="185" t="s">
        <v>79</v>
      </c>
      <c r="E3052" s="18" t="s">
        <v>5456</v>
      </c>
      <c r="F3052" s="18">
        <v>12</v>
      </c>
      <c r="G3052" s="18" t="s">
        <v>142</v>
      </c>
      <c r="H3052" s="184" t="s">
        <v>6451</v>
      </c>
      <c r="I3052" s="185" t="s">
        <v>142</v>
      </c>
      <c r="J3052" s="18" t="s">
        <v>6452</v>
      </c>
    </row>
    <row r="3053" spans="1:10" x14ac:dyDescent="0.25">
      <c r="A3053" s="18">
        <v>24210824</v>
      </c>
      <c r="B3053" s="184" t="s">
        <v>6478</v>
      </c>
      <c r="C3053" s="18" t="s">
        <v>6479</v>
      </c>
      <c r="D3053" s="185" t="s">
        <v>94</v>
      </c>
      <c r="E3053" s="18" t="s">
        <v>6480</v>
      </c>
      <c r="F3053" s="18">
        <v>14</v>
      </c>
      <c r="G3053" s="18" t="s">
        <v>142</v>
      </c>
      <c r="H3053" s="184" t="s">
        <v>6451</v>
      </c>
      <c r="I3053" s="185" t="s">
        <v>142</v>
      </c>
      <c r="J3053" s="18" t="s">
        <v>6455</v>
      </c>
    </row>
    <row r="3054" spans="1:10" x14ac:dyDescent="0.25">
      <c r="A3054" s="18">
        <v>24245727</v>
      </c>
      <c r="B3054" s="184" t="s">
        <v>6478</v>
      </c>
      <c r="C3054" s="18" t="s">
        <v>6481</v>
      </c>
      <c r="D3054" s="185" t="s">
        <v>79</v>
      </c>
      <c r="E3054" s="18" t="s">
        <v>906</v>
      </c>
      <c r="F3054" s="18">
        <v>11</v>
      </c>
      <c r="G3054" s="18" t="s">
        <v>142</v>
      </c>
      <c r="H3054" s="184" t="s">
        <v>6451</v>
      </c>
      <c r="I3054" s="185" t="s">
        <v>142</v>
      </c>
      <c r="J3054" s="18" t="s">
        <v>6452</v>
      </c>
    </row>
    <row r="3055" spans="1:10" x14ac:dyDescent="0.25">
      <c r="A3055" s="18">
        <v>24245717</v>
      </c>
      <c r="B3055" s="184" t="s">
        <v>2355</v>
      </c>
      <c r="C3055" s="18" t="s">
        <v>2945</v>
      </c>
      <c r="D3055" s="185" t="s">
        <v>79</v>
      </c>
      <c r="E3055" s="18" t="s">
        <v>3180</v>
      </c>
      <c r="F3055" s="18">
        <v>11</v>
      </c>
      <c r="G3055" s="18" t="s">
        <v>142</v>
      </c>
      <c r="H3055" s="184" t="s">
        <v>6451</v>
      </c>
      <c r="I3055" s="185" t="s">
        <v>142</v>
      </c>
      <c r="J3055" s="18" t="s">
        <v>3948</v>
      </c>
    </row>
    <row r="3056" spans="1:10" x14ac:dyDescent="0.25">
      <c r="A3056" s="18">
        <v>24248439</v>
      </c>
      <c r="B3056" s="184" t="s">
        <v>2355</v>
      </c>
      <c r="C3056" s="18" t="s">
        <v>6482</v>
      </c>
      <c r="D3056" s="185" t="s">
        <v>78</v>
      </c>
      <c r="E3056" s="18" t="s">
        <v>3900</v>
      </c>
      <c r="F3056" s="18">
        <v>11</v>
      </c>
      <c r="G3056" s="18" t="s">
        <v>142</v>
      </c>
      <c r="H3056" s="184" t="s">
        <v>6451</v>
      </c>
      <c r="I3056" s="185" t="s">
        <v>142</v>
      </c>
      <c r="J3056" s="18" t="s">
        <v>6452</v>
      </c>
    </row>
    <row r="3057" spans="1:10" x14ac:dyDescent="0.25">
      <c r="A3057" s="18">
        <v>24248575</v>
      </c>
      <c r="B3057" s="184" t="s">
        <v>2355</v>
      </c>
      <c r="C3057" s="18" t="s">
        <v>6483</v>
      </c>
      <c r="D3057" s="185" t="s">
        <v>78</v>
      </c>
      <c r="E3057" s="18" t="s">
        <v>6484</v>
      </c>
      <c r="F3057" s="18">
        <v>11</v>
      </c>
      <c r="G3057" s="18" t="s">
        <v>142</v>
      </c>
      <c r="H3057" s="184" t="s">
        <v>6451</v>
      </c>
      <c r="I3057" s="185" t="s">
        <v>142</v>
      </c>
      <c r="J3057" s="18" t="s">
        <v>6452</v>
      </c>
    </row>
    <row r="3058" spans="1:10" x14ac:dyDescent="0.25">
      <c r="A3058" s="18">
        <v>24247655</v>
      </c>
      <c r="B3058" s="184" t="s">
        <v>5620</v>
      </c>
      <c r="C3058" s="18" t="s">
        <v>6485</v>
      </c>
      <c r="D3058" s="185" t="s">
        <v>79</v>
      </c>
      <c r="E3058" s="18" t="s">
        <v>1647</v>
      </c>
      <c r="F3058" s="18">
        <v>12</v>
      </c>
      <c r="G3058" s="18" t="s">
        <v>142</v>
      </c>
      <c r="H3058" s="184" t="s">
        <v>6451</v>
      </c>
      <c r="I3058" s="185" t="s">
        <v>142</v>
      </c>
      <c r="J3058" s="18" t="s">
        <v>6452</v>
      </c>
    </row>
    <row r="3059" spans="1:10" x14ac:dyDescent="0.25">
      <c r="A3059" s="18">
        <v>24236973</v>
      </c>
      <c r="B3059" s="184" t="s">
        <v>6486</v>
      </c>
      <c r="C3059" s="18" t="s">
        <v>6487</v>
      </c>
      <c r="D3059" s="185" t="s">
        <v>79</v>
      </c>
      <c r="E3059" s="18" t="s">
        <v>2163</v>
      </c>
      <c r="F3059" s="18">
        <v>13</v>
      </c>
      <c r="G3059" s="18" t="s">
        <v>142</v>
      </c>
      <c r="H3059" s="184" t="s">
        <v>6451</v>
      </c>
      <c r="I3059" s="185" t="s">
        <v>142</v>
      </c>
      <c r="J3059" s="18" t="s">
        <v>6452</v>
      </c>
    </row>
    <row r="3060" spans="1:10" x14ac:dyDescent="0.25">
      <c r="A3060" s="18">
        <v>24211263</v>
      </c>
      <c r="B3060" s="184" t="s">
        <v>6488</v>
      </c>
      <c r="C3060" s="18" t="s">
        <v>6489</v>
      </c>
      <c r="D3060" s="185" t="s">
        <v>95</v>
      </c>
      <c r="E3060" s="18" t="s">
        <v>1937</v>
      </c>
      <c r="F3060" s="18">
        <v>14</v>
      </c>
      <c r="G3060" s="18" t="s">
        <v>142</v>
      </c>
      <c r="H3060" s="184" t="s">
        <v>6451</v>
      </c>
      <c r="I3060" s="185" t="s">
        <v>142</v>
      </c>
      <c r="J3060" s="18" t="s">
        <v>3948</v>
      </c>
    </row>
    <row r="3061" spans="1:10" x14ac:dyDescent="0.25">
      <c r="A3061" s="18">
        <v>24236974</v>
      </c>
      <c r="B3061" s="184" t="s">
        <v>6490</v>
      </c>
      <c r="C3061" s="18" t="s">
        <v>5791</v>
      </c>
      <c r="D3061" s="185" t="s">
        <v>94</v>
      </c>
      <c r="E3061" s="18" t="s">
        <v>2405</v>
      </c>
      <c r="F3061" s="18">
        <v>14</v>
      </c>
      <c r="G3061" s="18" t="s">
        <v>142</v>
      </c>
      <c r="H3061" s="184" t="s">
        <v>6451</v>
      </c>
      <c r="I3061" s="185" t="s">
        <v>142</v>
      </c>
      <c r="J3061" s="18" t="s">
        <v>6452</v>
      </c>
    </row>
    <row r="3062" spans="1:10" x14ac:dyDescent="0.25">
      <c r="A3062" s="18">
        <v>24222230</v>
      </c>
      <c r="B3062" s="184" t="s">
        <v>6491</v>
      </c>
      <c r="C3062" s="18" t="s">
        <v>395</v>
      </c>
      <c r="D3062" s="185" t="s">
        <v>94</v>
      </c>
      <c r="E3062" s="18" t="s">
        <v>2929</v>
      </c>
      <c r="F3062" s="18">
        <v>15</v>
      </c>
      <c r="G3062" s="18" t="s">
        <v>142</v>
      </c>
      <c r="H3062" s="184" t="s">
        <v>6451</v>
      </c>
      <c r="I3062" s="185" t="s">
        <v>142</v>
      </c>
      <c r="J3062" s="18" t="s">
        <v>6472</v>
      </c>
    </row>
    <row r="3063" spans="1:10" x14ac:dyDescent="0.25">
      <c r="A3063" s="18">
        <v>24247777</v>
      </c>
      <c r="B3063" s="184" t="s">
        <v>6491</v>
      </c>
      <c r="C3063" s="18" t="s">
        <v>6492</v>
      </c>
      <c r="D3063" s="185" t="s">
        <v>79</v>
      </c>
      <c r="E3063" s="18" t="s">
        <v>1996</v>
      </c>
      <c r="F3063" s="18">
        <v>11</v>
      </c>
      <c r="G3063" s="18" t="s">
        <v>142</v>
      </c>
      <c r="H3063" s="184" t="s">
        <v>6451</v>
      </c>
      <c r="I3063" s="185" t="s">
        <v>142</v>
      </c>
      <c r="J3063" s="18" t="s">
        <v>6452</v>
      </c>
    </row>
    <row r="3064" spans="1:10" x14ac:dyDescent="0.25">
      <c r="A3064" s="18">
        <v>24233678</v>
      </c>
      <c r="B3064" s="184" t="s">
        <v>252</v>
      </c>
      <c r="C3064" s="18" t="s">
        <v>9036</v>
      </c>
      <c r="D3064" s="185" t="s">
        <v>95</v>
      </c>
      <c r="E3064" s="18" t="s">
        <v>8864</v>
      </c>
      <c r="F3064" s="18">
        <v>15</v>
      </c>
      <c r="G3064" s="18" t="s">
        <v>142</v>
      </c>
      <c r="H3064" s="184" t="s">
        <v>6451</v>
      </c>
      <c r="I3064" s="185" t="s">
        <v>142</v>
      </c>
      <c r="J3064" s="18" t="s">
        <v>3948</v>
      </c>
    </row>
    <row r="3065" spans="1:10" x14ac:dyDescent="0.25">
      <c r="A3065" s="18">
        <v>24245737</v>
      </c>
      <c r="B3065" s="184" t="s">
        <v>6493</v>
      </c>
      <c r="C3065" s="18" t="s">
        <v>6494</v>
      </c>
      <c r="D3065" s="185" t="s">
        <v>79</v>
      </c>
      <c r="E3065" s="18" t="s">
        <v>6495</v>
      </c>
      <c r="F3065" s="18">
        <v>12</v>
      </c>
      <c r="G3065" s="18" t="s">
        <v>142</v>
      </c>
      <c r="H3065" s="184" t="s">
        <v>6451</v>
      </c>
      <c r="I3065" s="185" t="s">
        <v>142</v>
      </c>
      <c r="J3065" s="18" t="s">
        <v>6452</v>
      </c>
    </row>
    <row r="3066" spans="1:10" x14ac:dyDescent="0.25">
      <c r="A3066" s="18">
        <v>24248949</v>
      </c>
      <c r="B3066" s="184" t="s">
        <v>6493</v>
      </c>
      <c r="C3066" s="18" t="s">
        <v>6496</v>
      </c>
      <c r="D3066" s="185" t="s">
        <v>78</v>
      </c>
      <c r="E3066" s="18" t="s">
        <v>6497</v>
      </c>
      <c r="F3066" s="18">
        <v>13</v>
      </c>
      <c r="G3066" s="18" t="s">
        <v>142</v>
      </c>
      <c r="H3066" s="184" t="s">
        <v>6451</v>
      </c>
      <c r="I3066" s="185" t="s">
        <v>142</v>
      </c>
      <c r="J3066" s="18" t="s">
        <v>6452</v>
      </c>
    </row>
    <row r="3067" spans="1:10" x14ac:dyDescent="0.25">
      <c r="A3067" s="18">
        <v>24236986</v>
      </c>
      <c r="B3067" s="184" t="s">
        <v>6493</v>
      </c>
      <c r="C3067" s="18" t="s">
        <v>6498</v>
      </c>
      <c r="D3067" s="185" t="s">
        <v>78</v>
      </c>
      <c r="E3067" s="18" t="s">
        <v>3482</v>
      </c>
      <c r="F3067" s="18">
        <v>13</v>
      </c>
      <c r="G3067" s="18" t="s">
        <v>142</v>
      </c>
      <c r="H3067" s="184" t="s">
        <v>6451</v>
      </c>
      <c r="I3067" s="185" t="s">
        <v>142</v>
      </c>
      <c r="J3067" s="18" t="s">
        <v>6452</v>
      </c>
    </row>
    <row r="3068" spans="1:10" x14ac:dyDescent="0.25">
      <c r="A3068" s="18">
        <v>24222733</v>
      </c>
      <c r="B3068" s="184" t="s">
        <v>6493</v>
      </c>
      <c r="C3068" s="18" t="s">
        <v>9037</v>
      </c>
      <c r="D3068" s="185" t="s">
        <v>94</v>
      </c>
      <c r="E3068" s="18" t="s">
        <v>1959</v>
      </c>
      <c r="F3068" s="18">
        <v>14</v>
      </c>
      <c r="G3068" s="18" t="s">
        <v>142</v>
      </c>
      <c r="H3068" s="184" t="s">
        <v>6451</v>
      </c>
      <c r="I3068" s="185" t="s">
        <v>142</v>
      </c>
      <c r="J3068" s="18" t="s">
        <v>6455</v>
      </c>
    </row>
    <row r="3069" spans="1:10" x14ac:dyDescent="0.25">
      <c r="A3069" s="18">
        <v>24221726</v>
      </c>
      <c r="B3069" s="184" t="s">
        <v>6499</v>
      </c>
      <c r="C3069" s="18" t="s">
        <v>6500</v>
      </c>
      <c r="D3069" s="185" t="s">
        <v>95</v>
      </c>
      <c r="E3069" s="18" t="s">
        <v>6501</v>
      </c>
      <c r="F3069" s="18">
        <v>15</v>
      </c>
      <c r="G3069" s="18" t="s">
        <v>142</v>
      </c>
      <c r="H3069" s="184" t="s">
        <v>6451</v>
      </c>
      <c r="I3069" s="185" t="s">
        <v>142</v>
      </c>
      <c r="J3069" s="18" t="s">
        <v>419</v>
      </c>
    </row>
    <row r="3070" spans="1:10" x14ac:dyDescent="0.25">
      <c r="A3070" s="18">
        <v>24249133</v>
      </c>
      <c r="B3070" s="184" t="s">
        <v>1465</v>
      </c>
      <c r="C3070" s="18" t="s">
        <v>6502</v>
      </c>
      <c r="D3070" s="185" t="s">
        <v>78</v>
      </c>
      <c r="E3070" s="18" t="s">
        <v>617</v>
      </c>
      <c r="F3070" s="18">
        <v>12</v>
      </c>
      <c r="G3070" s="18" t="s">
        <v>142</v>
      </c>
      <c r="H3070" s="184" t="s">
        <v>6451</v>
      </c>
      <c r="I3070" s="185" t="s">
        <v>142</v>
      </c>
      <c r="J3070" s="18" t="s">
        <v>1712</v>
      </c>
    </row>
    <row r="3071" spans="1:10" x14ac:dyDescent="0.25">
      <c r="A3071" s="18">
        <v>24245739</v>
      </c>
      <c r="B3071" s="184" t="s">
        <v>3919</v>
      </c>
      <c r="C3071" s="18" t="s">
        <v>3932</v>
      </c>
      <c r="D3071" s="185" t="s">
        <v>78</v>
      </c>
      <c r="E3071" s="18" t="s">
        <v>763</v>
      </c>
      <c r="F3071" s="18">
        <v>12</v>
      </c>
      <c r="G3071" s="18" t="s">
        <v>142</v>
      </c>
      <c r="H3071" s="184" t="s">
        <v>6451</v>
      </c>
      <c r="I3071" s="185" t="s">
        <v>142</v>
      </c>
      <c r="J3071" s="18" t="s">
        <v>6452</v>
      </c>
    </row>
    <row r="3072" spans="1:10" x14ac:dyDescent="0.25">
      <c r="A3072" s="18">
        <v>24245718</v>
      </c>
      <c r="B3072" s="184" t="s">
        <v>4623</v>
      </c>
      <c r="C3072" s="18" t="s">
        <v>6503</v>
      </c>
      <c r="D3072" s="185" t="s">
        <v>79</v>
      </c>
      <c r="E3072" s="18" t="s">
        <v>6504</v>
      </c>
      <c r="F3072" s="18">
        <v>10</v>
      </c>
      <c r="G3072" s="18" t="s">
        <v>142</v>
      </c>
      <c r="H3072" s="184" t="s">
        <v>6451</v>
      </c>
      <c r="I3072" s="185" t="s">
        <v>142</v>
      </c>
      <c r="J3072" s="18" t="s">
        <v>6452</v>
      </c>
    </row>
    <row r="3073" spans="1:10" x14ac:dyDescent="0.25">
      <c r="A3073" s="18">
        <v>24249231</v>
      </c>
      <c r="B3073" s="184" t="s">
        <v>6505</v>
      </c>
      <c r="C3073" s="18" t="s">
        <v>6506</v>
      </c>
      <c r="D3073" s="185" t="s">
        <v>79</v>
      </c>
      <c r="E3073" s="18" t="s">
        <v>6507</v>
      </c>
      <c r="G3073" s="18" t="s">
        <v>142</v>
      </c>
      <c r="H3073" s="184" t="s">
        <v>6451</v>
      </c>
      <c r="I3073" s="185" t="s">
        <v>142</v>
      </c>
      <c r="J3073" s="18" t="s">
        <v>1712</v>
      </c>
    </row>
    <row r="3074" spans="1:10" x14ac:dyDescent="0.25">
      <c r="A3074" s="18">
        <v>24211236</v>
      </c>
      <c r="B3074" s="184" t="s">
        <v>6505</v>
      </c>
      <c r="C3074" s="18" t="s">
        <v>2135</v>
      </c>
      <c r="D3074" s="185" t="s">
        <v>380</v>
      </c>
      <c r="E3074" s="18" t="s">
        <v>3994</v>
      </c>
      <c r="F3074" s="18">
        <v>16</v>
      </c>
      <c r="G3074" s="18" t="s">
        <v>142</v>
      </c>
      <c r="H3074" s="184" t="s">
        <v>6451</v>
      </c>
      <c r="I3074" s="185" t="s">
        <v>2096</v>
      </c>
      <c r="J3074" s="18" t="s">
        <v>6452</v>
      </c>
    </row>
    <row r="3075" spans="1:10" x14ac:dyDescent="0.25">
      <c r="A3075" s="18">
        <v>24245728</v>
      </c>
      <c r="B3075" s="184" t="s">
        <v>3995</v>
      </c>
      <c r="C3075" s="18" t="s">
        <v>6508</v>
      </c>
      <c r="D3075" s="185" t="s">
        <v>79</v>
      </c>
      <c r="E3075" s="18" t="s">
        <v>1257</v>
      </c>
      <c r="F3075" s="18">
        <v>12</v>
      </c>
      <c r="G3075" s="18" t="s">
        <v>142</v>
      </c>
      <c r="H3075" s="184" t="s">
        <v>6451</v>
      </c>
      <c r="I3075" s="185" t="s">
        <v>142</v>
      </c>
      <c r="J3075" s="18" t="s">
        <v>6452</v>
      </c>
    </row>
    <row r="3076" spans="1:10" x14ac:dyDescent="0.25">
      <c r="A3076" s="18">
        <v>24211237</v>
      </c>
      <c r="B3076" s="184" t="s">
        <v>320</v>
      </c>
      <c r="C3076" s="18" t="s">
        <v>6509</v>
      </c>
      <c r="D3076" s="185" t="s">
        <v>95</v>
      </c>
      <c r="E3076" s="18" t="s">
        <v>1842</v>
      </c>
      <c r="F3076" s="18">
        <v>14</v>
      </c>
      <c r="G3076" s="18" t="s">
        <v>142</v>
      </c>
      <c r="H3076" s="184" t="s">
        <v>6451</v>
      </c>
      <c r="I3076" s="185" t="s">
        <v>142</v>
      </c>
      <c r="J3076" s="18" t="s">
        <v>6452</v>
      </c>
    </row>
    <row r="3077" spans="1:10" x14ac:dyDescent="0.25">
      <c r="A3077" s="18">
        <v>24236783</v>
      </c>
      <c r="B3077" s="184" t="s">
        <v>412</v>
      </c>
      <c r="C3077" s="18" t="s">
        <v>6510</v>
      </c>
      <c r="D3077" s="185" t="s">
        <v>79</v>
      </c>
      <c r="E3077" s="18" t="s">
        <v>6511</v>
      </c>
      <c r="F3077" s="18">
        <v>13</v>
      </c>
      <c r="G3077" s="18" t="s">
        <v>142</v>
      </c>
      <c r="H3077" s="184" t="s">
        <v>6451</v>
      </c>
      <c r="I3077" s="185" t="s">
        <v>142</v>
      </c>
      <c r="J3077" s="18" t="s">
        <v>3948</v>
      </c>
    </row>
    <row r="3078" spans="1:10" x14ac:dyDescent="0.25">
      <c r="A3078" s="18">
        <v>24233697</v>
      </c>
      <c r="B3078" s="184" t="s">
        <v>722</v>
      </c>
      <c r="C3078" s="18" t="s">
        <v>6512</v>
      </c>
      <c r="D3078" s="185" t="s">
        <v>79</v>
      </c>
      <c r="E3078" s="18" t="s">
        <v>5456</v>
      </c>
      <c r="F3078" s="18">
        <v>12</v>
      </c>
      <c r="G3078" s="18" t="s">
        <v>142</v>
      </c>
      <c r="H3078" s="184" t="s">
        <v>6451</v>
      </c>
      <c r="I3078" s="185" t="s">
        <v>142</v>
      </c>
      <c r="J3078" s="18" t="s">
        <v>6452</v>
      </c>
    </row>
    <row r="3079" spans="1:10" x14ac:dyDescent="0.25">
      <c r="A3079" s="18">
        <v>24245719</v>
      </c>
      <c r="B3079" s="184" t="s">
        <v>6513</v>
      </c>
      <c r="C3079" s="18" t="s">
        <v>5296</v>
      </c>
      <c r="D3079" s="185" t="s">
        <v>79</v>
      </c>
      <c r="E3079" s="18" t="s">
        <v>1051</v>
      </c>
      <c r="F3079" s="18">
        <v>11</v>
      </c>
      <c r="G3079" s="18" t="s">
        <v>142</v>
      </c>
      <c r="H3079" s="184" t="s">
        <v>6451</v>
      </c>
      <c r="I3079" s="185" t="s">
        <v>142</v>
      </c>
      <c r="J3079" s="18" t="s">
        <v>6452</v>
      </c>
    </row>
    <row r="3080" spans="1:10" x14ac:dyDescent="0.25">
      <c r="A3080" s="18">
        <v>24245738</v>
      </c>
      <c r="B3080" s="184" t="s">
        <v>6513</v>
      </c>
      <c r="C3080" s="18" t="s">
        <v>6514</v>
      </c>
      <c r="D3080" s="185" t="s">
        <v>79</v>
      </c>
      <c r="E3080" s="18" t="s">
        <v>6515</v>
      </c>
      <c r="F3080" s="18">
        <v>12</v>
      </c>
      <c r="G3080" s="18" t="s">
        <v>142</v>
      </c>
      <c r="H3080" s="184" t="s">
        <v>6451</v>
      </c>
      <c r="I3080" s="185" t="s">
        <v>142</v>
      </c>
      <c r="J3080" s="18" t="s">
        <v>6516</v>
      </c>
    </row>
    <row r="3081" spans="1:10" x14ac:dyDescent="0.25">
      <c r="A3081" s="18">
        <v>24245740</v>
      </c>
      <c r="B3081" s="184" t="s">
        <v>6513</v>
      </c>
      <c r="C3081" s="18" t="s">
        <v>6513</v>
      </c>
      <c r="D3081" s="185" t="s">
        <v>79</v>
      </c>
      <c r="E3081" s="18" t="s">
        <v>2390</v>
      </c>
      <c r="F3081" s="18">
        <v>12</v>
      </c>
      <c r="G3081" s="18" t="s">
        <v>142</v>
      </c>
      <c r="H3081" s="184" t="s">
        <v>6451</v>
      </c>
      <c r="I3081" s="185" t="s">
        <v>142</v>
      </c>
      <c r="J3081" s="18" t="s">
        <v>6452</v>
      </c>
    </row>
    <row r="3082" spans="1:10" x14ac:dyDescent="0.25">
      <c r="A3082" s="18">
        <v>24222689</v>
      </c>
      <c r="B3082" s="184" t="s">
        <v>1523</v>
      </c>
      <c r="C3082" s="18" t="s">
        <v>6517</v>
      </c>
      <c r="D3082" s="185" t="s">
        <v>78</v>
      </c>
      <c r="E3082" s="18" t="s">
        <v>2050</v>
      </c>
      <c r="F3082" s="18">
        <v>13</v>
      </c>
      <c r="G3082" s="18" t="s">
        <v>142</v>
      </c>
      <c r="H3082" s="184" t="s">
        <v>6451</v>
      </c>
      <c r="I3082" s="185" t="s">
        <v>142</v>
      </c>
      <c r="J3082" s="18" t="s">
        <v>6472</v>
      </c>
    </row>
    <row r="3083" spans="1:10" x14ac:dyDescent="0.25">
      <c r="A3083" s="18">
        <v>24247763</v>
      </c>
      <c r="B3083" s="184" t="s">
        <v>6518</v>
      </c>
      <c r="C3083" s="18" t="s">
        <v>6519</v>
      </c>
      <c r="D3083" s="185" t="s">
        <v>79</v>
      </c>
      <c r="E3083" s="18" t="s">
        <v>2858</v>
      </c>
      <c r="F3083" s="18">
        <v>11</v>
      </c>
      <c r="G3083" s="18" t="s">
        <v>142</v>
      </c>
      <c r="H3083" s="184" t="s">
        <v>6451</v>
      </c>
      <c r="I3083" s="185" t="s">
        <v>142</v>
      </c>
      <c r="J3083" s="18" t="s">
        <v>6452</v>
      </c>
    </row>
    <row r="3084" spans="1:10" x14ac:dyDescent="0.25">
      <c r="A3084" s="18">
        <v>24236988</v>
      </c>
      <c r="B3084" s="184" t="s">
        <v>6520</v>
      </c>
      <c r="C3084" s="18" t="s">
        <v>6521</v>
      </c>
      <c r="D3084" s="185" t="s">
        <v>78</v>
      </c>
      <c r="E3084" s="18" t="s">
        <v>6522</v>
      </c>
      <c r="F3084" s="18">
        <v>13</v>
      </c>
      <c r="G3084" s="18" t="s">
        <v>142</v>
      </c>
      <c r="H3084" s="184" t="s">
        <v>6451</v>
      </c>
      <c r="I3084" s="185" t="s">
        <v>142</v>
      </c>
      <c r="J3084" s="18" t="s">
        <v>6452</v>
      </c>
    </row>
    <row r="3085" spans="1:10" x14ac:dyDescent="0.25">
      <c r="A3085" s="18">
        <v>24222069</v>
      </c>
      <c r="B3085" s="184" t="s">
        <v>4001</v>
      </c>
      <c r="C3085" s="18" t="s">
        <v>6523</v>
      </c>
      <c r="D3085" s="185" t="s">
        <v>95</v>
      </c>
      <c r="E3085" s="18" t="s">
        <v>3073</v>
      </c>
      <c r="F3085" s="18">
        <v>14</v>
      </c>
      <c r="G3085" s="18" t="s">
        <v>142</v>
      </c>
      <c r="H3085" s="184" t="s">
        <v>6451</v>
      </c>
      <c r="I3085" s="185" t="s">
        <v>142</v>
      </c>
      <c r="J3085" s="18" t="s">
        <v>6472</v>
      </c>
    </row>
    <row r="3086" spans="1:10" x14ac:dyDescent="0.25">
      <c r="A3086" s="18">
        <v>24236989</v>
      </c>
      <c r="B3086" s="184" t="s">
        <v>4001</v>
      </c>
      <c r="C3086" s="18" t="s">
        <v>6524</v>
      </c>
      <c r="D3086" s="185" t="s">
        <v>79</v>
      </c>
      <c r="E3086" s="18" t="s">
        <v>1037</v>
      </c>
      <c r="F3086" s="18">
        <v>13</v>
      </c>
      <c r="G3086" s="18" t="s">
        <v>142</v>
      </c>
      <c r="H3086" s="184" t="s">
        <v>6451</v>
      </c>
      <c r="I3086" s="185" t="s">
        <v>142</v>
      </c>
      <c r="J3086" s="18" t="s">
        <v>6452</v>
      </c>
    </row>
    <row r="3087" spans="1:10" x14ac:dyDescent="0.25">
      <c r="A3087" s="18">
        <v>24222330</v>
      </c>
      <c r="B3087" s="184" t="s">
        <v>4001</v>
      </c>
      <c r="C3087" s="18" t="s">
        <v>2860</v>
      </c>
      <c r="D3087" s="185" t="s">
        <v>94</v>
      </c>
      <c r="E3087" s="18" t="s">
        <v>586</v>
      </c>
      <c r="F3087" s="18">
        <v>14</v>
      </c>
      <c r="G3087" s="18" t="s">
        <v>142</v>
      </c>
      <c r="H3087" s="184" t="s">
        <v>6451</v>
      </c>
      <c r="I3087" s="185" t="s">
        <v>142</v>
      </c>
      <c r="J3087" s="18" t="s">
        <v>6452</v>
      </c>
    </row>
    <row r="3088" spans="1:10" x14ac:dyDescent="0.25">
      <c r="A3088" s="18">
        <v>24222128</v>
      </c>
      <c r="B3088" s="184" t="s">
        <v>4353</v>
      </c>
      <c r="C3088" s="18" t="s">
        <v>309</v>
      </c>
      <c r="D3088" s="185" t="s">
        <v>95</v>
      </c>
      <c r="E3088" s="18" t="s">
        <v>3119</v>
      </c>
      <c r="F3088" s="18">
        <v>15</v>
      </c>
      <c r="G3088" s="18" t="s">
        <v>142</v>
      </c>
      <c r="H3088" s="184" t="s">
        <v>6451</v>
      </c>
      <c r="I3088" s="185" t="s">
        <v>2096</v>
      </c>
      <c r="J3088" s="18" t="s">
        <v>6455</v>
      </c>
    </row>
    <row r="3089" spans="1:10" x14ac:dyDescent="0.25">
      <c r="A3089" s="18">
        <v>24248156</v>
      </c>
      <c r="B3089" s="184" t="s">
        <v>6525</v>
      </c>
      <c r="C3089" s="18" t="s">
        <v>6526</v>
      </c>
      <c r="D3089" s="185" t="s">
        <v>78</v>
      </c>
      <c r="E3089" s="18" t="s">
        <v>6527</v>
      </c>
      <c r="F3089" s="18">
        <v>11</v>
      </c>
      <c r="G3089" s="18" t="s">
        <v>142</v>
      </c>
      <c r="H3089" s="184" t="s">
        <v>6451</v>
      </c>
      <c r="I3089" s="185" t="s">
        <v>142</v>
      </c>
      <c r="J3089" s="18" t="s">
        <v>3948</v>
      </c>
    </row>
    <row r="3090" spans="1:10" x14ac:dyDescent="0.25">
      <c r="A3090" s="18">
        <v>24211205</v>
      </c>
      <c r="B3090" s="184" t="s">
        <v>2852</v>
      </c>
      <c r="C3090" s="18" t="s">
        <v>6528</v>
      </c>
      <c r="D3090" s="185" t="s">
        <v>94</v>
      </c>
      <c r="E3090" s="18" t="s">
        <v>3799</v>
      </c>
      <c r="F3090" s="18">
        <v>15</v>
      </c>
      <c r="G3090" s="18" t="s">
        <v>142</v>
      </c>
      <c r="H3090" s="184" t="s">
        <v>6451</v>
      </c>
      <c r="I3090" s="185" t="s">
        <v>142</v>
      </c>
      <c r="J3090" s="18" t="s">
        <v>6529</v>
      </c>
    </row>
    <row r="3091" spans="1:10" x14ac:dyDescent="0.25">
      <c r="A3091" s="18">
        <v>24212871</v>
      </c>
      <c r="B3091" s="184" t="s">
        <v>2852</v>
      </c>
      <c r="C3091" s="18" t="s">
        <v>2261</v>
      </c>
      <c r="D3091" s="185" t="s">
        <v>95</v>
      </c>
      <c r="E3091" s="18" t="s">
        <v>162</v>
      </c>
      <c r="F3091" s="18">
        <v>15</v>
      </c>
      <c r="G3091" s="18" t="s">
        <v>142</v>
      </c>
      <c r="H3091" s="184" t="s">
        <v>6451</v>
      </c>
      <c r="I3091" s="185" t="s">
        <v>2096</v>
      </c>
      <c r="J3091" s="18" t="s">
        <v>6472</v>
      </c>
    </row>
    <row r="3092" spans="1:10" x14ac:dyDescent="0.25">
      <c r="A3092" s="18">
        <v>24221565</v>
      </c>
      <c r="B3092" s="184" t="s">
        <v>6530</v>
      </c>
      <c r="C3092" s="18" t="s">
        <v>2766</v>
      </c>
      <c r="D3092" s="185" t="s">
        <v>79</v>
      </c>
      <c r="E3092" s="18" t="s">
        <v>2602</v>
      </c>
      <c r="F3092" s="18">
        <v>13</v>
      </c>
      <c r="G3092" s="18" t="s">
        <v>142</v>
      </c>
      <c r="H3092" s="184" t="s">
        <v>6451</v>
      </c>
      <c r="I3092" s="185" t="s">
        <v>142</v>
      </c>
      <c r="J3092" s="18" t="s">
        <v>6455</v>
      </c>
    </row>
    <row r="3093" spans="1:10" x14ac:dyDescent="0.25">
      <c r="A3093" s="18">
        <v>24247556</v>
      </c>
      <c r="B3093" s="184" t="s">
        <v>6530</v>
      </c>
      <c r="C3093" s="18" t="s">
        <v>4945</v>
      </c>
      <c r="D3093" s="185" t="s">
        <v>79</v>
      </c>
      <c r="E3093" s="18" t="s">
        <v>2602</v>
      </c>
      <c r="F3093" s="18">
        <v>13</v>
      </c>
      <c r="G3093" s="18" t="s">
        <v>142</v>
      </c>
      <c r="H3093" s="184" t="s">
        <v>6451</v>
      </c>
      <c r="I3093" s="185" t="s">
        <v>142</v>
      </c>
      <c r="J3093" s="18" t="s">
        <v>6452</v>
      </c>
    </row>
    <row r="3094" spans="1:10" x14ac:dyDescent="0.25">
      <c r="A3094" s="18">
        <v>24245720</v>
      </c>
      <c r="B3094" s="184" t="s">
        <v>6531</v>
      </c>
      <c r="C3094" s="18" t="s">
        <v>6532</v>
      </c>
      <c r="D3094" s="185" t="s">
        <v>78</v>
      </c>
      <c r="E3094" s="18" t="s">
        <v>389</v>
      </c>
      <c r="F3094" s="18">
        <v>11</v>
      </c>
      <c r="G3094" s="18" t="s">
        <v>142</v>
      </c>
      <c r="H3094" s="184" t="s">
        <v>6451</v>
      </c>
      <c r="I3094" s="185" t="s">
        <v>142</v>
      </c>
      <c r="J3094" s="18" t="s">
        <v>6452</v>
      </c>
    </row>
    <row r="3095" spans="1:10" x14ac:dyDescent="0.25">
      <c r="A3095" s="18">
        <v>24236980</v>
      </c>
      <c r="B3095" s="184" t="s">
        <v>4007</v>
      </c>
      <c r="C3095" s="18" t="s">
        <v>6533</v>
      </c>
      <c r="D3095" s="185" t="s">
        <v>79</v>
      </c>
      <c r="E3095" s="18" t="s">
        <v>1272</v>
      </c>
      <c r="F3095" s="18">
        <v>12</v>
      </c>
      <c r="G3095" s="18" t="s">
        <v>142</v>
      </c>
      <c r="H3095" s="184" t="s">
        <v>6451</v>
      </c>
      <c r="I3095" s="185" t="s">
        <v>142</v>
      </c>
      <c r="J3095" s="18" t="s">
        <v>6452</v>
      </c>
    </row>
    <row r="3096" spans="1:10" x14ac:dyDescent="0.25">
      <c r="A3096" s="18">
        <v>24238368</v>
      </c>
      <c r="B3096" s="184" t="s">
        <v>4007</v>
      </c>
      <c r="C3096" s="18" t="s">
        <v>6534</v>
      </c>
      <c r="D3096" s="185" t="s">
        <v>79</v>
      </c>
      <c r="E3096" s="18" t="s">
        <v>1272</v>
      </c>
      <c r="F3096" s="18">
        <v>12</v>
      </c>
      <c r="G3096" s="18" t="s">
        <v>142</v>
      </c>
      <c r="H3096" s="184" t="s">
        <v>6451</v>
      </c>
      <c r="I3096" s="185" t="s">
        <v>142</v>
      </c>
      <c r="J3096" s="18" t="s">
        <v>6452</v>
      </c>
    </row>
    <row r="3097" spans="1:10" x14ac:dyDescent="0.25">
      <c r="A3097" s="18">
        <v>24245729</v>
      </c>
      <c r="B3097" s="184" t="s">
        <v>6535</v>
      </c>
      <c r="C3097" s="18" t="s">
        <v>6536</v>
      </c>
      <c r="D3097" s="185" t="s">
        <v>79</v>
      </c>
      <c r="E3097" s="18" t="s">
        <v>277</v>
      </c>
      <c r="F3097" s="18">
        <v>11</v>
      </c>
      <c r="G3097" s="18" t="s">
        <v>142</v>
      </c>
      <c r="H3097" s="184" t="s">
        <v>6451</v>
      </c>
      <c r="I3097" s="185" t="s">
        <v>142</v>
      </c>
      <c r="J3097" s="18" t="s">
        <v>6452</v>
      </c>
    </row>
    <row r="3098" spans="1:10" x14ac:dyDescent="0.25">
      <c r="A3098" s="18">
        <v>24211026</v>
      </c>
      <c r="B3098" s="184" t="s">
        <v>6537</v>
      </c>
      <c r="C3098" s="18" t="s">
        <v>2757</v>
      </c>
      <c r="D3098" s="185" t="s">
        <v>95</v>
      </c>
      <c r="E3098" s="18" t="s">
        <v>6538</v>
      </c>
      <c r="F3098" s="18">
        <v>15</v>
      </c>
      <c r="G3098" s="18" t="s">
        <v>142</v>
      </c>
      <c r="H3098" s="184" t="s">
        <v>6451</v>
      </c>
      <c r="I3098" s="185" t="s">
        <v>2096</v>
      </c>
      <c r="J3098" s="18" t="s">
        <v>6472</v>
      </c>
    </row>
    <row r="3099" spans="1:10" x14ac:dyDescent="0.25">
      <c r="A3099" s="18">
        <v>24233699</v>
      </c>
      <c r="B3099" s="184" t="s">
        <v>6537</v>
      </c>
      <c r="C3099" s="18" t="s">
        <v>6539</v>
      </c>
      <c r="D3099" s="185" t="s">
        <v>79</v>
      </c>
      <c r="E3099" s="18" t="s">
        <v>3482</v>
      </c>
      <c r="F3099" s="18">
        <v>13</v>
      </c>
      <c r="G3099" s="18" t="s">
        <v>142</v>
      </c>
      <c r="H3099" s="184" t="s">
        <v>6451</v>
      </c>
      <c r="I3099" s="185" t="s">
        <v>142</v>
      </c>
      <c r="J3099" s="18" t="s">
        <v>6452</v>
      </c>
    </row>
    <row r="3100" spans="1:10" x14ac:dyDescent="0.25">
      <c r="A3100" s="18">
        <v>24222222</v>
      </c>
      <c r="B3100" s="184" t="s">
        <v>9038</v>
      </c>
      <c r="C3100" s="18" t="s">
        <v>9039</v>
      </c>
      <c r="D3100" s="185" t="s">
        <v>94</v>
      </c>
      <c r="E3100" s="18" t="s">
        <v>3692</v>
      </c>
      <c r="F3100" s="18">
        <v>14</v>
      </c>
      <c r="G3100" s="18" t="s">
        <v>142</v>
      </c>
      <c r="H3100" s="184" t="s">
        <v>6451</v>
      </c>
      <c r="I3100" s="185" t="s">
        <v>2096</v>
      </c>
      <c r="J3100" s="18" t="s">
        <v>6472</v>
      </c>
    </row>
    <row r="3101" spans="1:10" x14ac:dyDescent="0.25">
      <c r="A3101" s="18">
        <v>24245721</v>
      </c>
      <c r="B3101" s="184" t="s">
        <v>6540</v>
      </c>
      <c r="C3101" s="18" t="s">
        <v>6541</v>
      </c>
      <c r="D3101" s="185" t="s">
        <v>79</v>
      </c>
      <c r="E3101" s="18" t="s">
        <v>2357</v>
      </c>
      <c r="F3101" s="18">
        <v>12</v>
      </c>
      <c r="G3101" s="18" t="s">
        <v>142</v>
      </c>
      <c r="H3101" s="184" t="s">
        <v>6451</v>
      </c>
      <c r="I3101" s="185" t="s">
        <v>142</v>
      </c>
      <c r="J3101" s="18" t="s">
        <v>6452</v>
      </c>
    </row>
    <row r="3102" spans="1:10" x14ac:dyDescent="0.25">
      <c r="A3102" s="18">
        <v>24247633</v>
      </c>
      <c r="B3102" s="184" t="s">
        <v>6540</v>
      </c>
      <c r="C3102" s="18" t="s">
        <v>6542</v>
      </c>
      <c r="D3102" s="185" t="s">
        <v>79</v>
      </c>
      <c r="E3102" s="18" t="s">
        <v>783</v>
      </c>
      <c r="F3102" s="18">
        <v>12</v>
      </c>
      <c r="G3102" s="18" t="s">
        <v>142</v>
      </c>
      <c r="H3102" s="184" t="s">
        <v>6451</v>
      </c>
      <c r="I3102" s="185" t="s">
        <v>142</v>
      </c>
      <c r="J3102" s="18" t="s">
        <v>182</v>
      </c>
    </row>
    <row r="3103" spans="1:10" x14ac:dyDescent="0.25">
      <c r="A3103" s="18">
        <v>24249223</v>
      </c>
      <c r="B3103" s="184" t="s">
        <v>2519</v>
      </c>
      <c r="C3103" s="18" t="s">
        <v>2520</v>
      </c>
      <c r="D3103" s="185" t="s">
        <v>79</v>
      </c>
      <c r="E3103" s="18" t="s">
        <v>2521</v>
      </c>
      <c r="F3103" s="18">
        <v>12</v>
      </c>
      <c r="G3103" s="18" t="s">
        <v>142</v>
      </c>
      <c r="H3103" s="184" t="s">
        <v>6451</v>
      </c>
      <c r="I3103" s="185" t="s">
        <v>142</v>
      </c>
      <c r="J3103" s="18" t="s">
        <v>1712</v>
      </c>
    </row>
    <row r="3104" spans="1:10" x14ac:dyDescent="0.25">
      <c r="A3104" s="18">
        <v>24245722</v>
      </c>
      <c r="B3104" s="184" t="s">
        <v>6200</v>
      </c>
      <c r="C3104" s="18" t="s">
        <v>6543</v>
      </c>
      <c r="D3104" s="185" t="s">
        <v>79</v>
      </c>
      <c r="E3104" s="18" t="s">
        <v>1291</v>
      </c>
      <c r="F3104" s="18">
        <v>11</v>
      </c>
      <c r="G3104" s="18" t="s">
        <v>142</v>
      </c>
      <c r="H3104" s="184" t="s">
        <v>6451</v>
      </c>
      <c r="I3104" s="185" t="s">
        <v>142</v>
      </c>
      <c r="J3104" s="18" t="s">
        <v>6452</v>
      </c>
    </row>
    <row r="3105" spans="1:10" x14ac:dyDescent="0.25">
      <c r="A3105" s="18">
        <v>24247778</v>
      </c>
      <c r="B3105" s="184" t="s">
        <v>6544</v>
      </c>
      <c r="C3105" s="18" t="s">
        <v>2894</v>
      </c>
      <c r="D3105" s="185" t="s">
        <v>94</v>
      </c>
      <c r="E3105" s="18" t="s">
        <v>2405</v>
      </c>
      <c r="F3105" s="18">
        <v>14</v>
      </c>
      <c r="G3105" s="18" t="s">
        <v>142</v>
      </c>
      <c r="H3105" s="184" t="s">
        <v>6451</v>
      </c>
      <c r="I3105" s="185" t="s">
        <v>142</v>
      </c>
      <c r="J3105" s="18" t="s">
        <v>6452</v>
      </c>
    </row>
    <row r="3106" spans="1:10" x14ac:dyDescent="0.25">
      <c r="A3106" s="18">
        <v>24239240</v>
      </c>
      <c r="B3106" s="184" t="s">
        <v>6545</v>
      </c>
      <c r="C3106" s="18" t="s">
        <v>6546</v>
      </c>
      <c r="D3106" s="185" t="s">
        <v>79</v>
      </c>
      <c r="E3106" s="18" t="s">
        <v>6547</v>
      </c>
      <c r="F3106" s="18">
        <v>13</v>
      </c>
      <c r="G3106" s="18" t="s">
        <v>142</v>
      </c>
      <c r="H3106" s="184" t="s">
        <v>6451</v>
      </c>
      <c r="I3106" s="185" t="s">
        <v>142</v>
      </c>
      <c r="J3106" s="18" t="s">
        <v>152</v>
      </c>
    </row>
    <row r="3107" spans="1:10" x14ac:dyDescent="0.25">
      <c r="A3107" s="18">
        <v>24220688</v>
      </c>
      <c r="B3107" s="184" t="s">
        <v>6548</v>
      </c>
      <c r="C3107" s="18" t="s">
        <v>5561</v>
      </c>
      <c r="D3107" s="185" t="s">
        <v>95</v>
      </c>
      <c r="E3107" s="18" t="s">
        <v>4867</v>
      </c>
      <c r="F3107" s="18">
        <v>13</v>
      </c>
      <c r="G3107" s="18" t="s">
        <v>142</v>
      </c>
      <c r="H3107" s="184" t="s">
        <v>6451</v>
      </c>
      <c r="I3107" s="185" t="s">
        <v>142</v>
      </c>
      <c r="J3107" s="18" t="s">
        <v>6455</v>
      </c>
    </row>
    <row r="3108" spans="1:10" x14ac:dyDescent="0.25">
      <c r="A3108" s="18">
        <v>24210823</v>
      </c>
      <c r="B3108" s="184" t="s">
        <v>6548</v>
      </c>
      <c r="C3108" s="18" t="s">
        <v>685</v>
      </c>
      <c r="D3108" s="185" t="s">
        <v>94</v>
      </c>
      <c r="E3108" s="18" t="s">
        <v>6549</v>
      </c>
      <c r="F3108" s="18">
        <v>15</v>
      </c>
      <c r="G3108" s="18" t="s">
        <v>142</v>
      </c>
      <c r="H3108" s="184" t="s">
        <v>6451</v>
      </c>
      <c r="I3108" s="185" t="s">
        <v>142</v>
      </c>
      <c r="J3108" s="18" t="s">
        <v>6455</v>
      </c>
    </row>
    <row r="3109" spans="1:10" x14ac:dyDescent="0.25">
      <c r="A3109" s="18">
        <v>24249286</v>
      </c>
      <c r="B3109" s="184" t="s">
        <v>8588</v>
      </c>
      <c r="C3109" s="18" t="s">
        <v>9040</v>
      </c>
      <c r="D3109" s="185" t="s">
        <v>95</v>
      </c>
      <c r="E3109" s="18" t="s">
        <v>9041</v>
      </c>
      <c r="F3109" s="18">
        <v>14</v>
      </c>
      <c r="G3109" s="18" t="s">
        <v>142</v>
      </c>
      <c r="H3109" s="184" t="s">
        <v>6451</v>
      </c>
      <c r="I3109" s="185" t="s">
        <v>142</v>
      </c>
      <c r="J3109" s="18" t="s">
        <v>4696</v>
      </c>
    </row>
    <row r="3110" spans="1:10" x14ac:dyDescent="0.25">
      <c r="A3110" s="18">
        <v>24236982</v>
      </c>
      <c r="B3110" s="184" t="s">
        <v>1171</v>
      </c>
      <c r="C3110" s="18" t="s">
        <v>6550</v>
      </c>
      <c r="D3110" s="185" t="s">
        <v>78</v>
      </c>
      <c r="E3110" s="18" t="s">
        <v>293</v>
      </c>
      <c r="F3110" s="18">
        <v>13</v>
      </c>
      <c r="G3110" s="18" t="s">
        <v>142</v>
      </c>
      <c r="H3110" s="184" t="s">
        <v>6451</v>
      </c>
      <c r="I3110" s="185" t="s">
        <v>142</v>
      </c>
      <c r="J3110" s="18" t="s">
        <v>6452</v>
      </c>
    </row>
    <row r="3111" spans="1:10" x14ac:dyDescent="0.25">
      <c r="A3111" s="18">
        <v>24245723</v>
      </c>
      <c r="B3111" s="184" t="s">
        <v>1171</v>
      </c>
      <c r="C3111" s="18" t="s">
        <v>6551</v>
      </c>
      <c r="D3111" s="185" t="s">
        <v>79</v>
      </c>
      <c r="E3111" s="18" t="s">
        <v>3177</v>
      </c>
      <c r="F3111" s="18">
        <v>11</v>
      </c>
      <c r="G3111" s="18" t="s">
        <v>142</v>
      </c>
      <c r="H3111" s="184" t="s">
        <v>6451</v>
      </c>
      <c r="I3111" s="185" t="s">
        <v>142</v>
      </c>
      <c r="J3111" s="18" t="s">
        <v>6552</v>
      </c>
    </row>
    <row r="3112" spans="1:10" x14ac:dyDescent="0.25">
      <c r="A3112" s="18">
        <v>24245742</v>
      </c>
      <c r="B3112" s="184" t="s">
        <v>1171</v>
      </c>
      <c r="C3112" s="18" t="s">
        <v>5425</v>
      </c>
      <c r="D3112" s="185" t="s">
        <v>95</v>
      </c>
      <c r="E3112" s="18" t="s">
        <v>2650</v>
      </c>
      <c r="F3112" s="18">
        <v>14</v>
      </c>
      <c r="G3112" s="18" t="s">
        <v>142</v>
      </c>
      <c r="H3112" s="184" t="s">
        <v>6451</v>
      </c>
      <c r="I3112" s="185" t="s">
        <v>142</v>
      </c>
      <c r="J3112" s="18" t="s">
        <v>6452</v>
      </c>
    </row>
    <row r="3113" spans="1:10" x14ac:dyDescent="0.25">
      <c r="A3113" s="18">
        <v>24249167</v>
      </c>
      <c r="B3113" s="184" t="s">
        <v>1171</v>
      </c>
      <c r="C3113" s="18" t="s">
        <v>6553</v>
      </c>
      <c r="D3113" s="185" t="s">
        <v>78</v>
      </c>
      <c r="E3113" s="18" t="s">
        <v>1901</v>
      </c>
      <c r="F3113" s="18">
        <v>11</v>
      </c>
      <c r="G3113" s="18" t="s">
        <v>142</v>
      </c>
      <c r="H3113" s="184" t="s">
        <v>6451</v>
      </c>
      <c r="I3113" s="185" t="s">
        <v>142</v>
      </c>
      <c r="J3113" s="18" t="s">
        <v>1712</v>
      </c>
    </row>
    <row r="3114" spans="1:10" x14ac:dyDescent="0.25">
      <c r="A3114" s="18">
        <v>24202834</v>
      </c>
      <c r="B3114" s="184" t="s">
        <v>1171</v>
      </c>
      <c r="C3114" s="18" t="s">
        <v>6554</v>
      </c>
      <c r="D3114" s="185" t="s">
        <v>95</v>
      </c>
      <c r="E3114" s="18" t="s">
        <v>4033</v>
      </c>
      <c r="F3114" s="18">
        <v>13</v>
      </c>
      <c r="G3114" s="18" t="s">
        <v>142</v>
      </c>
      <c r="H3114" s="184" t="s">
        <v>6451</v>
      </c>
      <c r="I3114" s="185" t="s">
        <v>142</v>
      </c>
      <c r="J3114" s="18" t="s">
        <v>6452</v>
      </c>
    </row>
    <row r="3115" spans="1:10" x14ac:dyDescent="0.25">
      <c r="A3115" s="18">
        <v>24245730</v>
      </c>
      <c r="B3115" s="184" t="s">
        <v>2522</v>
      </c>
      <c r="C3115" s="18" t="s">
        <v>6555</v>
      </c>
      <c r="D3115" s="185" t="s">
        <v>79</v>
      </c>
      <c r="E3115" s="18" t="s">
        <v>5319</v>
      </c>
      <c r="F3115" s="18">
        <v>11</v>
      </c>
      <c r="G3115" s="18" t="s">
        <v>142</v>
      </c>
      <c r="H3115" s="184" t="s">
        <v>6451</v>
      </c>
      <c r="I3115" s="185" t="s">
        <v>142</v>
      </c>
      <c r="J3115" s="18" t="s">
        <v>6452</v>
      </c>
    </row>
    <row r="3116" spans="1:10" x14ac:dyDescent="0.25">
      <c r="A3116" s="18">
        <v>24249294</v>
      </c>
      <c r="B3116" s="184" t="s">
        <v>9042</v>
      </c>
      <c r="C3116" s="18" t="s">
        <v>585</v>
      </c>
      <c r="D3116" s="185" t="s">
        <v>95</v>
      </c>
      <c r="E3116" s="18" t="s">
        <v>6686</v>
      </c>
      <c r="F3116" s="18">
        <v>15</v>
      </c>
      <c r="G3116" s="18" t="s">
        <v>142</v>
      </c>
      <c r="H3116" s="184" t="s">
        <v>6451</v>
      </c>
      <c r="I3116" s="185" t="s">
        <v>142</v>
      </c>
      <c r="J3116" s="18" t="s">
        <v>255</v>
      </c>
    </row>
    <row r="3117" spans="1:10" x14ac:dyDescent="0.25">
      <c r="A3117" s="18">
        <v>24222624</v>
      </c>
      <c r="B3117" s="184" t="s">
        <v>1299</v>
      </c>
      <c r="C3117" s="18" t="s">
        <v>3395</v>
      </c>
      <c r="D3117" s="185" t="s">
        <v>95</v>
      </c>
      <c r="E3117" s="18" t="s">
        <v>3337</v>
      </c>
      <c r="F3117" s="18">
        <v>14</v>
      </c>
      <c r="G3117" s="18" t="s">
        <v>142</v>
      </c>
      <c r="H3117" s="184" t="s">
        <v>6556</v>
      </c>
      <c r="I3117" s="185" t="s">
        <v>142</v>
      </c>
      <c r="J3117" s="18" t="s">
        <v>2223</v>
      </c>
    </row>
    <row r="3118" spans="1:10" x14ac:dyDescent="0.25">
      <c r="A3118" s="18">
        <v>24245803</v>
      </c>
      <c r="B3118" s="184" t="s">
        <v>1729</v>
      </c>
      <c r="C3118" s="18" t="s">
        <v>6557</v>
      </c>
      <c r="D3118" s="185" t="s">
        <v>78</v>
      </c>
      <c r="E3118" s="18" t="s">
        <v>1846</v>
      </c>
      <c r="F3118" s="18">
        <v>12</v>
      </c>
      <c r="G3118" s="18" t="s">
        <v>142</v>
      </c>
      <c r="H3118" s="184" t="s">
        <v>6556</v>
      </c>
      <c r="I3118" s="185" t="s">
        <v>142</v>
      </c>
      <c r="J3118" s="18" t="s">
        <v>3955</v>
      </c>
    </row>
    <row r="3119" spans="1:10" x14ac:dyDescent="0.25">
      <c r="A3119" s="18">
        <v>24245696</v>
      </c>
      <c r="B3119" s="184" t="s">
        <v>1729</v>
      </c>
      <c r="C3119" s="18" t="s">
        <v>1883</v>
      </c>
      <c r="D3119" s="185" t="s">
        <v>78</v>
      </c>
      <c r="E3119" s="18" t="s">
        <v>2427</v>
      </c>
      <c r="F3119" s="18">
        <v>12</v>
      </c>
      <c r="G3119" s="18" t="s">
        <v>142</v>
      </c>
      <c r="H3119" s="184" t="s">
        <v>6556</v>
      </c>
      <c r="I3119" s="185" t="s">
        <v>142</v>
      </c>
      <c r="J3119" s="18" t="s">
        <v>3955</v>
      </c>
    </row>
    <row r="3120" spans="1:10" x14ac:dyDescent="0.25">
      <c r="A3120" s="18">
        <v>24221219</v>
      </c>
      <c r="B3120" s="184" t="s">
        <v>1299</v>
      </c>
      <c r="C3120" s="18" t="s">
        <v>3162</v>
      </c>
      <c r="D3120" s="185" t="s">
        <v>95</v>
      </c>
      <c r="E3120" s="18" t="s">
        <v>2868</v>
      </c>
      <c r="F3120" s="18">
        <v>14</v>
      </c>
      <c r="G3120" s="18" t="s">
        <v>142</v>
      </c>
      <c r="H3120" s="184" t="s">
        <v>6556</v>
      </c>
      <c r="I3120" s="185" t="s">
        <v>142</v>
      </c>
      <c r="J3120" s="18" t="s">
        <v>2223</v>
      </c>
    </row>
    <row r="3121" spans="1:10" x14ac:dyDescent="0.25">
      <c r="A3121" s="18">
        <v>24222180</v>
      </c>
      <c r="B3121" s="184" t="s">
        <v>1299</v>
      </c>
      <c r="C3121" s="18" t="s">
        <v>2844</v>
      </c>
      <c r="D3121" s="185" t="s">
        <v>94</v>
      </c>
      <c r="E3121" s="18" t="s">
        <v>6558</v>
      </c>
      <c r="F3121" s="18">
        <v>14</v>
      </c>
      <c r="G3121" s="18" t="s">
        <v>142</v>
      </c>
      <c r="H3121" s="184" t="s">
        <v>6556</v>
      </c>
      <c r="I3121" s="185" t="s">
        <v>142</v>
      </c>
      <c r="J3121" s="18" t="s">
        <v>3955</v>
      </c>
    </row>
    <row r="3122" spans="1:10" x14ac:dyDescent="0.25">
      <c r="A3122" s="18">
        <v>24236766</v>
      </c>
      <c r="B3122" s="184" t="s">
        <v>1729</v>
      </c>
      <c r="C3122" s="18" t="s">
        <v>604</v>
      </c>
      <c r="D3122" s="185" t="s">
        <v>79</v>
      </c>
      <c r="E3122" s="18" t="s">
        <v>244</v>
      </c>
      <c r="F3122" s="18">
        <v>13</v>
      </c>
      <c r="G3122" s="18" t="s">
        <v>142</v>
      </c>
      <c r="H3122" s="184" t="s">
        <v>6556</v>
      </c>
      <c r="I3122" s="185" t="s">
        <v>142</v>
      </c>
      <c r="J3122" s="18" t="s">
        <v>457</v>
      </c>
    </row>
    <row r="3123" spans="1:10" x14ac:dyDescent="0.25">
      <c r="A3123" s="18">
        <v>24245597</v>
      </c>
      <c r="B3123" s="184" t="s">
        <v>6559</v>
      </c>
      <c r="C3123" s="18" t="s">
        <v>356</v>
      </c>
      <c r="D3123" s="185" t="s">
        <v>79</v>
      </c>
      <c r="E3123" s="18" t="s">
        <v>5469</v>
      </c>
      <c r="F3123" s="18">
        <v>11</v>
      </c>
      <c r="G3123" s="18" t="s">
        <v>142</v>
      </c>
      <c r="H3123" s="184" t="s">
        <v>6556</v>
      </c>
      <c r="I3123" s="185" t="s">
        <v>142</v>
      </c>
      <c r="J3123" s="18" t="s">
        <v>3955</v>
      </c>
    </row>
    <row r="3124" spans="1:10" x14ac:dyDescent="0.25">
      <c r="A3124" s="18">
        <v>24220140</v>
      </c>
      <c r="B3124" s="184" t="s">
        <v>2606</v>
      </c>
      <c r="C3124" s="18" t="s">
        <v>6560</v>
      </c>
      <c r="D3124" s="185" t="s">
        <v>78</v>
      </c>
      <c r="E3124" s="18" t="s">
        <v>2095</v>
      </c>
      <c r="F3124" s="18">
        <v>13</v>
      </c>
      <c r="G3124" s="18" t="s">
        <v>142</v>
      </c>
      <c r="H3124" s="184" t="s">
        <v>6556</v>
      </c>
      <c r="I3124" s="185" t="s">
        <v>142</v>
      </c>
      <c r="J3124" s="18" t="s">
        <v>2223</v>
      </c>
    </row>
    <row r="3125" spans="1:10" x14ac:dyDescent="0.25">
      <c r="A3125" s="18">
        <v>24245603</v>
      </c>
      <c r="B3125" s="184" t="s">
        <v>6561</v>
      </c>
      <c r="C3125" s="18" t="s">
        <v>694</v>
      </c>
      <c r="D3125" s="185" t="s">
        <v>79</v>
      </c>
      <c r="E3125" s="18" t="s">
        <v>2995</v>
      </c>
      <c r="F3125" s="18">
        <v>13</v>
      </c>
      <c r="G3125" s="18" t="s">
        <v>142</v>
      </c>
      <c r="H3125" s="184" t="s">
        <v>6556</v>
      </c>
      <c r="I3125" s="185" t="s">
        <v>142</v>
      </c>
      <c r="J3125" s="18" t="s">
        <v>6562</v>
      </c>
    </row>
    <row r="3126" spans="1:10" x14ac:dyDescent="0.25">
      <c r="A3126" s="18">
        <v>24221809</v>
      </c>
      <c r="B3126" s="184" t="s">
        <v>6563</v>
      </c>
      <c r="C3126" s="18" t="s">
        <v>6454</v>
      </c>
      <c r="D3126" s="185" t="s">
        <v>94</v>
      </c>
      <c r="E3126" s="18" t="s">
        <v>3825</v>
      </c>
      <c r="F3126" s="18">
        <v>14</v>
      </c>
      <c r="G3126" s="18" t="s">
        <v>142</v>
      </c>
      <c r="H3126" s="184" t="s">
        <v>6556</v>
      </c>
      <c r="I3126" s="185" t="s">
        <v>142</v>
      </c>
      <c r="J3126" s="18" t="s">
        <v>2223</v>
      </c>
    </row>
    <row r="3127" spans="1:10" x14ac:dyDescent="0.25">
      <c r="A3127" s="18">
        <v>24247837</v>
      </c>
      <c r="B3127" s="184" t="s">
        <v>6564</v>
      </c>
      <c r="C3127" s="18" t="s">
        <v>1777</v>
      </c>
      <c r="D3127" s="185" t="s">
        <v>79</v>
      </c>
      <c r="E3127" s="18" t="s">
        <v>3278</v>
      </c>
      <c r="F3127" s="18">
        <v>12</v>
      </c>
      <c r="G3127" s="18" t="s">
        <v>142</v>
      </c>
      <c r="H3127" s="184" t="s">
        <v>6556</v>
      </c>
      <c r="I3127" s="185" t="s">
        <v>142</v>
      </c>
      <c r="J3127" s="18" t="s">
        <v>3955</v>
      </c>
    </row>
    <row r="3128" spans="1:10" x14ac:dyDescent="0.25">
      <c r="A3128" s="18">
        <v>24222046</v>
      </c>
      <c r="B3128" s="184" t="s">
        <v>1365</v>
      </c>
      <c r="C3128" s="18" t="s">
        <v>2823</v>
      </c>
      <c r="D3128" s="185" t="s">
        <v>94</v>
      </c>
      <c r="E3128" s="18" t="s">
        <v>767</v>
      </c>
      <c r="F3128" s="18">
        <v>14</v>
      </c>
      <c r="G3128" s="18" t="s">
        <v>142</v>
      </c>
      <c r="H3128" s="184" t="s">
        <v>6556</v>
      </c>
      <c r="I3128" s="185" t="s">
        <v>142</v>
      </c>
      <c r="J3128" s="18" t="s">
        <v>1371</v>
      </c>
    </row>
    <row r="3129" spans="1:10" x14ac:dyDescent="0.25">
      <c r="A3129" s="18">
        <v>24211110</v>
      </c>
      <c r="B3129" s="184" t="s">
        <v>1365</v>
      </c>
      <c r="C3129" s="18" t="s">
        <v>4316</v>
      </c>
      <c r="D3129" s="185" t="s">
        <v>95</v>
      </c>
      <c r="E3129" s="18" t="s">
        <v>1568</v>
      </c>
      <c r="F3129" s="18">
        <v>15</v>
      </c>
      <c r="G3129" s="18" t="s">
        <v>142</v>
      </c>
      <c r="H3129" s="184" t="s">
        <v>6556</v>
      </c>
      <c r="I3129" s="185" t="s">
        <v>142</v>
      </c>
      <c r="J3129" s="18" t="s">
        <v>3955</v>
      </c>
    </row>
    <row r="3130" spans="1:10" x14ac:dyDescent="0.25">
      <c r="A3130" s="18">
        <v>24245802</v>
      </c>
      <c r="B3130" s="184" t="s">
        <v>6565</v>
      </c>
      <c r="C3130" s="18" t="s">
        <v>6566</v>
      </c>
      <c r="D3130" s="185" t="s">
        <v>78</v>
      </c>
      <c r="E3130" s="18" t="s">
        <v>3414</v>
      </c>
      <c r="F3130" s="18">
        <v>11</v>
      </c>
      <c r="G3130" s="18" t="s">
        <v>142</v>
      </c>
      <c r="H3130" s="184" t="s">
        <v>6556</v>
      </c>
      <c r="I3130" s="185" t="s">
        <v>142</v>
      </c>
      <c r="J3130" s="18" t="s">
        <v>3955</v>
      </c>
    </row>
    <row r="3131" spans="1:10" x14ac:dyDescent="0.25">
      <c r="A3131" s="18">
        <v>24222332</v>
      </c>
      <c r="B3131" s="184" t="s">
        <v>6567</v>
      </c>
      <c r="C3131" s="18" t="s">
        <v>5613</v>
      </c>
      <c r="D3131" s="185" t="s">
        <v>94</v>
      </c>
      <c r="E3131" s="18" t="s">
        <v>1669</v>
      </c>
      <c r="F3131" s="18">
        <v>14</v>
      </c>
      <c r="G3131" s="18" t="s">
        <v>142</v>
      </c>
      <c r="H3131" s="184" t="s">
        <v>6556</v>
      </c>
      <c r="I3131" s="185" t="s">
        <v>142</v>
      </c>
      <c r="J3131" s="18" t="s">
        <v>6452</v>
      </c>
    </row>
    <row r="3132" spans="1:10" x14ac:dyDescent="0.25">
      <c r="A3132" s="18">
        <v>24210908</v>
      </c>
      <c r="B3132" s="184" t="s">
        <v>1866</v>
      </c>
      <c r="C3132" s="18" t="s">
        <v>2155</v>
      </c>
      <c r="D3132" s="185" t="s">
        <v>633</v>
      </c>
      <c r="E3132" s="18" t="s">
        <v>6568</v>
      </c>
      <c r="F3132" s="18">
        <v>16</v>
      </c>
      <c r="G3132" s="18" t="s">
        <v>142</v>
      </c>
      <c r="H3132" s="184" t="s">
        <v>6556</v>
      </c>
      <c r="I3132" s="185" t="s">
        <v>142</v>
      </c>
      <c r="J3132" s="18" t="s">
        <v>3955</v>
      </c>
    </row>
    <row r="3133" spans="1:10" x14ac:dyDescent="0.25">
      <c r="A3133" s="18">
        <v>24210907</v>
      </c>
      <c r="B3133" s="184" t="s">
        <v>1866</v>
      </c>
      <c r="C3133" s="18" t="s">
        <v>6569</v>
      </c>
      <c r="D3133" s="185" t="s">
        <v>380</v>
      </c>
      <c r="E3133" s="18" t="s">
        <v>6568</v>
      </c>
      <c r="F3133" s="18">
        <v>16</v>
      </c>
      <c r="G3133" s="18" t="s">
        <v>142</v>
      </c>
      <c r="H3133" s="184" t="s">
        <v>6556</v>
      </c>
      <c r="I3133" s="185" t="s">
        <v>142</v>
      </c>
      <c r="J3133" s="18" t="s">
        <v>3955</v>
      </c>
    </row>
    <row r="3134" spans="1:10" x14ac:dyDescent="0.25">
      <c r="A3134" s="18">
        <v>24245590</v>
      </c>
      <c r="B3134" s="184" t="s">
        <v>892</v>
      </c>
      <c r="C3134" s="18" t="s">
        <v>6570</v>
      </c>
      <c r="D3134" s="185" t="s">
        <v>95</v>
      </c>
      <c r="E3134" s="18" t="s">
        <v>2694</v>
      </c>
      <c r="F3134" s="18">
        <v>14</v>
      </c>
      <c r="G3134" s="18" t="s">
        <v>142</v>
      </c>
      <c r="H3134" s="184" t="s">
        <v>6556</v>
      </c>
      <c r="I3134" s="185" t="s">
        <v>142</v>
      </c>
    </row>
    <row r="3135" spans="1:10" x14ac:dyDescent="0.25">
      <c r="A3135" s="18">
        <v>24245804</v>
      </c>
      <c r="B3135" s="184" t="s">
        <v>6571</v>
      </c>
      <c r="C3135" s="18" t="s">
        <v>6572</v>
      </c>
      <c r="D3135" s="185" t="s">
        <v>78</v>
      </c>
      <c r="E3135" s="18" t="s">
        <v>3553</v>
      </c>
      <c r="F3135" s="18">
        <v>11</v>
      </c>
      <c r="G3135" s="18" t="s">
        <v>142</v>
      </c>
      <c r="H3135" s="184" t="s">
        <v>6556</v>
      </c>
      <c r="I3135" s="185" t="s">
        <v>142</v>
      </c>
      <c r="J3135" s="18" t="s">
        <v>3955</v>
      </c>
    </row>
    <row r="3136" spans="1:10" x14ac:dyDescent="0.25">
      <c r="A3136" s="18">
        <v>24220908</v>
      </c>
      <c r="B3136" s="184" t="s">
        <v>6573</v>
      </c>
      <c r="C3136" s="18" t="s">
        <v>6574</v>
      </c>
      <c r="D3136" s="185" t="s">
        <v>95</v>
      </c>
      <c r="E3136" s="18" t="s">
        <v>5388</v>
      </c>
      <c r="F3136" s="18">
        <v>14</v>
      </c>
      <c r="G3136" s="18" t="s">
        <v>142</v>
      </c>
      <c r="H3136" s="184" t="s">
        <v>6556</v>
      </c>
      <c r="I3136" s="185" t="s">
        <v>142</v>
      </c>
      <c r="J3136" s="18" t="s">
        <v>6575</v>
      </c>
    </row>
    <row r="3137" spans="1:10" x14ac:dyDescent="0.25">
      <c r="A3137" s="18">
        <v>24245589</v>
      </c>
      <c r="B3137" s="184" t="s">
        <v>6576</v>
      </c>
      <c r="C3137" s="18" t="s">
        <v>1612</v>
      </c>
      <c r="D3137" s="185" t="s">
        <v>95</v>
      </c>
      <c r="E3137" s="18" t="s">
        <v>2973</v>
      </c>
      <c r="F3137" s="18">
        <v>15</v>
      </c>
      <c r="G3137" s="18" t="s">
        <v>142</v>
      </c>
      <c r="H3137" s="184" t="s">
        <v>6556</v>
      </c>
      <c r="I3137" s="185" t="s">
        <v>142</v>
      </c>
      <c r="J3137" s="18" t="s">
        <v>2223</v>
      </c>
    </row>
    <row r="3138" spans="1:10" x14ac:dyDescent="0.25">
      <c r="A3138" s="18">
        <v>24220909</v>
      </c>
      <c r="B3138" s="184" t="s">
        <v>6577</v>
      </c>
      <c r="C3138" s="18" t="s">
        <v>2879</v>
      </c>
      <c r="D3138" s="185" t="s">
        <v>95</v>
      </c>
      <c r="E3138" s="18" t="s">
        <v>1533</v>
      </c>
      <c r="F3138" s="18">
        <v>13</v>
      </c>
      <c r="G3138" s="18" t="s">
        <v>142</v>
      </c>
      <c r="H3138" s="184" t="s">
        <v>6556</v>
      </c>
      <c r="I3138" s="185" t="s">
        <v>142</v>
      </c>
      <c r="J3138" s="18" t="s">
        <v>6575</v>
      </c>
    </row>
    <row r="3139" spans="1:10" x14ac:dyDescent="0.25">
      <c r="A3139" s="18">
        <v>24221216</v>
      </c>
      <c r="B3139" s="184" t="s">
        <v>6578</v>
      </c>
      <c r="C3139" s="18" t="s">
        <v>1880</v>
      </c>
      <c r="D3139" s="185" t="s">
        <v>95</v>
      </c>
      <c r="E3139" s="18" t="s">
        <v>5109</v>
      </c>
      <c r="F3139" s="18">
        <v>13</v>
      </c>
      <c r="G3139" s="18" t="s">
        <v>142</v>
      </c>
      <c r="H3139" s="184" t="s">
        <v>6556</v>
      </c>
      <c r="I3139" s="185" t="s">
        <v>142</v>
      </c>
      <c r="J3139" s="18" t="s">
        <v>2223</v>
      </c>
    </row>
    <row r="3140" spans="1:10" x14ac:dyDescent="0.25">
      <c r="A3140" s="18">
        <v>24245707</v>
      </c>
      <c r="B3140" s="184" t="s">
        <v>6579</v>
      </c>
      <c r="C3140" s="18" t="s">
        <v>6580</v>
      </c>
      <c r="D3140" s="185" t="s">
        <v>78</v>
      </c>
      <c r="E3140" s="18" t="s">
        <v>1694</v>
      </c>
      <c r="F3140" s="18">
        <v>12</v>
      </c>
      <c r="G3140" s="18" t="s">
        <v>142</v>
      </c>
      <c r="H3140" s="184" t="s">
        <v>6556</v>
      </c>
      <c r="I3140" s="185" t="s">
        <v>142</v>
      </c>
      <c r="J3140" s="18" t="s">
        <v>3955</v>
      </c>
    </row>
    <row r="3141" spans="1:10" x14ac:dyDescent="0.25">
      <c r="A3141" s="18">
        <v>24210056</v>
      </c>
      <c r="B3141" s="184" t="s">
        <v>6478</v>
      </c>
      <c r="C3141" s="18" t="s">
        <v>6039</v>
      </c>
      <c r="D3141" s="185" t="s">
        <v>94</v>
      </c>
      <c r="E3141" s="18" t="s">
        <v>550</v>
      </c>
      <c r="F3141" s="18">
        <v>15</v>
      </c>
      <c r="G3141" s="18" t="s">
        <v>142</v>
      </c>
      <c r="H3141" s="184" t="s">
        <v>6556</v>
      </c>
      <c r="I3141" s="185" t="s">
        <v>142</v>
      </c>
      <c r="J3141" s="18" t="s">
        <v>3955</v>
      </c>
    </row>
    <row r="3142" spans="1:10" x14ac:dyDescent="0.25">
      <c r="A3142" s="18">
        <v>24233858</v>
      </c>
      <c r="B3142" s="184" t="s">
        <v>6478</v>
      </c>
      <c r="C3142" s="18" t="s">
        <v>6581</v>
      </c>
      <c r="D3142" s="185" t="s">
        <v>78</v>
      </c>
      <c r="E3142" s="18" t="s">
        <v>5931</v>
      </c>
      <c r="F3142" s="18">
        <v>13</v>
      </c>
      <c r="G3142" s="18" t="s">
        <v>142</v>
      </c>
      <c r="H3142" s="184" t="s">
        <v>6556</v>
      </c>
      <c r="I3142" s="185" t="s">
        <v>142</v>
      </c>
      <c r="J3142" s="18" t="s">
        <v>1322</v>
      </c>
    </row>
    <row r="3143" spans="1:10" x14ac:dyDescent="0.25">
      <c r="A3143" s="18">
        <v>24238409</v>
      </c>
      <c r="B3143" s="184" t="s">
        <v>6582</v>
      </c>
      <c r="C3143" s="18" t="s">
        <v>6583</v>
      </c>
      <c r="D3143" s="185" t="s">
        <v>95</v>
      </c>
      <c r="E3143" s="18" t="s">
        <v>2222</v>
      </c>
      <c r="F3143" s="18">
        <v>15</v>
      </c>
      <c r="G3143" s="18" t="s">
        <v>142</v>
      </c>
      <c r="H3143" s="184" t="s">
        <v>6556</v>
      </c>
      <c r="I3143" s="185" t="s">
        <v>142</v>
      </c>
    </row>
    <row r="3144" spans="1:10" x14ac:dyDescent="0.25">
      <c r="A3144" s="18">
        <v>24245591</v>
      </c>
      <c r="B3144" s="184" t="s">
        <v>6582</v>
      </c>
      <c r="C3144" s="18" t="s">
        <v>4056</v>
      </c>
      <c r="D3144" s="185" t="s">
        <v>78</v>
      </c>
      <c r="E3144" s="18" t="s">
        <v>583</v>
      </c>
      <c r="F3144" s="18">
        <v>12</v>
      </c>
      <c r="G3144" s="18" t="s">
        <v>142</v>
      </c>
      <c r="H3144" s="184" t="s">
        <v>6556</v>
      </c>
      <c r="I3144" s="185" t="s">
        <v>142</v>
      </c>
      <c r="J3144" s="18" t="s">
        <v>3955</v>
      </c>
    </row>
    <row r="3145" spans="1:10" x14ac:dyDescent="0.25">
      <c r="A3145" s="18">
        <v>24212636</v>
      </c>
      <c r="B3145" s="184" t="s">
        <v>6478</v>
      </c>
      <c r="C3145" s="18" t="s">
        <v>6584</v>
      </c>
      <c r="D3145" s="185" t="s">
        <v>94</v>
      </c>
      <c r="E3145" s="18" t="s">
        <v>897</v>
      </c>
      <c r="F3145" s="18">
        <v>14</v>
      </c>
      <c r="G3145" s="18" t="s">
        <v>142</v>
      </c>
      <c r="H3145" s="184" t="s">
        <v>6556</v>
      </c>
      <c r="I3145" s="185" t="s">
        <v>142</v>
      </c>
      <c r="J3145" s="18" t="s">
        <v>2223</v>
      </c>
    </row>
    <row r="3146" spans="1:10" x14ac:dyDescent="0.25">
      <c r="A3146" s="18">
        <v>24247823</v>
      </c>
      <c r="B3146" s="184" t="s">
        <v>6582</v>
      </c>
      <c r="C3146" s="18" t="s">
        <v>6585</v>
      </c>
      <c r="D3146" s="185" t="s">
        <v>79</v>
      </c>
      <c r="E3146" s="18" t="s">
        <v>508</v>
      </c>
      <c r="F3146" s="18">
        <v>13</v>
      </c>
      <c r="G3146" s="18" t="s">
        <v>142</v>
      </c>
      <c r="H3146" s="184" t="s">
        <v>6556</v>
      </c>
      <c r="I3146" s="185" t="s">
        <v>142</v>
      </c>
      <c r="J3146" s="18" t="s">
        <v>3955</v>
      </c>
    </row>
    <row r="3147" spans="1:10" x14ac:dyDescent="0.25">
      <c r="A3147" s="18">
        <v>24221222</v>
      </c>
      <c r="B3147" s="184" t="s">
        <v>2355</v>
      </c>
      <c r="C3147" s="18" t="s">
        <v>2829</v>
      </c>
      <c r="D3147" s="185" t="s">
        <v>95</v>
      </c>
      <c r="E3147" s="18" t="s">
        <v>4548</v>
      </c>
      <c r="F3147" s="18">
        <v>14</v>
      </c>
      <c r="G3147" s="18" t="s">
        <v>142</v>
      </c>
      <c r="H3147" s="184" t="s">
        <v>6556</v>
      </c>
      <c r="I3147" s="185" t="s">
        <v>142</v>
      </c>
      <c r="J3147" s="18" t="s">
        <v>2223</v>
      </c>
    </row>
    <row r="3148" spans="1:10" x14ac:dyDescent="0.25">
      <c r="A3148" s="18">
        <v>24245598</v>
      </c>
      <c r="B3148" s="184" t="s">
        <v>3973</v>
      </c>
      <c r="C3148" s="18" t="s">
        <v>4978</v>
      </c>
      <c r="D3148" s="185" t="s">
        <v>79</v>
      </c>
      <c r="E3148" s="18" t="s">
        <v>3846</v>
      </c>
      <c r="F3148" s="18">
        <v>12</v>
      </c>
      <c r="G3148" s="18" t="s">
        <v>142</v>
      </c>
      <c r="H3148" s="184" t="s">
        <v>6556</v>
      </c>
      <c r="I3148" s="185" t="s">
        <v>142</v>
      </c>
      <c r="J3148" s="18" t="s">
        <v>2223</v>
      </c>
    </row>
    <row r="3149" spans="1:10" x14ac:dyDescent="0.25">
      <c r="A3149" s="18">
        <v>24245595</v>
      </c>
      <c r="B3149" s="184" t="s">
        <v>6586</v>
      </c>
      <c r="C3149" s="18" t="s">
        <v>2957</v>
      </c>
      <c r="D3149" s="185" t="s">
        <v>78</v>
      </c>
      <c r="E3149" s="18" t="s">
        <v>6587</v>
      </c>
      <c r="F3149" s="18">
        <v>11</v>
      </c>
      <c r="G3149" s="18" t="s">
        <v>142</v>
      </c>
      <c r="H3149" s="184" t="s">
        <v>6556</v>
      </c>
      <c r="I3149" s="185" t="s">
        <v>142</v>
      </c>
      <c r="J3149" s="18" t="s">
        <v>3955</v>
      </c>
    </row>
    <row r="3150" spans="1:10" x14ac:dyDescent="0.25">
      <c r="A3150" s="18">
        <v>24248334</v>
      </c>
      <c r="B3150" s="184" t="s">
        <v>6588</v>
      </c>
      <c r="C3150" s="18" t="s">
        <v>6589</v>
      </c>
      <c r="D3150" s="185" t="s">
        <v>78</v>
      </c>
      <c r="E3150" s="18" t="s">
        <v>1361</v>
      </c>
      <c r="F3150" s="18">
        <v>12</v>
      </c>
      <c r="G3150" s="18" t="s">
        <v>142</v>
      </c>
      <c r="H3150" s="184" t="s">
        <v>6556</v>
      </c>
      <c r="I3150" s="185" t="s">
        <v>142</v>
      </c>
    </row>
    <row r="3151" spans="1:10" x14ac:dyDescent="0.25">
      <c r="A3151" s="18">
        <v>24236761</v>
      </c>
      <c r="B3151" s="184" t="s">
        <v>6590</v>
      </c>
      <c r="C3151" s="18" t="s">
        <v>6158</v>
      </c>
      <c r="D3151" s="185" t="s">
        <v>79</v>
      </c>
      <c r="E3151" s="18" t="s">
        <v>3471</v>
      </c>
      <c r="F3151" s="18">
        <v>13</v>
      </c>
      <c r="G3151" s="18" t="s">
        <v>142</v>
      </c>
      <c r="H3151" s="184" t="s">
        <v>6556</v>
      </c>
      <c r="I3151" s="185" t="s">
        <v>142</v>
      </c>
      <c r="J3151" s="18" t="s">
        <v>457</v>
      </c>
    </row>
    <row r="3152" spans="1:10" x14ac:dyDescent="0.25">
      <c r="A3152" s="18">
        <v>24245808</v>
      </c>
      <c r="B3152" s="184" t="s">
        <v>6591</v>
      </c>
      <c r="C3152" s="18" t="s">
        <v>6592</v>
      </c>
      <c r="D3152" s="185" t="s">
        <v>78</v>
      </c>
      <c r="E3152" s="18" t="s">
        <v>5789</v>
      </c>
      <c r="F3152" s="18">
        <v>13</v>
      </c>
      <c r="G3152" s="18" t="s">
        <v>142</v>
      </c>
      <c r="H3152" s="184" t="s">
        <v>6556</v>
      </c>
      <c r="I3152" s="185" t="s">
        <v>142</v>
      </c>
      <c r="J3152" s="18" t="s">
        <v>3955</v>
      </c>
    </row>
    <row r="3153" spans="1:10" x14ac:dyDescent="0.25">
      <c r="A3153" s="18">
        <v>24245809</v>
      </c>
      <c r="B3153" s="184" t="s">
        <v>6591</v>
      </c>
      <c r="C3153" s="18" t="s">
        <v>6593</v>
      </c>
      <c r="D3153" s="185" t="s">
        <v>78</v>
      </c>
      <c r="E3153" s="18" t="s">
        <v>2350</v>
      </c>
      <c r="F3153" s="18">
        <v>13</v>
      </c>
      <c r="G3153" s="18" t="s">
        <v>142</v>
      </c>
      <c r="H3153" s="184" t="s">
        <v>6556</v>
      </c>
      <c r="I3153" s="185" t="s">
        <v>142</v>
      </c>
      <c r="J3153" s="18" t="s">
        <v>6575</v>
      </c>
    </row>
    <row r="3154" spans="1:10" x14ac:dyDescent="0.25">
      <c r="A3154" s="18">
        <v>24245697</v>
      </c>
      <c r="B3154" s="184" t="s">
        <v>6594</v>
      </c>
      <c r="C3154" s="18" t="s">
        <v>3128</v>
      </c>
      <c r="D3154" s="185" t="s">
        <v>380</v>
      </c>
      <c r="E3154" s="18" t="s">
        <v>6595</v>
      </c>
      <c r="F3154" s="18">
        <v>16</v>
      </c>
      <c r="G3154" s="18" t="s">
        <v>142</v>
      </c>
      <c r="H3154" s="184" t="s">
        <v>6556</v>
      </c>
      <c r="I3154" s="185" t="s">
        <v>142</v>
      </c>
      <c r="J3154" s="18" t="s">
        <v>3955</v>
      </c>
    </row>
    <row r="3155" spans="1:10" x14ac:dyDescent="0.25">
      <c r="A3155" s="18">
        <v>24221808</v>
      </c>
      <c r="B3155" s="184" t="s">
        <v>6491</v>
      </c>
      <c r="C3155" s="18" t="s">
        <v>1621</v>
      </c>
      <c r="D3155" s="185" t="s">
        <v>78</v>
      </c>
      <c r="E3155" s="18" t="s">
        <v>4096</v>
      </c>
      <c r="F3155" s="18">
        <v>13</v>
      </c>
      <c r="G3155" s="18" t="s">
        <v>142</v>
      </c>
      <c r="H3155" s="184" t="s">
        <v>6556</v>
      </c>
      <c r="I3155" s="185" t="s">
        <v>142</v>
      </c>
      <c r="J3155" s="18" t="s">
        <v>3955</v>
      </c>
    </row>
    <row r="3156" spans="1:10" x14ac:dyDescent="0.25">
      <c r="A3156" s="18">
        <v>24236762</v>
      </c>
      <c r="B3156" s="184" t="s">
        <v>6596</v>
      </c>
      <c r="C3156" s="18" t="s">
        <v>6597</v>
      </c>
      <c r="D3156" s="185" t="s">
        <v>78</v>
      </c>
      <c r="E3156" s="18" t="s">
        <v>3843</v>
      </c>
      <c r="F3156" s="18">
        <v>13</v>
      </c>
      <c r="G3156" s="18" t="s">
        <v>142</v>
      </c>
      <c r="H3156" s="184" t="s">
        <v>6556</v>
      </c>
      <c r="I3156" s="185" t="s">
        <v>142</v>
      </c>
    </row>
    <row r="3157" spans="1:10" x14ac:dyDescent="0.25">
      <c r="A3157" s="18">
        <v>24245600</v>
      </c>
      <c r="B3157" s="184" t="s">
        <v>6596</v>
      </c>
      <c r="C3157" s="18" t="s">
        <v>604</v>
      </c>
      <c r="D3157" s="185" t="s">
        <v>79</v>
      </c>
      <c r="E3157" s="18" t="s">
        <v>1707</v>
      </c>
      <c r="F3157" s="18">
        <v>11</v>
      </c>
      <c r="G3157" s="18" t="s">
        <v>142</v>
      </c>
      <c r="H3157" s="184" t="s">
        <v>6556</v>
      </c>
      <c r="I3157" s="185" t="s">
        <v>142</v>
      </c>
      <c r="J3157" s="18" t="s">
        <v>3955</v>
      </c>
    </row>
    <row r="3158" spans="1:10" x14ac:dyDescent="0.25">
      <c r="A3158" s="18">
        <v>24245592</v>
      </c>
      <c r="B3158" s="184" t="s">
        <v>3795</v>
      </c>
      <c r="C3158" s="18" t="s">
        <v>2582</v>
      </c>
      <c r="D3158" s="185" t="s">
        <v>78</v>
      </c>
      <c r="E3158" s="18" t="s">
        <v>1176</v>
      </c>
      <c r="F3158" s="18">
        <v>12</v>
      </c>
      <c r="G3158" s="18" t="s">
        <v>142</v>
      </c>
      <c r="H3158" s="184" t="s">
        <v>6556</v>
      </c>
      <c r="I3158" s="185" t="s">
        <v>142</v>
      </c>
      <c r="J3158" s="18" t="s">
        <v>3955</v>
      </c>
    </row>
    <row r="3159" spans="1:10" x14ac:dyDescent="0.25">
      <c r="A3159" s="18">
        <v>24212865</v>
      </c>
      <c r="B3159" s="184" t="s">
        <v>1472</v>
      </c>
      <c r="C3159" s="18" t="s">
        <v>1326</v>
      </c>
      <c r="D3159" s="185" t="s">
        <v>94</v>
      </c>
      <c r="E3159" s="18" t="s">
        <v>6598</v>
      </c>
      <c r="F3159" s="18">
        <v>15</v>
      </c>
      <c r="G3159" s="18" t="s">
        <v>142</v>
      </c>
      <c r="H3159" s="184" t="s">
        <v>6556</v>
      </c>
      <c r="I3159" s="185" t="s">
        <v>142</v>
      </c>
      <c r="J3159" s="18" t="s">
        <v>2223</v>
      </c>
    </row>
    <row r="3160" spans="1:10" x14ac:dyDescent="0.25">
      <c r="A3160" s="18">
        <v>24221810</v>
      </c>
      <c r="B3160" s="184" t="s">
        <v>6599</v>
      </c>
      <c r="C3160" s="18" t="s">
        <v>5679</v>
      </c>
      <c r="D3160" s="185" t="s">
        <v>78</v>
      </c>
      <c r="E3160" s="18" t="s">
        <v>6600</v>
      </c>
      <c r="F3160" s="18">
        <v>13</v>
      </c>
      <c r="G3160" s="18" t="s">
        <v>142</v>
      </c>
      <c r="H3160" s="184" t="s">
        <v>6556</v>
      </c>
      <c r="I3160" s="185" t="s">
        <v>142</v>
      </c>
      <c r="J3160" s="18" t="s">
        <v>2223</v>
      </c>
    </row>
    <row r="3161" spans="1:10" x14ac:dyDescent="0.25">
      <c r="A3161" s="18">
        <v>24236773</v>
      </c>
      <c r="B3161" s="184" t="s">
        <v>6601</v>
      </c>
      <c r="C3161" s="18" t="s">
        <v>2126</v>
      </c>
      <c r="D3161" s="185" t="s">
        <v>95</v>
      </c>
      <c r="E3161" s="18" t="s">
        <v>4147</v>
      </c>
      <c r="F3161" s="18">
        <v>14</v>
      </c>
      <c r="G3161" s="18" t="s">
        <v>142</v>
      </c>
      <c r="H3161" s="184" t="s">
        <v>6556</v>
      </c>
      <c r="I3161" s="185" t="s">
        <v>142</v>
      </c>
      <c r="J3161" s="18" t="s">
        <v>457</v>
      </c>
    </row>
    <row r="3162" spans="1:10" x14ac:dyDescent="0.25">
      <c r="A3162" s="18">
        <v>24221872</v>
      </c>
      <c r="B3162" s="184" t="s">
        <v>4623</v>
      </c>
      <c r="C3162" s="18" t="s">
        <v>6602</v>
      </c>
      <c r="D3162" s="185" t="s">
        <v>95</v>
      </c>
      <c r="E3162" s="18" t="s">
        <v>4321</v>
      </c>
      <c r="F3162" s="18">
        <v>15</v>
      </c>
      <c r="G3162" s="18" t="s">
        <v>142</v>
      </c>
      <c r="H3162" s="184" t="s">
        <v>6556</v>
      </c>
      <c r="I3162" s="185" t="s">
        <v>142</v>
      </c>
      <c r="J3162" s="18" t="s">
        <v>3955</v>
      </c>
    </row>
    <row r="3163" spans="1:10" x14ac:dyDescent="0.25">
      <c r="A3163" s="18">
        <v>24220511</v>
      </c>
      <c r="B3163" s="184" t="s">
        <v>6603</v>
      </c>
      <c r="C3163" s="18" t="s">
        <v>3027</v>
      </c>
      <c r="D3163" s="185" t="s">
        <v>95</v>
      </c>
      <c r="E3163" s="18" t="s">
        <v>3863</v>
      </c>
      <c r="F3163" s="18">
        <v>14</v>
      </c>
      <c r="G3163" s="18" t="s">
        <v>142</v>
      </c>
      <c r="H3163" s="184" t="s">
        <v>6556</v>
      </c>
      <c r="I3163" s="185" t="s">
        <v>142</v>
      </c>
      <c r="J3163" s="18" t="s">
        <v>5291</v>
      </c>
    </row>
    <row r="3164" spans="1:10" x14ac:dyDescent="0.25">
      <c r="A3164" s="18">
        <v>24245612</v>
      </c>
      <c r="B3164" s="184" t="s">
        <v>6604</v>
      </c>
      <c r="C3164" s="18" t="s">
        <v>6605</v>
      </c>
      <c r="D3164" s="185" t="s">
        <v>79</v>
      </c>
      <c r="E3164" s="18" t="s">
        <v>5289</v>
      </c>
      <c r="F3164" s="18">
        <v>11</v>
      </c>
      <c r="G3164" s="18" t="s">
        <v>142</v>
      </c>
      <c r="H3164" s="184" t="s">
        <v>6556</v>
      </c>
      <c r="I3164" s="185" t="s">
        <v>142</v>
      </c>
      <c r="J3164" s="18" t="s">
        <v>3955</v>
      </c>
    </row>
    <row r="3165" spans="1:10" x14ac:dyDescent="0.25">
      <c r="A3165" s="18">
        <v>24247672</v>
      </c>
      <c r="B3165" s="184" t="s">
        <v>6606</v>
      </c>
      <c r="C3165" s="18" t="s">
        <v>1282</v>
      </c>
      <c r="D3165" s="185" t="s">
        <v>78</v>
      </c>
      <c r="E3165" s="18" t="s">
        <v>6607</v>
      </c>
      <c r="F3165" s="18">
        <v>13</v>
      </c>
      <c r="G3165" s="18" t="s">
        <v>142</v>
      </c>
      <c r="H3165" s="184" t="s">
        <v>6556</v>
      </c>
      <c r="I3165" s="185" t="s">
        <v>142</v>
      </c>
      <c r="J3165" s="18" t="s">
        <v>3955</v>
      </c>
    </row>
    <row r="3166" spans="1:10" x14ac:dyDescent="0.25">
      <c r="A3166" s="18">
        <v>24222623</v>
      </c>
      <c r="B3166" s="184" t="s">
        <v>6608</v>
      </c>
      <c r="C3166" s="18" t="s">
        <v>6609</v>
      </c>
      <c r="D3166" s="185" t="s">
        <v>95</v>
      </c>
      <c r="E3166" s="18" t="s">
        <v>6610</v>
      </c>
      <c r="F3166" s="18">
        <v>15</v>
      </c>
      <c r="G3166" s="18" t="s">
        <v>142</v>
      </c>
      <c r="H3166" s="184" t="s">
        <v>6556</v>
      </c>
      <c r="I3166" s="185" t="s">
        <v>142</v>
      </c>
      <c r="J3166" s="18" t="s">
        <v>2223</v>
      </c>
    </row>
    <row r="3167" spans="1:10" x14ac:dyDescent="0.25">
      <c r="A3167" s="18">
        <v>24249094</v>
      </c>
      <c r="B3167" s="184" t="s">
        <v>6611</v>
      </c>
      <c r="C3167" s="18" t="s">
        <v>4871</v>
      </c>
      <c r="D3167" s="185" t="s">
        <v>78</v>
      </c>
      <c r="E3167" s="18" t="s">
        <v>5980</v>
      </c>
      <c r="F3167" s="18">
        <v>12</v>
      </c>
      <c r="G3167" s="18" t="s">
        <v>142</v>
      </c>
      <c r="H3167" s="184" t="s">
        <v>6556</v>
      </c>
      <c r="I3167" s="185" t="s">
        <v>142</v>
      </c>
    </row>
    <row r="3168" spans="1:10" x14ac:dyDescent="0.25">
      <c r="A3168" s="18">
        <v>24212842</v>
      </c>
      <c r="B3168" s="184" t="s">
        <v>4644</v>
      </c>
      <c r="C3168" s="18" t="s">
        <v>6612</v>
      </c>
      <c r="D3168" s="185" t="s">
        <v>95</v>
      </c>
      <c r="E3168" s="18" t="s">
        <v>5783</v>
      </c>
      <c r="F3168" s="18">
        <v>15</v>
      </c>
      <c r="G3168" s="18" t="s">
        <v>142</v>
      </c>
      <c r="H3168" s="184" t="s">
        <v>6556</v>
      </c>
      <c r="I3168" s="185" t="s">
        <v>142</v>
      </c>
      <c r="J3168" s="18" t="s">
        <v>3955</v>
      </c>
    </row>
    <row r="3169" spans="1:10" x14ac:dyDescent="0.25">
      <c r="A3169" s="18">
        <v>24236774</v>
      </c>
      <c r="B3169" s="184" t="s">
        <v>6613</v>
      </c>
      <c r="C3169" s="18" t="s">
        <v>3564</v>
      </c>
      <c r="D3169" s="185" t="s">
        <v>78</v>
      </c>
      <c r="E3169" s="18" t="s">
        <v>2159</v>
      </c>
      <c r="F3169" s="18">
        <v>13</v>
      </c>
      <c r="G3169" s="18" t="s">
        <v>142</v>
      </c>
      <c r="H3169" s="184" t="s">
        <v>6556</v>
      </c>
      <c r="I3169" s="185" t="s">
        <v>142</v>
      </c>
      <c r="J3169" s="18" t="s">
        <v>2223</v>
      </c>
    </row>
    <row r="3170" spans="1:10" x14ac:dyDescent="0.25">
      <c r="A3170" s="18">
        <v>24236763</v>
      </c>
      <c r="B3170" s="184" t="s">
        <v>6613</v>
      </c>
      <c r="C3170" s="18" t="s">
        <v>6614</v>
      </c>
      <c r="D3170" s="185" t="s">
        <v>79</v>
      </c>
      <c r="E3170" s="18" t="s">
        <v>396</v>
      </c>
      <c r="F3170" s="18">
        <v>12</v>
      </c>
      <c r="G3170" s="18" t="s">
        <v>142</v>
      </c>
      <c r="H3170" s="184" t="s">
        <v>6556</v>
      </c>
      <c r="I3170" s="185" t="s">
        <v>142</v>
      </c>
      <c r="J3170" s="18" t="s">
        <v>457</v>
      </c>
    </row>
    <row r="3171" spans="1:10" x14ac:dyDescent="0.25">
      <c r="A3171" s="18">
        <v>24236775</v>
      </c>
      <c r="B3171" s="184" t="s">
        <v>6615</v>
      </c>
      <c r="C3171" s="18" t="s">
        <v>6616</v>
      </c>
      <c r="D3171" s="185" t="s">
        <v>78</v>
      </c>
      <c r="E3171" s="18" t="s">
        <v>6617</v>
      </c>
      <c r="F3171" s="18">
        <v>12</v>
      </c>
      <c r="G3171" s="18" t="s">
        <v>142</v>
      </c>
      <c r="H3171" s="184" t="s">
        <v>6556</v>
      </c>
      <c r="I3171" s="185" t="s">
        <v>142</v>
      </c>
      <c r="J3171" s="18" t="s">
        <v>3955</v>
      </c>
    </row>
    <row r="3172" spans="1:10" x14ac:dyDescent="0.25">
      <c r="A3172" s="18">
        <v>24222563</v>
      </c>
      <c r="B3172" s="184" t="s">
        <v>6531</v>
      </c>
      <c r="C3172" s="18" t="s">
        <v>2749</v>
      </c>
      <c r="D3172" s="185" t="s">
        <v>95</v>
      </c>
      <c r="E3172" s="18" t="s">
        <v>5433</v>
      </c>
      <c r="F3172" s="18">
        <v>15</v>
      </c>
      <c r="G3172" s="18" t="s">
        <v>142</v>
      </c>
      <c r="H3172" s="184" t="s">
        <v>6556</v>
      </c>
      <c r="I3172" s="185" t="s">
        <v>142</v>
      </c>
      <c r="J3172" s="18" t="s">
        <v>3955</v>
      </c>
    </row>
    <row r="3173" spans="1:10" x14ac:dyDescent="0.25">
      <c r="A3173" s="18">
        <v>24221217</v>
      </c>
      <c r="B3173" s="184" t="s">
        <v>6531</v>
      </c>
      <c r="C3173" s="18" t="s">
        <v>6158</v>
      </c>
      <c r="D3173" s="185" t="s">
        <v>79</v>
      </c>
      <c r="E3173" s="18" t="s">
        <v>1437</v>
      </c>
      <c r="F3173" s="18">
        <v>13</v>
      </c>
      <c r="G3173" s="18" t="s">
        <v>142</v>
      </c>
      <c r="H3173" s="184" t="s">
        <v>6556</v>
      </c>
      <c r="I3173" s="185" t="s">
        <v>142</v>
      </c>
      <c r="J3173" s="18" t="s">
        <v>2223</v>
      </c>
    </row>
    <row r="3174" spans="1:10" x14ac:dyDescent="0.25">
      <c r="A3174" s="18">
        <v>24210538</v>
      </c>
      <c r="B3174" s="184" t="s">
        <v>6531</v>
      </c>
      <c r="C3174" s="18" t="s">
        <v>3951</v>
      </c>
      <c r="D3174" s="185" t="s">
        <v>95</v>
      </c>
      <c r="E3174" s="18" t="s">
        <v>6327</v>
      </c>
      <c r="F3174" s="18">
        <v>14</v>
      </c>
      <c r="G3174" s="18" t="s">
        <v>142</v>
      </c>
      <c r="H3174" s="184" t="s">
        <v>6556</v>
      </c>
      <c r="I3174" s="185" t="s">
        <v>142</v>
      </c>
      <c r="J3174" s="18" t="s">
        <v>3403</v>
      </c>
    </row>
    <row r="3175" spans="1:10" x14ac:dyDescent="0.25">
      <c r="A3175" s="18">
        <v>24236776</v>
      </c>
      <c r="B3175" s="184" t="s">
        <v>6618</v>
      </c>
      <c r="C3175" s="18" t="s">
        <v>528</v>
      </c>
      <c r="D3175" s="185" t="s">
        <v>78</v>
      </c>
      <c r="E3175" s="18" t="s">
        <v>990</v>
      </c>
      <c r="F3175" s="18">
        <v>13</v>
      </c>
      <c r="G3175" s="18" t="s">
        <v>142</v>
      </c>
      <c r="H3175" s="184" t="s">
        <v>6556</v>
      </c>
      <c r="I3175" s="185" t="s">
        <v>142</v>
      </c>
      <c r="J3175" s="18" t="s">
        <v>3955</v>
      </c>
    </row>
    <row r="3176" spans="1:10" x14ac:dyDescent="0.25">
      <c r="A3176" s="18">
        <v>24221218</v>
      </c>
      <c r="B3176" s="184" t="s">
        <v>743</v>
      </c>
      <c r="C3176" s="18" t="s">
        <v>1178</v>
      </c>
      <c r="D3176" s="185" t="s">
        <v>95</v>
      </c>
      <c r="E3176" s="18" t="s">
        <v>6619</v>
      </c>
      <c r="F3176" s="18">
        <v>15</v>
      </c>
      <c r="G3176" s="18" t="s">
        <v>142</v>
      </c>
      <c r="H3176" s="184" t="s">
        <v>6556</v>
      </c>
      <c r="I3176" s="185" t="s">
        <v>142</v>
      </c>
      <c r="J3176" s="18" t="s">
        <v>2223</v>
      </c>
    </row>
    <row r="3177" spans="1:10" x14ac:dyDescent="0.25">
      <c r="A3177" s="18">
        <v>24220026</v>
      </c>
      <c r="B3177" s="184" t="s">
        <v>743</v>
      </c>
      <c r="C3177" s="18" t="s">
        <v>6620</v>
      </c>
      <c r="D3177" s="185" t="s">
        <v>95</v>
      </c>
      <c r="E3177" s="18" t="s">
        <v>5480</v>
      </c>
      <c r="F3177" s="18">
        <v>14</v>
      </c>
      <c r="G3177" s="18" t="s">
        <v>142</v>
      </c>
      <c r="H3177" s="184" t="s">
        <v>6556</v>
      </c>
      <c r="I3177" s="185" t="s">
        <v>142</v>
      </c>
      <c r="J3177" s="18" t="s">
        <v>2223</v>
      </c>
    </row>
    <row r="3178" spans="1:10" x14ac:dyDescent="0.25">
      <c r="A3178" s="18">
        <v>24233676</v>
      </c>
      <c r="B3178" s="184" t="s">
        <v>744</v>
      </c>
      <c r="C3178" s="18" t="s">
        <v>6479</v>
      </c>
      <c r="D3178" s="185" t="s">
        <v>78</v>
      </c>
      <c r="E3178" s="18" t="s">
        <v>1347</v>
      </c>
      <c r="F3178" s="18">
        <v>12</v>
      </c>
      <c r="G3178" s="18" t="s">
        <v>142</v>
      </c>
      <c r="H3178" s="184" t="s">
        <v>6556</v>
      </c>
      <c r="I3178" s="185" t="s">
        <v>142</v>
      </c>
    </row>
    <row r="3179" spans="1:10" x14ac:dyDescent="0.25">
      <c r="A3179" s="18">
        <v>24220509</v>
      </c>
      <c r="B3179" s="184" t="s">
        <v>743</v>
      </c>
      <c r="C3179" s="18" t="s">
        <v>507</v>
      </c>
      <c r="D3179" s="185" t="s">
        <v>95</v>
      </c>
      <c r="E3179" s="18" t="s">
        <v>1214</v>
      </c>
      <c r="F3179" s="18">
        <v>15</v>
      </c>
      <c r="G3179" s="18" t="s">
        <v>142</v>
      </c>
      <c r="H3179" s="184" t="s">
        <v>6556</v>
      </c>
      <c r="I3179" s="185" t="s">
        <v>142</v>
      </c>
      <c r="J3179" s="18" t="s">
        <v>5291</v>
      </c>
    </row>
    <row r="3180" spans="1:10" x14ac:dyDescent="0.25">
      <c r="A3180" s="18">
        <v>24245594</v>
      </c>
      <c r="B3180" s="184" t="s">
        <v>2513</v>
      </c>
      <c r="C3180" s="18" t="s">
        <v>4014</v>
      </c>
      <c r="D3180" s="185" t="s">
        <v>78</v>
      </c>
      <c r="E3180" s="18" t="s">
        <v>244</v>
      </c>
      <c r="F3180" s="18">
        <v>13</v>
      </c>
      <c r="G3180" s="18" t="s">
        <v>142</v>
      </c>
      <c r="H3180" s="184" t="s">
        <v>6556</v>
      </c>
      <c r="I3180" s="185" t="s">
        <v>142</v>
      </c>
      <c r="J3180" s="18" t="s">
        <v>3955</v>
      </c>
    </row>
    <row r="3181" spans="1:10" x14ac:dyDescent="0.25">
      <c r="A3181" s="18">
        <v>24236777</v>
      </c>
      <c r="B3181" s="184" t="s">
        <v>6621</v>
      </c>
      <c r="C3181" s="18" t="s">
        <v>6622</v>
      </c>
      <c r="D3181" s="185" t="s">
        <v>79</v>
      </c>
      <c r="E3181" s="18" t="s">
        <v>1745</v>
      </c>
      <c r="F3181" s="18">
        <v>13</v>
      </c>
      <c r="G3181" s="18" t="s">
        <v>142</v>
      </c>
      <c r="H3181" s="184" t="s">
        <v>6556</v>
      </c>
      <c r="I3181" s="185" t="s">
        <v>142</v>
      </c>
      <c r="J3181" s="18" t="s">
        <v>457</v>
      </c>
    </row>
    <row r="3182" spans="1:10" x14ac:dyDescent="0.25">
      <c r="A3182" s="18">
        <v>24236778</v>
      </c>
      <c r="B3182" s="184" t="s">
        <v>6621</v>
      </c>
      <c r="C3182" s="18" t="s">
        <v>6623</v>
      </c>
      <c r="D3182" s="185" t="s">
        <v>79</v>
      </c>
      <c r="E3182" s="18" t="s">
        <v>6624</v>
      </c>
      <c r="F3182" s="18">
        <v>12</v>
      </c>
      <c r="G3182" s="18" t="s">
        <v>142</v>
      </c>
      <c r="H3182" s="184" t="s">
        <v>6556</v>
      </c>
      <c r="I3182" s="185" t="s">
        <v>142</v>
      </c>
      <c r="J3182" s="18" t="s">
        <v>457</v>
      </c>
    </row>
    <row r="3183" spans="1:10" x14ac:dyDescent="0.25">
      <c r="A3183" s="18">
        <v>24237739</v>
      </c>
      <c r="B3183" s="184" t="s">
        <v>6625</v>
      </c>
      <c r="C3183" s="18" t="s">
        <v>6626</v>
      </c>
      <c r="D3183" s="185" t="s">
        <v>94</v>
      </c>
      <c r="E3183" s="18" t="s">
        <v>6627</v>
      </c>
      <c r="F3183" s="18">
        <v>14</v>
      </c>
      <c r="G3183" s="18" t="s">
        <v>142</v>
      </c>
      <c r="H3183" s="184" t="s">
        <v>6556</v>
      </c>
      <c r="I3183" s="185" t="s">
        <v>142</v>
      </c>
      <c r="J3183" s="18" t="s">
        <v>2223</v>
      </c>
    </row>
    <row r="3184" spans="1:10" x14ac:dyDescent="0.25">
      <c r="A3184" s="18">
        <v>24236779</v>
      </c>
      <c r="B3184" s="184" t="s">
        <v>6628</v>
      </c>
      <c r="C3184" s="18" t="s">
        <v>6629</v>
      </c>
      <c r="D3184" s="185" t="s">
        <v>78</v>
      </c>
      <c r="E3184" s="18" t="s">
        <v>889</v>
      </c>
      <c r="F3184" s="18">
        <v>12</v>
      </c>
      <c r="G3184" s="18" t="s">
        <v>142</v>
      </c>
      <c r="H3184" s="184" t="s">
        <v>6556</v>
      </c>
      <c r="I3184" s="185" t="s">
        <v>142</v>
      </c>
      <c r="J3184" s="18" t="s">
        <v>2223</v>
      </c>
    </row>
    <row r="3185" spans="1:10" x14ac:dyDescent="0.25">
      <c r="A3185" s="18">
        <v>24245601</v>
      </c>
      <c r="B3185" s="184" t="s">
        <v>1682</v>
      </c>
      <c r="C3185" s="18" t="s">
        <v>582</v>
      </c>
      <c r="D3185" s="185" t="s">
        <v>79</v>
      </c>
      <c r="E3185" s="18" t="s">
        <v>181</v>
      </c>
      <c r="F3185" s="18">
        <v>12</v>
      </c>
      <c r="G3185" s="18" t="s">
        <v>142</v>
      </c>
      <c r="H3185" s="184" t="s">
        <v>6556</v>
      </c>
      <c r="I3185" s="185" t="s">
        <v>142</v>
      </c>
      <c r="J3185" s="18" t="s">
        <v>3955</v>
      </c>
    </row>
    <row r="3186" spans="1:10" x14ac:dyDescent="0.25">
      <c r="A3186" s="18">
        <v>24210728</v>
      </c>
      <c r="B3186" s="184" t="s">
        <v>345</v>
      </c>
      <c r="C3186" s="18" t="s">
        <v>6630</v>
      </c>
      <c r="D3186" s="185" t="s">
        <v>94</v>
      </c>
      <c r="E3186" s="18" t="s">
        <v>4516</v>
      </c>
      <c r="F3186" s="18">
        <v>14</v>
      </c>
      <c r="G3186" s="18" t="s">
        <v>142</v>
      </c>
      <c r="H3186" s="184" t="s">
        <v>6556</v>
      </c>
      <c r="I3186" s="185" t="s">
        <v>142</v>
      </c>
      <c r="J3186" s="18" t="s">
        <v>2223</v>
      </c>
    </row>
    <row r="3187" spans="1:10" x14ac:dyDescent="0.25">
      <c r="A3187" s="18">
        <v>24210727</v>
      </c>
      <c r="B3187" s="184" t="s">
        <v>6631</v>
      </c>
      <c r="C3187" s="18" t="s">
        <v>395</v>
      </c>
      <c r="D3187" s="185" t="s">
        <v>94</v>
      </c>
      <c r="E3187" s="18" t="s">
        <v>2496</v>
      </c>
      <c r="F3187" s="18">
        <v>14</v>
      </c>
      <c r="G3187" s="18" t="s">
        <v>142</v>
      </c>
      <c r="H3187" s="184" t="s">
        <v>6556</v>
      </c>
      <c r="I3187" s="185" t="s">
        <v>142</v>
      </c>
      <c r="J3187" s="18" t="s">
        <v>2223</v>
      </c>
    </row>
    <row r="3188" spans="1:10" x14ac:dyDescent="0.25">
      <c r="A3188" s="18">
        <v>24220900</v>
      </c>
      <c r="B3188" s="184" t="s">
        <v>4013</v>
      </c>
      <c r="C3188" s="18" t="s">
        <v>2155</v>
      </c>
      <c r="D3188" s="185" t="s">
        <v>94</v>
      </c>
      <c r="E3188" s="18" t="s">
        <v>2021</v>
      </c>
      <c r="F3188" s="18">
        <v>14</v>
      </c>
      <c r="G3188" s="18" t="s">
        <v>142</v>
      </c>
      <c r="H3188" s="184" t="s">
        <v>6556</v>
      </c>
      <c r="I3188" s="185" t="s">
        <v>142</v>
      </c>
      <c r="J3188" s="18" t="s">
        <v>3955</v>
      </c>
    </row>
    <row r="3189" spans="1:10" x14ac:dyDescent="0.25">
      <c r="A3189" s="18">
        <v>24247600</v>
      </c>
      <c r="B3189" s="184" t="s">
        <v>6632</v>
      </c>
      <c r="C3189" s="18" t="s">
        <v>893</v>
      </c>
      <c r="D3189" s="185" t="s">
        <v>79</v>
      </c>
      <c r="E3189" s="18" t="s">
        <v>1500</v>
      </c>
      <c r="F3189" s="18">
        <v>11</v>
      </c>
      <c r="G3189" s="18" t="s">
        <v>142</v>
      </c>
      <c r="H3189" s="184" t="s">
        <v>6556</v>
      </c>
      <c r="I3189" s="185" t="s">
        <v>142</v>
      </c>
      <c r="J3189" s="18" t="s">
        <v>3955</v>
      </c>
    </row>
    <row r="3190" spans="1:10" x14ac:dyDescent="0.25">
      <c r="A3190" s="18">
        <v>24221806</v>
      </c>
      <c r="B3190" s="184" t="s">
        <v>4015</v>
      </c>
      <c r="C3190" s="18" t="s">
        <v>6633</v>
      </c>
      <c r="D3190" s="185" t="s">
        <v>94</v>
      </c>
      <c r="E3190" s="18" t="s">
        <v>5388</v>
      </c>
      <c r="F3190" s="18">
        <v>14</v>
      </c>
      <c r="G3190" s="18" t="s">
        <v>142</v>
      </c>
      <c r="H3190" s="184" t="s">
        <v>6556</v>
      </c>
      <c r="I3190" s="185" t="s">
        <v>142</v>
      </c>
      <c r="J3190" s="18" t="s">
        <v>3955</v>
      </c>
    </row>
    <row r="3191" spans="1:10" x14ac:dyDescent="0.25">
      <c r="A3191" s="18">
        <v>24245602</v>
      </c>
      <c r="B3191" s="184" t="s">
        <v>4019</v>
      </c>
      <c r="C3191" s="18" t="s">
        <v>154</v>
      </c>
      <c r="D3191" s="185" t="s">
        <v>79</v>
      </c>
      <c r="E3191" s="18" t="s">
        <v>270</v>
      </c>
      <c r="F3191" s="18">
        <v>12</v>
      </c>
      <c r="G3191" s="18" t="s">
        <v>142</v>
      </c>
      <c r="H3191" s="184" t="s">
        <v>6556</v>
      </c>
      <c r="I3191" s="185" t="s">
        <v>142</v>
      </c>
      <c r="J3191" s="18" t="s">
        <v>3955</v>
      </c>
    </row>
    <row r="3192" spans="1:10" x14ac:dyDescent="0.25">
      <c r="A3192" s="18">
        <v>24221873</v>
      </c>
      <c r="B3192" s="184" t="s">
        <v>3706</v>
      </c>
      <c r="C3192" s="18" t="s">
        <v>6634</v>
      </c>
      <c r="D3192" s="185" t="s">
        <v>95</v>
      </c>
      <c r="E3192" s="18" t="s">
        <v>4609</v>
      </c>
      <c r="F3192" s="18">
        <v>15</v>
      </c>
      <c r="G3192" s="18" t="s">
        <v>142</v>
      </c>
      <c r="H3192" s="184" t="s">
        <v>6556</v>
      </c>
      <c r="I3192" s="185" t="s">
        <v>142</v>
      </c>
      <c r="J3192" s="18" t="s">
        <v>2223</v>
      </c>
    </row>
    <row r="3193" spans="1:10" x14ac:dyDescent="0.25">
      <c r="A3193" s="18">
        <v>24245596</v>
      </c>
      <c r="B3193" s="184" t="s">
        <v>6635</v>
      </c>
      <c r="C3193" s="18" t="s">
        <v>2955</v>
      </c>
      <c r="D3193" s="185" t="s">
        <v>78</v>
      </c>
      <c r="E3193" s="18" t="s">
        <v>3009</v>
      </c>
      <c r="F3193" s="18">
        <v>11</v>
      </c>
      <c r="G3193" s="18" t="s">
        <v>142</v>
      </c>
      <c r="H3193" s="184" t="s">
        <v>6556</v>
      </c>
      <c r="I3193" s="185" t="s">
        <v>142</v>
      </c>
      <c r="J3193" s="18" t="s">
        <v>6562</v>
      </c>
    </row>
    <row r="3194" spans="1:10" x14ac:dyDescent="0.25">
      <c r="A3194" s="18">
        <v>24247822</v>
      </c>
      <c r="B3194" s="184" t="s">
        <v>6636</v>
      </c>
      <c r="C3194" s="18" t="s">
        <v>455</v>
      </c>
      <c r="D3194" s="185" t="s">
        <v>79</v>
      </c>
      <c r="E3194" s="18" t="s">
        <v>5289</v>
      </c>
      <c r="F3194" s="18">
        <v>11</v>
      </c>
      <c r="G3194" s="18" t="s">
        <v>142</v>
      </c>
      <c r="H3194" s="184" t="s">
        <v>6556</v>
      </c>
      <c r="I3194" s="185" t="s">
        <v>142</v>
      </c>
      <c r="J3194" s="18" t="s">
        <v>3955</v>
      </c>
    </row>
    <row r="3195" spans="1:10" x14ac:dyDescent="0.25">
      <c r="A3195" s="18">
        <v>24210725</v>
      </c>
      <c r="B3195" s="184" t="s">
        <v>4034</v>
      </c>
      <c r="C3195" s="18" t="s">
        <v>6637</v>
      </c>
      <c r="D3195" s="185" t="s">
        <v>94</v>
      </c>
      <c r="E3195" s="18" t="s">
        <v>6638</v>
      </c>
      <c r="F3195" s="18">
        <v>15</v>
      </c>
      <c r="G3195" s="18" t="s">
        <v>142</v>
      </c>
      <c r="H3195" s="184" t="s">
        <v>6556</v>
      </c>
      <c r="I3195" s="185" t="s">
        <v>142</v>
      </c>
      <c r="J3195" s="18" t="s">
        <v>2223</v>
      </c>
    </row>
    <row r="3196" spans="1:10" x14ac:dyDescent="0.25">
      <c r="A3196" s="18">
        <v>24245693</v>
      </c>
      <c r="B3196" s="184" t="s">
        <v>4034</v>
      </c>
      <c r="C3196" s="18" t="s">
        <v>6639</v>
      </c>
      <c r="D3196" s="185" t="s">
        <v>78</v>
      </c>
      <c r="E3196" s="18" t="s">
        <v>188</v>
      </c>
      <c r="F3196" s="18">
        <v>11</v>
      </c>
      <c r="G3196" s="18" t="s">
        <v>142</v>
      </c>
      <c r="H3196" s="184" t="s">
        <v>6556</v>
      </c>
      <c r="I3196" s="185" t="s">
        <v>142</v>
      </c>
      <c r="J3196" s="18" t="s">
        <v>255</v>
      </c>
    </row>
    <row r="3197" spans="1:10" x14ac:dyDescent="0.25">
      <c r="A3197" s="18">
        <v>24245593</v>
      </c>
      <c r="B3197" s="184" t="s">
        <v>1689</v>
      </c>
      <c r="C3197" s="18" t="s">
        <v>6640</v>
      </c>
      <c r="D3197" s="185" t="s">
        <v>78</v>
      </c>
      <c r="E3197" s="18" t="s">
        <v>5260</v>
      </c>
      <c r="F3197" s="18">
        <v>11</v>
      </c>
      <c r="G3197" s="18" t="s">
        <v>142</v>
      </c>
      <c r="H3197" s="184" t="s">
        <v>6556</v>
      </c>
      <c r="I3197" s="185" t="s">
        <v>142</v>
      </c>
      <c r="J3197" s="18" t="s">
        <v>2223</v>
      </c>
    </row>
    <row r="3198" spans="1:10" x14ac:dyDescent="0.25">
      <c r="A3198" s="18">
        <v>24236764</v>
      </c>
      <c r="B3198" s="184" t="s">
        <v>4042</v>
      </c>
      <c r="C3198" s="18" t="s">
        <v>6641</v>
      </c>
      <c r="D3198" s="185" t="s">
        <v>78</v>
      </c>
      <c r="E3198" s="18" t="s">
        <v>3764</v>
      </c>
      <c r="F3198" s="18">
        <v>13</v>
      </c>
      <c r="G3198" s="18" t="s">
        <v>142</v>
      </c>
      <c r="H3198" s="184" t="s">
        <v>6556</v>
      </c>
      <c r="I3198" s="185" t="s">
        <v>142</v>
      </c>
      <c r="J3198" s="18" t="s">
        <v>307</v>
      </c>
    </row>
    <row r="3199" spans="1:10" x14ac:dyDescent="0.25">
      <c r="A3199" s="18">
        <v>24210724</v>
      </c>
      <c r="B3199" s="184" t="s">
        <v>2522</v>
      </c>
      <c r="C3199" s="18" t="s">
        <v>6642</v>
      </c>
      <c r="D3199" s="185" t="s">
        <v>94</v>
      </c>
      <c r="E3199" s="18" t="s">
        <v>6643</v>
      </c>
      <c r="F3199" s="18">
        <v>14</v>
      </c>
      <c r="G3199" s="18" t="s">
        <v>142</v>
      </c>
      <c r="H3199" s="184" t="s">
        <v>6556</v>
      </c>
      <c r="I3199" s="185" t="s">
        <v>142</v>
      </c>
      <c r="J3199" s="18" t="s">
        <v>2223</v>
      </c>
    </row>
    <row r="3200" spans="1:10" x14ac:dyDescent="0.25">
      <c r="A3200" s="18">
        <v>24245599</v>
      </c>
      <c r="B3200" s="184" t="s">
        <v>6644</v>
      </c>
      <c r="C3200" s="18" t="s">
        <v>455</v>
      </c>
      <c r="D3200" s="185" t="s">
        <v>79</v>
      </c>
      <c r="E3200" s="18" t="s">
        <v>2378</v>
      </c>
      <c r="F3200" s="18">
        <v>12</v>
      </c>
      <c r="G3200" s="18" t="s">
        <v>142</v>
      </c>
      <c r="H3200" s="184" t="s">
        <v>6556</v>
      </c>
      <c r="I3200" s="185" t="s">
        <v>142</v>
      </c>
      <c r="J3200" s="18" t="s">
        <v>3955</v>
      </c>
    </row>
    <row r="3201" spans="1:10" x14ac:dyDescent="0.25">
      <c r="A3201" s="18">
        <v>24248377</v>
      </c>
      <c r="B3201" s="184" t="s">
        <v>6645</v>
      </c>
      <c r="C3201" s="18" t="s">
        <v>6646</v>
      </c>
      <c r="D3201" s="185" t="s">
        <v>79</v>
      </c>
      <c r="E3201" s="18" t="s">
        <v>6139</v>
      </c>
      <c r="F3201" s="18">
        <v>12</v>
      </c>
      <c r="G3201" s="18" t="s">
        <v>142</v>
      </c>
      <c r="H3201" s="184" t="s">
        <v>6647</v>
      </c>
      <c r="I3201" s="185" t="s">
        <v>142</v>
      </c>
      <c r="J3201" s="18" t="s">
        <v>445</v>
      </c>
    </row>
    <row r="3202" spans="1:10" x14ac:dyDescent="0.25">
      <c r="A3202" s="18">
        <v>24237394</v>
      </c>
      <c r="B3202" s="184" t="s">
        <v>6648</v>
      </c>
      <c r="C3202" s="18" t="s">
        <v>6649</v>
      </c>
      <c r="D3202" s="185" t="s">
        <v>94</v>
      </c>
      <c r="E3202" s="18" t="s">
        <v>6650</v>
      </c>
      <c r="F3202" s="18">
        <v>14</v>
      </c>
      <c r="G3202" s="18" t="s">
        <v>142</v>
      </c>
      <c r="H3202" s="184" t="s">
        <v>6647</v>
      </c>
      <c r="I3202" s="185" t="s">
        <v>142</v>
      </c>
      <c r="J3202" s="18" t="s">
        <v>445</v>
      </c>
    </row>
    <row r="3203" spans="1:10" x14ac:dyDescent="0.25">
      <c r="A3203" s="18">
        <v>24247585</v>
      </c>
      <c r="B3203" s="184" t="s">
        <v>5104</v>
      </c>
      <c r="C3203" s="18" t="s">
        <v>6651</v>
      </c>
      <c r="D3203" s="185" t="s">
        <v>79</v>
      </c>
      <c r="E3203" s="18" t="s">
        <v>6460</v>
      </c>
      <c r="F3203" s="18">
        <v>11</v>
      </c>
      <c r="G3203" s="18" t="s">
        <v>142</v>
      </c>
      <c r="H3203" s="184" t="s">
        <v>6647</v>
      </c>
      <c r="I3203" s="185" t="s">
        <v>142</v>
      </c>
      <c r="J3203" s="18" t="s">
        <v>6652</v>
      </c>
    </row>
    <row r="3204" spans="1:10" x14ac:dyDescent="0.25">
      <c r="A3204" s="18">
        <v>24237477</v>
      </c>
      <c r="B3204" s="184" t="s">
        <v>5104</v>
      </c>
      <c r="C3204" s="18" t="s">
        <v>6653</v>
      </c>
      <c r="D3204" s="185" t="s">
        <v>79</v>
      </c>
      <c r="E3204" s="18" t="s">
        <v>384</v>
      </c>
      <c r="F3204" s="18">
        <v>13</v>
      </c>
      <c r="G3204" s="18" t="s">
        <v>142</v>
      </c>
      <c r="H3204" s="184" t="s">
        <v>6647</v>
      </c>
      <c r="I3204" s="185" t="s">
        <v>142</v>
      </c>
      <c r="J3204" s="18" t="s">
        <v>6654</v>
      </c>
    </row>
    <row r="3205" spans="1:10" x14ac:dyDescent="0.25">
      <c r="A3205" s="18">
        <v>24220704</v>
      </c>
      <c r="B3205" s="184" t="s">
        <v>1310</v>
      </c>
      <c r="C3205" s="18" t="s">
        <v>6655</v>
      </c>
      <c r="D3205" s="185" t="s">
        <v>94</v>
      </c>
      <c r="E3205" s="18" t="s">
        <v>2252</v>
      </c>
      <c r="F3205" s="18">
        <v>14</v>
      </c>
      <c r="G3205" s="18" t="s">
        <v>142</v>
      </c>
      <c r="H3205" s="184" t="s">
        <v>6647</v>
      </c>
      <c r="I3205" s="185" t="s">
        <v>142</v>
      </c>
      <c r="J3205" s="18" t="s">
        <v>1388</v>
      </c>
    </row>
    <row r="3206" spans="1:10" x14ac:dyDescent="0.25">
      <c r="A3206" s="18">
        <v>24248374</v>
      </c>
      <c r="B3206" s="184" t="s">
        <v>6656</v>
      </c>
      <c r="C3206" s="18" t="s">
        <v>6657</v>
      </c>
      <c r="D3206" s="185" t="s">
        <v>78</v>
      </c>
      <c r="E3206" s="18" t="s">
        <v>498</v>
      </c>
      <c r="F3206" s="18">
        <v>11</v>
      </c>
      <c r="G3206" s="18" t="s">
        <v>142</v>
      </c>
      <c r="H3206" s="184" t="s">
        <v>6647</v>
      </c>
      <c r="I3206" s="185" t="s">
        <v>142</v>
      </c>
      <c r="J3206" s="18" t="s">
        <v>6658</v>
      </c>
    </row>
    <row r="3207" spans="1:10" x14ac:dyDescent="0.25">
      <c r="A3207" s="18">
        <v>24247666</v>
      </c>
      <c r="B3207" s="184" t="s">
        <v>6656</v>
      </c>
      <c r="C3207" s="18" t="s">
        <v>6659</v>
      </c>
      <c r="D3207" s="185" t="s">
        <v>78</v>
      </c>
      <c r="E3207" s="18" t="s">
        <v>498</v>
      </c>
      <c r="F3207" s="18">
        <v>11</v>
      </c>
      <c r="G3207" s="18" t="s">
        <v>142</v>
      </c>
      <c r="H3207" s="184" t="s">
        <v>6647</v>
      </c>
      <c r="I3207" s="185" t="s">
        <v>142</v>
      </c>
      <c r="J3207" s="18" t="s">
        <v>608</v>
      </c>
    </row>
    <row r="3208" spans="1:10" x14ac:dyDescent="0.25">
      <c r="A3208" s="18">
        <v>24247671</v>
      </c>
      <c r="B3208" s="184" t="s">
        <v>6660</v>
      </c>
      <c r="C3208" s="18" t="s">
        <v>2574</v>
      </c>
      <c r="D3208" s="185" t="s">
        <v>95</v>
      </c>
      <c r="E3208" s="18" t="s">
        <v>6661</v>
      </c>
      <c r="F3208" s="18">
        <v>14</v>
      </c>
      <c r="G3208" s="18" t="s">
        <v>142</v>
      </c>
      <c r="H3208" s="184" t="s">
        <v>6647</v>
      </c>
      <c r="I3208" s="185" t="s">
        <v>142</v>
      </c>
      <c r="J3208" s="18" t="s">
        <v>445</v>
      </c>
    </row>
    <row r="3209" spans="1:10" x14ac:dyDescent="0.25">
      <c r="A3209" s="18">
        <v>24237482</v>
      </c>
      <c r="B3209" s="184" t="s">
        <v>6662</v>
      </c>
      <c r="C3209" s="18" t="s">
        <v>6663</v>
      </c>
      <c r="D3209" s="185" t="s">
        <v>79</v>
      </c>
      <c r="E3209" s="18" t="s">
        <v>2780</v>
      </c>
      <c r="F3209" s="18">
        <v>13</v>
      </c>
      <c r="G3209" s="18" t="s">
        <v>142</v>
      </c>
      <c r="H3209" s="184" t="s">
        <v>6647</v>
      </c>
      <c r="I3209" s="185" t="s">
        <v>142</v>
      </c>
      <c r="J3209" s="18" t="s">
        <v>445</v>
      </c>
    </row>
    <row r="3210" spans="1:10" x14ac:dyDescent="0.25">
      <c r="A3210" s="18">
        <v>24247574</v>
      </c>
      <c r="B3210" s="184" t="s">
        <v>6664</v>
      </c>
      <c r="C3210" s="18" t="s">
        <v>2574</v>
      </c>
      <c r="D3210" s="185" t="s">
        <v>79</v>
      </c>
      <c r="E3210" s="18" t="s">
        <v>3230</v>
      </c>
      <c r="F3210" s="18">
        <v>12</v>
      </c>
      <c r="G3210" s="18" t="s">
        <v>142</v>
      </c>
      <c r="H3210" s="184" t="s">
        <v>6647</v>
      </c>
      <c r="I3210" s="185" t="s">
        <v>142</v>
      </c>
      <c r="J3210" s="18" t="s">
        <v>445</v>
      </c>
    </row>
    <row r="3211" spans="1:10" x14ac:dyDescent="0.25">
      <c r="A3211" s="18">
        <v>24238340</v>
      </c>
      <c r="B3211" s="184" t="s">
        <v>6664</v>
      </c>
      <c r="C3211" s="18" t="s">
        <v>6665</v>
      </c>
      <c r="D3211" s="185" t="s">
        <v>79</v>
      </c>
      <c r="E3211" s="18" t="s">
        <v>1622</v>
      </c>
      <c r="F3211" s="18">
        <v>13</v>
      </c>
      <c r="G3211" s="18" t="s">
        <v>142</v>
      </c>
      <c r="H3211" s="184" t="s">
        <v>6647</v>
      </c>
      <c r="I3211" s="185" t="s">
        <v>142</v>
      </c>
      <c r="J3211" s="18" t="s">
        <v>445</v>
      </c>
    </row>
    <row r="3212" spans="1:10" x14ac:dyDescent="0.25">
      <c r="A3212" s="18">
        <v>24247575</v>
      </c>
      <c r="B3212" s="184" t="s">
        <v>6664</v>
      </c>
      <c r="C3212" s="18" t="s">
        <v>6666</v>
      </c>
      <c r="D3212" s="185" t="s">
        <v>78</v>
      </c>
      <c r="E3212" s="18" t="s">
        <v>1034</v>
      </c>
      <c r="F3212" s="18">
        <v>12</v>
      </c>
      <c r="G3212" s="18" t="s">
        <v>142</v>
      </c>
      <c r="H3212" s="184" t="s">
        <v>6647</v>
      </c>
      <c r="I3212" s="185" t="s">
        <v>142</v>
      </c>
      <c r="J3212" s="18" t="s">
        <v>445</v>
      </c>
    </row>
    <row r="3213" spans="1:10" x14ac:dyDescent="0.25">
      <c r="A3213" s="18">
        <v>24210391</v>
      </c>
      <c r="B3213" s="184" t="s">
        <v>6667</v>
      </c>
      <c r="C3213" s="18" t="s">
        <v>2274</v>
      </c>
      <c r="D3213" s="185" t="s">
        <v>95</v>
      </c>
      <c r="E3213" s="18" t="s">
        <v>6668</v>
      </c>
      <c r="F3213" s="18">
        <v>14</v>
      </c>
      <c r="G3213" s="18" t="s">
        <v>142</v>
      </c>
      <c r="H3213" s="184" t="s">
        <v>6647</v>
      </c>
      <c r="I3213" s="185" t="s">
        <v>142</v>
      </c>
      <c r="J3213" s="18" t="s">
        <v>445</v>
      </c>
    </row>
    <row r="3214" spans="1:10" x14ac:dyDescent="0.25">
      <c r="A3214" s="18">
        <v>24211039</v>
      </c>
      <c r="B3214" s="184" t="s">
        <v>6669</v>
      </c>
      <c r="C3214" s="18" t="s">
        <v>6670</v>
      </c>
      <c r="D3214" s="185" t="s">
        <v>95</v>
      </c>
      <c r="E3214" s="18" t="s">
        <v>1796</v>
      </c>
      <c r="F3214" s="18">
        <v>14</v>
      </c>
      <c r="G3214" s="18" t="s">
        <v>142</v>
      </c>
      <c r="H3214" s="184" t="s">
        <v>6647</v>
      </c>
      <c r="I3214" s="185" t="s">
        <v>142</v>
      </c>
      <c r="J3214" s="18" t="s">
        <v>445</v>
      </c>
    </row>
    <row r="3215" spans="1:10" x14ac:dyDescent="0.25">
      <c r="A3215" s="18">
        <v>24248950</v>
      </c>
      <c r="B3215" s="184" t="s">
        <v>6671</v>
      </c>
      <c r="C3215" s="18" t="s">
        <v>6672</v>
      </c>
      <c r="D3215" s="185" t="s">
        <v>79</v>
      </c>
      <c r="E3215" s="18" t="s">
        <v>1467</v>
      </c>
      <c r="F3215" s="18">
        <v>12</v>
      </c>
      <c r="G3215" s="18" t="s">
        <v>142</v>
      </c>
      <c r="H3215" s="184" t="s">
        <v>6647</v>
      </c>
      <c r="I3215" s="185" t="s">
        <v>142</v>
      </c>
      <c r="J3215" s="18" t="s">
        <v>608</v>
      </c>
    </row>
    <row r="3216" spans="1:10" x14ac:dyDescent="0.25">
      <c r="A3216" s="18">
        <v>24210276</v>
      </c>
      <c r="B3216" s="184" t="s">
        <v>6458</v>
      </c>
      <c r="C3216" s="18" t="s">
        <v>6673</v>
      </c>
      <c r="D3216" s="185" t="s">
        <v>95</v>
      </c>
      <c r="E3216" s="18" t="s">
        <v>2789</v>
      </c>
      <c r="F3216" s="18">
        <v>15</v>
      </c>
      <c r="G3216" s="18" t="s">
        <v>142</v>
      </c>
      <c r="H3216" s="184" t="s">
        <v>6647</v>
      </c>
      <c r="I3216" s="185" t="s">
        <v>142</v>
      </c>
      <c r="J3216" s="18" t="s">
        <v>6674</v>
      </c>
    </row>
    <row r="3217" spans="1:10" x14ac:dyDescent="0.25">
      <c r="A3217" s="18">
        <v>24247586</v>
      </c>
      <c r="B3217" s="184" t="s">
        <v>6675</v>
      </c>
      <c r="C3217" s="18" t="s">
        <v>6676</v>
      </c>
      <c r="D3217" s="185" t="s">
        <v>79</v>
      </c>
      <c r="E3217" s="18" t="s">
        <v>3284</v>
      </c>
      <c r="F3217" s="18">
        <v>11</v>
      </c>
      <c r="G3217" s="18" t="s">
        <v>142</v>
      </c>
      <c r="H3217" s="184" t="s">
        <v>6647</v>
      </c>
      <c r="I3217" s="185" t="s">
        <v>142</v>
      </c>
      <c r="J3217" s="18" t="s">
        <v>6652</v>
      </c>
    </row>
    <row r="3218" spans="1:10" x14ac:dyDescent="0.25">
      <c r="A3218" s="18">
        <v>24237489</v>
      </c>
      <c r="B3218" s="184" t="s">
        <v>6677</v>
      </c>
      <c r="C3218" s="18" t="s">
        <v>6678</v>
      </c>
      <c r="D3218" s="185" t="s">
        <v>95</v>
      </c>
      <c r="E3218" s="18" t="s">
        <v>6679</v>
      </c>
      <c r="F3218" s="18">
        <v>15</v>
      </c>
      <c r="G3218" s="18" t="s">
        <v>142</v>
      </c>
      <c r="H3218" s="184" t="s">
        <v>6647</v>
      </c>
      <c r="I3218" s="185" t="s">
        <v>142</v>
      </c>
      <c r="J3218" s="18" t="s">
        <v>6680</v>
      </c>
    </row>
    <row r="3219" spans="1:10" x14ac:dyDescent="0.25">
      <c r="A3219" s="18">
        <v>24220698</v>
      </c>
      <c r="B3219" s="184" t="s">
        <v>6681</v>
      </c>
      <c r="C3219" s="18" t="s">
        <v>6682</v>
      </c>
      <c r="D3219" s="185" t="s">
        <v>79</v>
      </c>
      <c r="E3219" s="18" t="s">
        <v>3843</v>
      </c>
      <c r="F3219" s="18">
        <v>13</v>
      </c>
      <c r="G3219" s="18" t="s">
        <v>142</v>
      </c>
      <c r="H3219" s="184" t="s">
        <v>6647</v>
      </c>
      <c r="I3219" s="185" t="s">
        <v>142</v>
      </c>
      <c r="J3219" s="18" t="s">
        <v>1388</v>
      </c>
    </row>
    <row r="3220" spans="1:10" x14ac:dyDescent="0.25">
      <c r="A3220" s="18">
        <v>24247587</v>
      </c>
      <c r="B3220" s="184" t="s">
        <v>4070</v>
      </c>
      <c r="C3220" s="18" t="s">
        <v>6683</v>
      </c>
      <c r="D3220" s="185" t="s">
        <v>79</v>
      </c>
      <c r="E3220" s="18" t="s">
        <v>5831</v>
      </c>
      <c r="F3220" s="18">
        <v>11</v>
      </c>
      <c r="G3220" s="18" t="s">
        <v>142</v>
      </c>
      <c r="H3220" s="184" t="s">
        <v>6647</v>
      </c>
      <c r="I3220" s="185" t="s">
        <v>142</v>
      </c>
      <c r="J3220" s="18" t="s">
        <v>445</v>
      </c>
    </row>
    <row r="3221" spans="1:10" x14ac:dyDescent="0.25">
      <c r="A3221" s="18">
        <v>24247588</v>
      </c>
      <c r="B3221" s="184" t="s">
        <v>4070</v>
      </c>
      <c r="C3221" s="18" t="s">
        <v>6684</v>
      </c>
      <c r="D3221" s="185" t="s">
        <v>79</v>
      </c>
      <c r="E3221" s="18" t="s">
        <v>6685</v>
      </c>
      <c r="F3221" s="18">
        <v>12</v>
      </c>
      <c r="G3221" s="18" t="s">
        <v>142</v>
      </c>
      <c r="H3221" s="184" t="s">
        <v>6647</v>
      </c>
      <c r="I3221" s="185" t="s">
        <v>142</v>
      </c>
      <c r="J3221" s="18" t="s">
        <v>6654</v>
      </c>
    </row>
    <row r="3222" spans="1:10" x14ac:dyDescent="0.25">
      <c r="A3222" s="18">
        <v>24248375</v>
      </c>
      <c r="B3222" s="184" t="s">
        <v>5279</v>
      </c>
      <c r="C3222" s="18" t="s">
        <v>3008</v>
      </c>
      <c r="D3222" s="185" t="s">
        <v>78</v>
      </c>
      <c r="E3222" s="18" t="s">
        <v>955</v>
      </c>
      <c r="F3222" s="18">
        <v>11</v>
      </c>
      <c r="G3222" s="18" t="s">
        <v>142</v>
      </c>
      <c r="H3222" s="184" t="s">
        <v>6647</v>
      </c>
      <c r="I3222" s="185" t="s">
        <v>142</v>
      </c>
      <c r="J3222" s="18" t="s">
        <v>6652</v>
      </c>
    </row>
    <row r="3223" spans="1:10" x14ac:dyDescent="0.25">
      <c r="A3223" s="18">
        <v>24210007</v>
      </c>
      <c r="B3223" s="184" t="s">
        <v>802</v>
      </c>
      <c r="C3223" s="18" t="s">
        <v>6454</v>
      </c>
      <c r="D3223" s="185" t="s">
        <v>94</v>
      </c>
      <c r="E3223" s="18" t="s">
        <v>6686</v>
      </c>
      <c r="F3223" s="18">
        <v>15</v>
      </c>
      <c r="G3223" s="18" t="s">
        <v>142</v>
      </c>
      <c r="H3223" s="184" t="s">
        <v>6647</v>
      </c>
      <c r="I3223" s="185" t="s">
        <v>142</v>
      </c>
      <c r="J3223" s="18" t="s">
        <v>1307</v>
      </c>
    </row>
    <row r="3224" spans="1:10" x14ac:dyDescent="0.25">
      <c r="A3224" s="18">
        <v>24220702</v>
      </c>
      <c r="B3224" s="184" t="s">
        <v>3423</v>
      </c>
      <c r="C3224" s="18" t="s">
        <v>2485</v>
      </c>
      <c r="D3224" s="185" t="s">
        <v>95</v>
      </c>
      <c r="E3224" s="18" t="s">
        <v>400</v>
      </c>
      <c r="F3224" s="18">
        <v>14</v>
      </c>
      <c r="G3224" s="18" t="s">
        <v>142</v>
      </c>
      <c r="H3224" s="184" t="s">
        <v>6647</v>
      </c>
      <c r="I3224" s="185" t="s">
        <v>142</v>
      </c>
      <c r="J3224" s="18" t="s">
        <v>1388</v>
      </c>
    </row>
    <row r="3225" spans="1:10" x14ac:dyDescent="0.25">
      <c r="A3225" s="18">
        <v>24210231</v>
      </c>
      <c r="B3225" s="184" t="s">
        <v>6687</v>
      </c>
      <c r="C3225" s="18" t="s">
        <v>6688</v>
      </c>
      <c r="D3225" s="185" t="s">
        <v>95</v>
      </c>
      <c r="E3225" s="18" t="s">
        <v>6689</v>
      </c>
      <c r="F3225" s="18">
        <v>15</v>
      </c>
      <c r="G3225" s="18" t="s">
        <v>142</v>
      </c>
      <c r="H3225" s="184" t="s">
        <v>6647</v>
      </c>
      <c r="I3225" s="185" t="s">
        <v>142</v>
      </c>
      <c r="J3225" s="18" t="s">
        <v>573</v>
      </c>
    </row>
    <row r="3226" spans="1:10" x14ac:dyDescent="0.25">
      <c r="A3226" s="18">
        <v>24247576</v>
      </c>
      <c r="B3226" s="184" t="s">
        <v>6690</v>
      </c>
      <c r="C3226" s="18" t="s">
        <v>6691</v>
      </c>
      <c r="D3226" s="185" t="s">
        <v>79</v>
      </c>
      <c r="E3226" s="18" t="s">
        <v>783</v>
      </c>
      <c r="F3226" s="18">
        <v>12</v>
      </c>
      <c r="G3226" s="18" t="s">
        <v>142</v>
      </c>
      <c r="H3226" s="184" t="s">
        <v>6647</v>
      </c>
      <c r="I3226" s="185" t="s">
        <v>142</v>
      </c>
      <c r="J3226" s="18" t="s">
        <v>573</v>
      </c>
    </row>
    <row r="3227" spans="1:10" x14ac:dyDescent="0.25">
      <c r="A3227" s="18">
        <v>24247577</v>
      </c>
      <c r="B3227" s="184" t="s">
        <v>6690</v>
      </c>
      <c r="C3227" s="18" t="s">
        <v>455</v>
      </c>
      <c r="D3227" s="185" t="s">
        <v>79</v>
      </c>
      <c r="E3227" s="18" t="s">
        <v>2815</v>
      </c>
      <c r="F3227" s="18">
        <v>11</v>
      </c>
      <c r="G3227" s="18" t="s">
        <v>142</v>
      </c>
      <c r="H3227" s="184" t="s">
        <v>6647</v>
      </c>
      <c r="I3227" s="185" t="s">
        <v>142</v>
      </c>
      <c r="J3227" s="18" t="s">
        <v>573</v>
      </c>
    </row>
    <row r="3228" spans="1:10" x14ac:dyDescent="0.25">
      <c r="A3228" s="18">
        <v>24210277</v>
      </c>
      <c r="B3228" s="184" t="s">
        <v>6690</v>
      </c>
      <c r="C3228" s="18" t="s">
        <v>1460</v>
      </c>
      <c r="D3228" s="185" t="s">
        <v>95</v>
      </c>
      <c r="E3228" s="18" t="s">
        <v>5169</v>
      </c>
      <c r="F3228" s="18">
        <v>14</v>
      </c>
      <c r="G3228" s="18" t="s">
        <v>142</v>
      </c>
      <c r="H3228" s="184" t="s">
        <v>6647</v>
      </c>
      <c r="I3228" s="185" t="s">
        <v>142</v>
      </c>
      <c r="J3228" s="18" t="s">
        <v>445</v>
      </c>
    </row>
    <row r="3229" spans="1:10" x14ac:dyDescent="0.25">
      <c r="A3229" s="18">
        <v>24237366</v>
      </c>
      <c r="B3229" s="184" t="s">
        <v>3850</v>
      </c>
      <c r="C3229" s="18" t="s">
        <v>6692</v>
      </c>
      <c r="D3229" s="185" t="s">
        <v>79</v>
      </c>
      <c r="E3229" s="18" t="s">
        <v>3327</v>
      </c>
      <c r="F3229" s="18">
        <v>12</v>
      </c>
      <c r="G3229" s="18" t="s">
        <v>142</v>
      </c>
      <c r="H3229" s="184" t="s">
        <v>6647</v>
      </c>
      <c r="I3229" s="185" t="s">
        <v>142</v>
      </c>
      <c r="J3229" s="18" t="s">
        <v>6654</v>
      </c>
    </row>
    <row r="3230" spans="1:10" x14ac:dyDescent="0.25">
      <c r="A3230" s="18">
        <v>24248545</v>
      </c>
      <c r="B3230" s="184" t="s">
        <v>6693</v>
      </c>
      <c r="C3230" s="18" t="s">
        <v>3081</v>
      </c>
      <c r="D3230" s="185" t="s">
        <v>78</v>
      </c>
      <c r="E3230" s="18" t="s">
        <v>6694</v>
      </c>
      <c r="F3230" s="18">
        <v>11</v>
      </c>
      <c r="G3230" s="18" t="s">
        <v>142</v>
      </c>
      <c r="H3230" s="184" t="s">
        <v>6647</v>
      </c>
      <c r="I3230" s="185" t="s">
        <v>142</v>
      </c>
      <c r="J3230" s="18" t="s">
        <v>6652</v>
      </c>
    </row>
    <row r="3231" spans="1:10" x14ac:dyDescent="0.25">
      <c r="A3231" s="18">
        <v>24247589</v>
      </c>
      <c r="B3231" s="184" t="s">
        <v>6693</v>
      </c>
      <c r="C3231" s="18" t="s">
        <v>6695</v>
      </c>
      <c r="D3231" s="185" t="s">
        <v>78</v>
      </c>
      <c r="E3231" s="18" t="s">
        <v>4096</v>
      </c>
      <c r="F3231" s="18">
        <v>13</v>
      </c>
      <c r="G3231" s="18" t="s">
        <v>142</v>
      </c>
      <c r="H3231" s="184" t="s">
        <v>6647</v>
      </c>
      <c r="I3231" s="185" t="s">
        <v>142</v>
      </c>
      <c r="J3231" s="18" t="s">
        <v>6652</v>
      </c>
    </row>
    <row r="3232" spans="1:10" x14ac:dyDescent="0.25">
      <c r="A3232" s="18">
        <v>24247578</v>
      </c>
      <c r="B3232" s="184" t="s">
        <v>6696</v>
      </c>
      <c r="C3232" s="18" t="s">
        <v>6697</v>
      </c>
      <c r="D3232" s="185" t="s">
        <v>79</v>
      </c>
      <c r="E3232" s="18" t="s">
        <v>1999</v>
      </c>
      <c r="F3232" s="18">
        <v>11</v>
      </c>
      <c r="G3232" s="18" t="s">
        <v>142</v>
      </c>
      <c r="H3232" s="184" t="s">
        <v>6647</v>
      </c>
      <c r="I3232" s="185" t="s">
        <v>142</v>
      </c>
      <c r="J3232" s="18" t="s">
        <v>573</v>
      </c>
    </row>
    <row r="3233" spans="1:10" x14ac:dyDescent="0.25">
      <c r="A3233" s="18">
        <v>24247667</v>
      </c>
      <c r="B3233" s="184" t="s">
        <v>827</v>
      </c>
      <c r="C3233" s="18" t="s">
        <v>154</v>
      </c>
      <c r="D3233" s="185" t="s">
        <v>79</v>
      </c>
      <c r="E3233" s="18" t="s">
        <v>5334</v>
      </c>
      <c r="F3233" s="18">
        <v>12</v>
      </c>
      <c r="G3233" s="18" t="s">
        <v>142</v>
      </c>
      <c r="H3233" s="184" t="s">
        <v>6647</v>
      </c>
      <c r="I3233" s="185" t="s">
        <v>142</v>
      </c>
      <c r="J3233" s="18" t="s">
        <v>573</v>
      </c>
    </row>
    <row r="3234" spans="1:10" x14ac:dyDescent="0.25">
      <c r="A3234" s="18">
        <v>24233737</v>
      </c>
      <c r="B3234" s="184" t="s">
        <v>6698</v>
      </c>
      <c r="C3234" s="18" t="s">
        <v>4414</v>
      </c>
      <c r="D3234" s="185" t="s">
        <v>79</v>
      </c>
      <c r="E3234" s="18" t="s">
        <v>5682</v>
      </c>
      <c r="F3234" s="18">
        <v>12</v>
      </c>
      <c r="G3234" s="18" t="s">
        <v>142</v>
      </c>
      <c r="H3234" s="184" t="s">
        <v>6647</v>
      </c>
      <c r="I3234" s="185" t="s">
        <v>142</v>
      </c>
      <c r="J3234" s="18" t="s">
        <v>445</v>
      </c>
    </row>
    <row r="3235" spans="1:10" x14ac:dyDescent="0.25">
      <c r="A3235" s="18">
        <v>24237479</v>
      </c>
      <c r="B3235" s="184" t="s">
        <v>6698</v>
      </c>
      <c r="C3235" s="18" t="s">
        <v>6699</v>
      </c>
      <c r="D3235" s="185" t="s">
        <v>79</v>
      </c>
      <c r="E3235" s="18" t="s">
        <v>2460</v>
      </c>
      <c r="F3235" s="18">
        <v>13</v>
      </c>
      <c r="G3235" s="18" t="s">
        <v>142</v>
      </c>
      <c r="H3235" s="184" t="s">
        <v>6647</v>
      </c>
      <c r="I3235" s="185" t="s">
        <v>142</v>
      </c>
      <c r="J3235" s="18" t="s">
        <v>4212</v>
      </c>
    </row>
    <row r="3236" spans="1:10" x14ac:dyDescent="0.25">
      <c r="A3236" s="18">
        <v>24248547</v>
      </c>
      <c r="B3236" s="184" t="s">
        <v>6698</v>
      </c>
      <c r="C3236" s="18" t="s">
        <v>501</v>
      </c>
      <c r="D3236" s="185" t="s">
        <v>79</v>
      </c>
      <c r="E3236" s="18" t="s">
        <v>6700</v>
      </c>
      <c r="F3236" s="18">
        <v>11</v>
      </c>
      <c r="G3236" s="18" t="s">
        <v>142</v>
      </c>
      <c r="H3236" s="184" t="s">
        <v>6647</v>
      </c>
      <c r="I3236" s="185" t="s">
        <v>142</v>
      </c>
      <c r="J3236" s="18" t="s">
        <v>255</v>
      </c>
    </row>
    <row r="3237" spans="1:10" x14ac:dyDescent="0.25">
      <c r="A3237" s="18">
        <v>24233778</v>
      </c>
      <c r="B3237" s="184" t="s">
        <v>6701</v>
      </c>
      <c r="C3237" s="18" t="s">
        <v>6702</v>
      </c>
      <c r="D3237" s="185" t="s">
        <v>79</v>
      </c>
      <c r="E3237" s="18" t="s">
        <v>4096</v>
      </c>
      <c r="F3237" s="18">
        <v>13</v>
      </c>
      <c r="G3237" s="18" t="s">
        <v>142</v>
      </c>
      <c r="H3237" s="184" t="s">
        <v>6647</v>
      </c>
      <c r="I3237" s="185" t="s">
        <v>142</v>
      </c>
      <c r="J3237" s="18" t="s">
        <v>445</v>
      </c>
    </row>
    <row r="3238" spans="1:10" x14ac:dyDescent="0.25">
      <c r="A3238" s="18">
        <v>24247599</v>
      </c>
      <c r="B3238" s="184" t="s">
        <v>6703</v>
      </c>
      <c r="C3238" s="18" t="s">
        <v>6704</v>
      </c>
      <c r="D3238" s="185" t="s">
        <v>95</v>
      </c>
      <c r="E3238" s="18" t="s">
        <v>6705</v>
      </c>
      <c r="F3238" s="18">
        <v>14</v>
      </c>
      <c r="G3238" s="18" t="s">
        <v>142</v>
      </c>
      <c r="H3238" s="184" t="s">
        <v>6647</v>
      </c>
      <c r="I3238" s="185" t="s">
        <v>142</v>
      </c>
      <c r="J3238" s="18" t="s">
        <v>608</v>
      </c>
    </row>
    <row r="3239" spans="1:10" x14ac:dyDescent="0.25">
      <c r="A3239" s="18">
        <v>24220002</v>
      </c>
      <c r="B3239" s="184" t="s">
        <v>6706</v>
      </c>
      <c r="C3239" s="18" t="s">
        <v>6707</v>
      </c>
      <c r="D3239" s="185" t="s">
        <v>79</v>
      </c>
      <c r="E3239" s="18" t="s">
        <v>3370</v>
      </c>
      <c r="F3239" s="18">
        <v>13</v>
      </c>
      <c r="G3239" s="18" t="s">
        <v>142</v>
      </c>
      <c r="H3239" s="184" t="s">
        <v>6647</v>
      </c>
      <c r="I3239" s="185" t="s">
        <v>142</v>
      </c>
      <c r="J3239" s="18" t="s">
        <v>3533</v>
      </c>
    </row>
    <row r="3240" spans="1:10" x14ac:dyDescent="0.25">
      <c r="A3240" s="18">
        <v>24237687</v>
      </c>
      <c r="B3240" s="184" t="s">
        <v>6706</v>
      </c>
      <c r="C3240" s="18" t="s">
        <v>6708</v>
      </c>
      <c r="D3240" s="185" t="s">
        <v>78</v>
      </c>
      <c r="E3240" s="18" t="s">
        <v>2163</v>
      </c>
      <c r="F3240" s="18">
        <v>13</v>
      </c>
      <c r="G3240" s="18" t="s">
        <v>142</v>
      </c>
      <c r="H3240" s="184" t="s">
        <v>6647</v>
      </c>
      <c r="I3240" s="185" t="s">
        <v>142</v>
      </c>
      <c r="J3240" s="18" t="s">
        <v>445</v>
      </c>
    </row>
    <row r="3241" spans="1:10" x14ac:dyDescent="0.25">
      <c r="A3241" s="18">
        <v>24210225</v>
      </c>
      <c r="B3241" s="184" t="s">
        <v>6709</v>
      </c>
      <c r="C3241" s="18" t="s">
        <v>6710</v>
      </c>
      <c r="D3241" s="185" t="s">
        <v>94</v>
      </c>
      <c r="E3241" s="18" t="s">
        <v>6711</v>
      </c>
      <c r="F3241" s="18">
        <v>15</v>
      </c>
      <c r="G3241" s="18" t="s">
        <v>142</v>
      </c>
      <c r="H3241" s="184" t="s">
        <v>6647</v>
      </c>
      <c r="I3241" s="185" t="s">
        <v>142</v>
      </c>
      <c r="J3241" s="18" t="s">
        <v>445</v>
      </c>
    </row>
    <row r="3242" spans="1:10" x14ac:dyDescent="0.25">
      <c r="A3242" s="18">
        <v>24221346</v>
      </c>
      <c r="B3242" s="184" t="s">
        <v>6709</v>
      </c>
      <c r="C3242" s="18" t="s">
        <v>6712</v>
      </c>
      <c r="D3242" s="185" t="s">
        <v>94</v>
      </c>
      <c r="E3242" s="18" t="s">
        <v>1578</v>
      </c>
      <c r="F3242" s="18">
        <v>14</v>
      </c>
      <c r="G3242" s="18" t="s">
        <v>142</v>
      </c>
      <c r="H3242" s="184" t="s">
        <v>6647</v>
      </c>
      <c r="I3242" s="185" t="s">
        <v>142</v>
      </c>
      <c r="J3242" s="18" t="s">
        <v>445</v>
      </c>
    </row>
    <row r="3243" spans="1:10" x14ac:dyDescent="0.25">
      <c r="A3243" s="18">
        <v>24221416</v>
      </c>
      <c r="B3243" s="184" t="s">
        <v>6709</v>
      </c>
      <c r="C3243" s="18" t="s">
        <v>2251</v>
      </c>
      <c r="D3243" s="185" t="s">
        <v>94</v>
      </c>
      <c r="E3243" s="18" t="s">
        <v>3050</v>
      </c>
      <c r="F3243" s="18">
        <v>14</v>
      </c>
      <c r="G3243" s="18" t="s">
        <v>142</v>
      </c>
      <c r="H3243" s="184" t="s">
        <v>6647</v>
      </c>
      <c r="I3243" s="185" t="s">
        <v>142</v>
      </c>
      <c r="J3243" s="18" t="s">
        <v>445</v>
      </c>
    </row>
    <row r="3244" spans="1:10" x14ac:dyDescent="0.25">
      <c r="A3244" s="18">
        <v>24210558</v>
      </c>
      <c r="B3244" s="184" t="s">
        <v>6709</v>
      </c>
      <c r="C3244" s="18" t="s">
        <v>3357</v>
      </c>
      <c r="D3244" s="185" t="s">
        <v>95</v>
      </c>
      <c r="E3244" s="18" t="s">
        <v>6713</v>
      </c>
      <c r="F3244" s="18">
        <v>15</v>
      </c>
      <c r="G3244" s="18" t="s">
        <v>142</v>
      </c>
      <c r="H3244" s="184" t="s">
        <v>6647</v>
      </c>
      <c r="I3244" s="185" t="s">
        <v>142</v>
      </c>
      <c r="J3244" s="18" t="s">
        <v>6654</v>
      </c>
    </row>
    <row r="3245" spans="1:10" x14ac:dyDescent="0.25">
      <c r="A3245" s="18">
        <v>24222276</v>
      </c>
      <c r="B3245" s="184" t="s">
        <v>6709</v>
      </c>
      <c r="C3245" s="18" t="s">
        <v>6714</v>
      </c>
      <c r="D3245" s="185" t="s">
        <v>95</v>
      </c>
      <c r="E3245" s="18" t="s">
        <v>1823</v>
      </c>
      <c r="F3245" s="18">
        <v>14</v>
      </c>
      <c r="G3245" s="18" t="s">
        <v>142</v>
      </c>
      <c r="H3245" s="184" t="s">
        <v>6647</v>
      </c>
      <c r="I3245" s="185" t="s">
        <v>142</v>
      </c>
      <c r="J3245" s="18" t="s">
        <v>701</v>
      </c>
    </row>
    <row r="3246" spans="1:10" x14ac:dyDescent="0.25">
      <c r="A3246" s="18">
        <v>24211137</v>
      </c>
      <c r="B3246" s="184" t="s">
        <v>6709</v>
      </c>
      <c r="C3246" s="18" t="s">
        <v>4215</v>
      </c>
      <c r="D3246" s="185" t="s">
        <v>380</v>
      </c>
      <c r="E3246" s="18" t="s">
        <v>6715</v>
      </c>
      <c r="F3246" s="18">
        <v>15</v>
      </c>
      <c r="G3246" s="18" t="s">
        <v>142</v>
      </c>
      <c r="H3246" s="184" t="s">
        <v>6647</v>
      </c>
      <c r="I3246" s="185" t="s">
        <v>142</v>
      </c>
      <c r="J3246" s="18" t="s">
        <v>445</v>
      </c>
    </row>
    <row r="3247" spans="1:10" x14ac:dyDescent="0.25">
      <c r="A3247" s="18">
        <v>24247590</v>
      </c>
      <c r="B3247" s="184" t="s">
        <v>6716</v>
      </c>
      <c r="C3247" s="18" t="s">
        <v>2919</v>
      </c>
      <c r="D3247" s="185" t="s">
        <v>79</v>
      </c>
      <c r="E3247" s="18" t="s">
        <v>6694</v>
      </c>
      <c r="F3247" s="18">
        <v>11</v>
      </c>
      <c r="G3247" s="18" t="s">
        <v>142</v>
      </c>
      <c r="H3247" s="184" t="s">
        <v>6647</v>
      </c>
      <c r="I3247" s="185" t="s">
        <v>142</v>
      </c>
      <c r="J3247" s="18" t="s">
        <v>6654</v>
      </c>
    </row>
    <row r="3248" spans="1:10" x14ac:dyDescent="0.25">
      <c r="A3248" s="18">
        <v>24222070</v>
      </c>
      <c r="B3248" s="184" t="s">
        <v>6717</v>
      </c>
      <c r="C3248" s="18" t="s">
        <v>1175</v>
      </c>
      <c r="D3248" s="185" t="s">
        <v>95</v>
      </c>
      <c r="E3248" s="18" t="s">
        <v>6718</v>
      </c>
      <c r="F3248" s="18">
        <v>15</v>
      </c>
      <c r="G3248" s="18" t="s">
        <v>142</v>
      </c>
      <c r="H3248" s="184" t="s">
        <v>6647</v>
      </c>
      <c r="I3248" s="185" t="s">
        <v>142</v>
      </c>
      <c r="J3248" s="18" t="s">
        <v>6719</v>
      </c>
    </row>
    <row r="3249" spans="1:10" x14ac:dyDescent="0.25">
      <c r="A3249" s="18">
        <v>24247649</v>
      </c>
      <c r="B3249" s="184" t="s">
        <v>6720</v>
      </c>
      <c r="C3249" s="18" t="s">
        <v>6349</v>
      </c>
      <c r="D3249" s="185" t="s">
        <v>78</v>
      </c>
      <c r="E3249" s="18" t="s">
        <v>1996</v>
      </c>
      <c r="F3249" s="18">
        <v>11</v>
      </c>
      <c r="G3249" s="18" t="s">
        <v>142</v>
      </c>
      <c r="H3249" s="184" t="s">
        <v>6647</v>
      </c>
      <c r="I3249" s="185" t="s">
        <v>142</v>
      </c>
      <c r="J3249" s="18" t="s">
        <v>608</v>
      </c>
    </row>
    <row r="3250" spans="1:10" x14ac:dyDescent="0.25">
      <c r="A3250" s="18">
        <v>24237565</v>
      </c>
      <c r="B3250" s="184" t="s">
        <v>6140</v>
      </c>
      <c r="C3250" s="18" t="s">
        <v>6721</v>
      </c>
      <c r="D3250" s="185" t="s">
        <v>79</v>
      </c>
      <c r="E3250" s="18" t="s">
        <v>2995</v>
      </c>
      <c r="F3250" s="18">
        <v>13</v>
      </c>
      <c r="G3250" s="18" t="s">
        <v>142</v>
      </c>
      <c r="H3250" s="184" t="s">
        <v>6647</v>
      </c>
      <c r="I3250" s="185" t="s">
        <v>142</v>
      </c>
      <c r="J3250" s="18" t="s">
        <v>573</v>
      </c>
    </row>
    <row r="3251" spans="1:10" x14ac:dyDescent="0.25">
      <c r="A3251" s="18">
        <v>24247579</v>
      </c>
      <c r="B3251" s="184" t="s">
        <v>6722</v>
      </c>
      <c r="C3251" s="18" t="s">
        <v>6723</v>
      </c>
      <c r="D3251" s="185" t="s">
        <v>79</v>
      </c>
      <c r="E3251" s="18" t="s">
        <v>5133</v>
      </c>
      <c r="F3251" s="18">
        <v>11</v>
      </c>
      <c r="G3251" s="18" t="s">
        <v>142</v>
      </c>
      <c r="H3251" s="184" t="s">
        <v>6647</v>
      </c>
      <c r="I3251" s="185" t="s">
        <v>142</v>
      </c>
      <c r="J3251" s="18" t="s">
        <v>445</v>
      </c>
    </row>
    <row r="3252" spans="1:10" x14ac:dyDescent="0.25">
      <c r="A3252" s="18">
        <v>24220416</v>
      </c>
      <c r="B3252" s="184" t="s">
        <v>6724</v>
      </c>
      <c r="C3252" s="18" t="s">
        <v>6725</v>
      </c>
      <c r="D3252" s="185" t="s">
        <v>95</v>
      </c>
      <c r="E3252" s="18" t="s">
        <v>2622</v>
      </c>
      <c r="F3252" s="18">
        <v>14</v>
      </c>
      <c r="G3252" s="18" t="s">
        <v>142</v>
      </c>
      <c r="H3252" s="184" t="s">
        <v>6647</v>
      </c>
      <c r="I3252" s="185" t="s">
        <v>142</v>
      </c>
      <c r="J3252" s="18" t="s">
        <v>445</v>
      </c>
    </row>
    <row r="3253" spans="1:10" x14ac:dyDescent="0.25">
      <c r="A3253" s="18">
        <v>24220403</v>
      </c>
      <c r="B3253" s="184" t="s">
        <v>910</v>
      </c>
      <c r="C3253" s="18" t="s">
        <v>6726</v>
      </c>
      <c r="D3253" s="185" t="s">
        <v>79</v>
      </c>
      <c r="E3253" s="18" t="s">
        <v>2961</v>
      </c>
      <c r="F3253" s="18">
        <v>13</v>
      </c>
      <c r="G3253" s="18" t="s">
        <v>142</v>
      </c>
      <c r="H3253" s="184" t="s">
        <v>6647</v>
      </c>
      <c r="I3253" s="185" t="s">
        <v>142</v>
      </c>
      <c r="J3253" s="18" t="s">
        <v>445</v>
      </c>
    </row>
    <row r="3254" spans="1:10" x14ac:dyDescent="0.25">
      <c r="A3254" s="18">
        <v>24210281</v>
      </c>
      <c r="B3254" s="184" t="s">
        <v>913</v>
      </c>
      <c r="C3254" s="18" t="s">
        <v>6727</v>
      </c>
      <c r="D3254" s="185" t="s">
        <v>94</v>
      </c>
      <c r="E3254" s="18" t="s">
        <v>6728</v>
      </c>
      <c r="F3254" s="18">
        <v>14</v>
      </c>
      <c r="G3254" s="18" t="s">
        <v>142</v>
      </c>
      <c r="H3254" s="184" t="s">
        <v>6647</v>
      </c>
      <c r="I3254" s="185" t="s">
        <v>142</v>
      </c>
      <c r="J3254" s="18" t="s">
        <v>4212</v>
      </c>
    </row>
    <row r="3255" spans="1:10" x14ac:dyDescent="0.25">
      <c r="A3255" s="18">
        <v>24237481</v>
      </c>
      <c r="B3255" s="184" t="s">
        <v>6729</v>
      </c>
      <c r="C3255" s="18" t="s">
        <v>6730</v>
      </c>
      <c r="D3255" s="185" t="s">
        <v>94</v>
      </c>
      <c r="E3255" s="18" t="s">
        <v>4542</v>
      </c>
      <c r="F3255" s="18">
        <v>14</v>
      </c>
      <c r="G3255" s="18" t="s">
        <v>142</v>
      </c>
      <c r="H3255" s="184" t="s">
        <v>6647</v>
      </c>
      <c r="I3255" s="185" t="s">
        <v>142</v>
      </c>
      <c r="J3255" s="18" t="s">
        <v>445</v>
      </c>
    </row>
    <row r="3256" spans="1:10" x14ac:dyDescent="0.25">
      <c r="A3256" s="18">
        <v>24237483</v>
      </c>
      <c r="B3256" s="184" t="s">
        <v>6729</v>
      </c>
      <c r="C3256" s="18" t="s">
        <v>3849</v>
      </c>
      <c r="D3256" s="185" t="s">
        <v>79</v>
      </c>
      <c r="E3256" s="18" t="s">
        <v>2144</v>
      </c>
      <c r="F3256" s="18">
        <v>12</v>
      </c>
      <c r="G3256" s="18" t="s">
        <v>142</v>
      </c>
      <c r="H3256" s="184" t="s">
        <v>6647</v>
      </c>
      <c r="I3256" s="185" t="s">
        <v>142</v>
      </c>
      <c r="J3256" s="18" t="s">
        <v>6731</v>
      </c>
    </row>
    <row r="3257" spans="1:10" x14ac:dyDescent="0.25">
      <c r="A3257" s="18">
        <v>24233736</v>
      </c>
      <c r="B3257" s="184" t="s">
        <v>6732</v>
      </c>
      <c r="C3257" s="18" t="s">
        <v>6733</v>
      </c>
      <c r="D3257" s="185" t="s">
        <v>79</v>
      </c>
      <c r="E3257" s="18" t="s">
        <v>2512</v>
      </c>
      <c r="F3257" s="18">
        <v>13</v>
      </c>
      <c r="G3257" s="18" t="s">
        <v>142</v>
      </c>
      <c r="H3257" s="184" t="s">
        <v>6647</v>
      </c>
      <c r="I3257" s="185" t="s">
        <v>142</v>
      </c>
      <c r="J3257" s="18" t="s">
        <v>445</v>
      </c>
    </row>
    <row r="3258" spans="1:10" x14ac:dyDescent="0.25">
      <c r="A3258" s="18">
        <v>24247650</v>
      </c>
      <c r="B3258" s="184" t="s">
        <v>2546</v>
      </c>
      <c r="C3258" s="18" t="s">
        <v>6734</v>
      </c>
      <c r="D3258" s="185" t="s">
        <v>78</v>
      </c>
      <c r="E3258" s="18" t="s">
        <v>165</v>
      </c>
      <c r="F3258" s="18">
        <v>12</v>
      </c>
      <c r="G3258" s="18" t="s">
        <v>142</v>
      </c>
      <c r="H3258" s="184" t="s">
        <v>6647</v>
      </c>
      <c r="I3258" s="185" t="s">
        <v>142</v>
      </c>
      <c r="J3258" s="18" t="s">
        <v>608</v>
      </c>
    </row>
    <row r="3259" spans="1:10" x14ac:dyDescent="0.25">
      <c r="A3259" s="18">
        <v>24239237</v>
      </c>
      <c r="B3259" s="184" t="s">
        <v>5622</v>
      </c>
      <c r="C3259" s="18" t="s">
        <v>6735</v>
      </c>
      <c r="D3259" s="185" t="s">
        <v>94</v>
      </c>
      <c r="E3259" s="18" t="s">
        <v>6736</v>
      </c>
      <c r="F3259" s="18">
        <v>15</v>
      </c>
      <c r="G3259" s="18" t="s">
        <v>142</v>
      </c>
      <c r="H3259" s="184" t="s">
        <v>6647</v>
      </c>
      <c r="I3259" s="185" t="s">
        <v>142</v>
      </c>
      <c r="J3259" s="18" t="s">
        <v>6737</v>
      </c>
    </row>
    <row r="3260" spans="1:10" x14ac:dyDescent="0.25">
      <c r="A3260" s="18">
        <v>24247596</v>
      </c>
      <c r="B3260" s="184" t="s">
        <v>6738</v>
      </c>
      <c r="C3260" s="18" t="s">
        <v>6739</v>
      </c>
      <c r="D3260" s="185" t="s">
        <v>78</v>
      </c>
      <c r="E3260" s="18" t="s">
        <v>4688</v>
      </c>
      <c r="F3260" s="18">
        <v>13</v>
      </c>
      <c r="G3260" s="18" t="s">
        <v>142</v>
      </c>
      <c r="H3260" s="184" t="s">
        <v>6647</v>
      </c>
      <c r="I3260" s="185" t="s">
        <v>142</v>
      </c>
      <c r="J3260" s="18" t="s">
        <v>608</v>
      </c>
    </row>
    <row r="3261" spans="1:10" x14ac:dyDescent="0.25">
      <c r="A3261" s="18">
        <v>24247591</v>
      </c>
      <c r="B3261" s="184" t="s">
        <v>6740</v>
      </c>
      <c r="C3261" s="18" t="s">
        <v>6741</v>
      </c>
      <c r="D3261" s="185" t="s">
        <v>79</v>
      </c>
      <c r="E3261" s="18" t="s">
        <v>561</v>
      </c>
      <c r="F3261" s="18">
        <v>12</v>
      </c>
      <c r="G3261" s="18" t="s">
        <v>142</v>
      </c>
      <c r="H3261" s="184" t="s">
        <v>6647</v>
      </c>
      <c r="I3261" s="185" t="s">
        <v>142</v>
      </c>
      <c r="J3261" s="18" t="s">
        <v>6652</v>
      </c>
    </row>
    <row r="3262" spans="1:10" x14ac:dyDescent="0.25">
      <c r="A3262" s="18">
        <v>24237373</v>
      </c>
      <c r="B3262" s="184" t="s">
        <v>6742</v>
      </c>
      <c r="C3262" s="18" t="s">
        <v>6743</v>
      </c>
      <c r="D3262" s="185" t="s">
        <v>79</v>
      </c>
      <c r="E3262" s="18" t="s">
        <v>2698</v>
      </c>
      <c r="F3262" s="18">
        <v>13</v>
      </c>
      <c r="G3262" s="18" t="s">
        <v>142</v>
      </c>
      <c r="H3262" s="184" t="s">
        <v>6647</v>
      </c>
      <c r="I3262" s="185" t="s">
        <v>142</v>
      </c>
      <c r="J3262" s="18" t="s">
        <v>573</v>
      </c>
    </row>
    <row r="3263" spans="1:10" x14ac:dyDescent="0.25">
      <c r="A3263" s="18">
        <v>24237374</v>
      </c>
      <c r="B3263" s="184" t="s">
        <v>6744</v>
      </c>
      <c r="C3263" s="18" t="s">
        <v>2485</v>
      </c>
      <c r="D3263" s="185" t="s">
        <v>79</v>
      </c>
      <c r="E3263" s="18" t="s">
        <v>6745</v>
      </c>
      <c r="F3263" s="18">
        <v>13</v>
      </c>
      <c r="G3263" s="18" t="s">
        <v>142</v>
      </c>
      <c r="H3263" s="184" t="s">
        <v>6647</v>
      </c>
      <c r="I3263" s="185" t="s">
        <v>142</v>
      </c>
      <c r="J3263" s="18" t="s">
        <v>6746</v>
      </c>
    </row>
    <row r="3264" spans="1:10" x14ac:dyDescent="0.25">
      <c r="A3264" s="18">
        <v>24248378</v>
      </c>
      <c r="B3264" s="184" t="s">
        <v>6747</v>
      </c>
      <c r="C3264" s="18" t="s">
        <v>1351</v>
      </c>
      <c r="D3264" s="185" t="s">
        <v>78</v>
      </c>
      <c r="E3264" s="18" t="s">
        <v>2285</v>
      </c>
      <c r="F3264" s="18">
        <v>12</v>
      </c>
      <c r="G3264" s="18" t="s">
        <v>142</v>
      </c>
      <c r="H3264" s="184" t="s">
        <v>6647</v>
      </c>
      <c r="I3264" s="185" t="s">
        <v>142</v>
      </c>
      <c r="J3264" s="18" t="s">
        <v>608</v>
      </c>
    </row>
    <row r="3265" spans="1:10" x14ac:dyDescent="0.25">
      <c r="A3265" s="18">
        <v>24247597</v>
      </c>
      <c r="B3265" s="184" t="s">
        <v>612</v>
      </c>
      <c r="C3265" s="18" t="s">
        <v>6748</v>
      </c>
      <c r="D3265" s="185" t="s">
        <v>95</v>
      </c>
      <c r="E3265" s="18" t="s">
        <v>742</v>
      </c>
      <c r="F3265" s="18">
        <v>14</v>
      </c>
      <c r="G3265" s="18" t="s">
        <v>142</v>
      </c>
      <c r="H3265" s="184" t="s">
        <v>6647</v>
      </c>
      <c r="I3265" s="185" t="s">
        <v>142</v>
      </c>
      <c r="J3265" s="18" t="s">
        <v>6731</v>
      </c>
    </row>
    <row r="3266" spans="1:10" x14ac:dyDescent="0.25">
      <c r="A3266" s="18">
        <v>24222143</v>
      </c>
      <c r="B3266" s="184" t="s">
        <v>6749</v>
      </c>
      <c r="C3266" s="18" t="s">
        <v>3700</v>
      </c>
      <c r="D3266" s="185" t="s">
        <v>95</v>
      </c>
      <c r="E3266" s="18" t="s">
        <v>1937</v>
      </c>
      <c r="F3266" s="18">
        <v>14</v>
      </c>
      <c r="G3266" s="18" t="s">
        <v>142</v>
      </c>
      <c r="H3266" s="184" t="s">
        <v>6647</v>
      </c>
      <c r="I3266" s="185" t="s">
        <v>142</v>
      </c>
      <c r="J3266" s="18" t="s">
        <v>3533</v>
      </c>
    </row>
    <row r="3267" spans="1:10" x14ac:dyDescent="0.25">
      <c r="A3267" s="18">
        <v>24247665</v>
      </c>
      <c r="B3267" s="184" t="s">
        <v>5380</v>
      </c>
      <c r="C3267" s="18" t="s">
        <v>6750</v>
      </c>
      <c r="D3267" s="185" t="s">
        <v>95</v>
      </c>
      <c r="E3267" s="18" t="s">
        <v>3053</v>
      </c>
      <c r="F3267" s="18">
        <v>14</v>
      </c>
      <c r="G3267" s="18" t="s">
        <v>142</v>
      </c>
      <c r="H3267" s="184" t="s">
        <v>6647</v>
      </c>
      <c r="I3267" s="185" t="s">
        <v>142</v>
      </c>
      <c r="J3267" s="18" t="s">
        <v>6731</v>
      </c>
    </row>
    <row r="3268" spans="1:10" x14ac:dyDescent="0.25">
      <c r="A3268" s="18">
        <v>24210857</v>
      </c>
      <c r="B3268" s="184" t="s">
        <v>6751</v>
      </c>
      <c r="C3268" s="18" t="s">
        <v>2998</v>
      </c>
      <c r="D3268" s="185" t="s">
        <v>95</v>
      </c>
      <c r="E3268" s="18" t="s">
        <v>6752</v>
      </c>
      <c r="F3268" s="18">
        <v>14</v>
      </c>
      <c r="G3268" s="18" t="s">
        <v>142</v>
      </c>
      <c r="H3268" s="184" t="s">
        <v>6647</v>
      </c>
      <c r="I3268" s="185" t="s">
        <v>142</v>
      </c>
      <c r="J3268" s="18" t="s">
        <v>1388</v>
      </c>
    </row>
    <row r="3269" spans="1:10" x14ac:dyDescent="0.25">
      <c r="A3269" s="18">
        <v>24247717</v>
      </c>
      <c r="B3269" s="184" t="s">
        <v>6753</v>
      </c>
      <c r="C3269" s="18" t="s">
        <v>1452</v>
      </c>
      <c r="D3269" s="185" t="s">
        <v>95</v>
      </c>
      <c r="E3269" s="18" t="s">
        <v>6754</v>
      </c>
      <c r="F3269" s="18">
        <v>15</v>
      </c>
      <c r="G3269" s="18" t="s">
        <v>142</v>
      </c>
      <c r="H3269" s="184" t="s">
        <v>6647</v>
      </c>
      <c r="I3269" s="185" t="s">
        <v>142</v>
      </c>
      <c r="J3269" s="18" t="s">
        <v>608</v>
      </c>
    </row>
    <row r="3270" spans="1:10" x14ac:dyDescent="0.25">
      <c r="A3270" s="18">
        <v>24237484</v>
      </c>
      <c r="B3270" s="184" t="s">
        <v>6755</v>
      </c>
      <c r="C3270" s="18" t="s">
        <v>607</v>
      </c>
      <c r="D3270" s="185" t="s">
        <v>95</v>
      </c>
      <c r="E3270" s="18" t="s">
        <v>3633</v>
      </c>
      <c r="F3270" s="18">
        <v>14</v>
      </c>
      <c r="G3270" s="18" t="s">
        <v>142</v>
      </c>
      <c r="H3270" s="184" t="s">
        <v>6647</v>
      </c>
      <c r="I3270" s="185" t="s">
        <v>142</v>
      </c>
      <c r="J3270" s="18" t="s">
        <v>701</v>
      </c>
    </row>
    <row r="3271" spans="1:10" x14ac:dyDescent="0.25">
      <c r="A3271" s="18">
        <v>24247668</v>
      </c>
      <c r="B3271" s="184" t="s">
        <v>6756</v>
      </c>
      <c r="C3271" s="18" t="s">
        <v>6757</v>
      </c>
      <c r="D3271" s="185" t="s">
        <v>79</v>
      </c>
      <c r="E3271" s="18" t="s">
        <v>1613</v>
      </c>
      <c r="F3271" s="18">
        <v>12</v>
      </c>
      <c r="G3271" s="18" t="s">
        <v>142</v>
      </c>
      <c r="H3271" s="184" t="s">
        <v>6647</v>
      </c>
      <c r="I3271" s="185" t="s">
        <v>142</v>
      </c>
      <c r="J3271" s="18" t="s">
        <v>445</v>
      </c>
    </row>
    <row r="3272" spans="1:10" x14ac:dyDescent="0.25">
      <c r="A3272" s="18">
        <v>24220703</v>
      </c>
      <c r="B3272" s="184" t="s">
        <v>6758</v>
      </c>
      <c r="C3272" s="18" t="s">
        <v>3803</v>
      </c>
      <c r="D3272" s="185" t="s">
        <v>94</v>
      </c>
      <c r="E3272" s="18" t="s">
        <v>3025</v>
      </c>
      <c r="F3272" s="18">
        <v>15</v>
      </c>
      <c r="G3272" s="18" t="s">
        <v>142</v>
      </c>
      <c r="H3272" s="184" t="s">
        <v>6647</v>
      </c>
      <c r="I3272" s="185" t="s">
        <v>142</v>
      </c>
      <c r="J3272" s="18" t="s">
        <v>6759</v>
      </c>
    </row>
    <row r="3273" spans="1:10" x14ac:dyDescent="0.25">
      <c r="A3273" s="18">
        <v>24247669</v>
      </c>
      <c r="B3273" s="184" t="s">
        <v>6760</v>
      </c>
      <c r="C3273" s="18" t="s">
        <v>1560</v>
      </c>
      <c r="D3273" s="185" t="s">
        <v>79</v>
      </c>
      <c r="E3273" s="18" t="s">
        <v>6761</v>
      </c>
      <c r="F3273" s="18">
        <v>12</v>
      </c>
      <c r="G3273" s="18" t="s">
        <v>142</v>
      </c>
      <c r="H3273" s="184" t="s">
        <v>6647</v>
      </c>
      <c r="I3273" s="185" t="s">
        <v>142</v>
      </c>
      <c r="J3273" s="18" t="s">
        <v>445</v>
      </c>
    </row>
    <row r="3274" spans="1:10" x14ac:dyDescent="0.25">
      <c r="A3274" s="18">
        <v>24247594</v>
      </c>
      <c r="B3274" s="184" t="s">
        <v>3514</v>
      </c>
      <c r="C3274" s="18" t="s">
        <v>6762</v>
      </c>
      <c r="D3274" s="185" t="s">
        <v>79</v>
      </c>
      <c r="E3274" s="18" t="s">
        <v>261</v>
      </c>
      <c r="F3274" s="18">
        <v>12</v>
      </c>
      <c r="G3274" s="18" t="s">
        <v>142</v>
      </c>
      <c r="H3274" s="184" t="s">
        <v>6647</v>
      </c>
      <c r="I3274" s="185" t="s">
        <v>142</v>
      </c>
      <c r="J3274" s="18" t="s">
        <v>608</v>
      </c>
    </row>
    <row r="3275" spans="1:10" x14ac:dyDescent="0.25">
      <c r="A3275" s="18">
        <v>24237376</v>
      </c>
      <c r="B3275" s="184" t="s">
        <v>6763</v>
      </c>
      <c r="C3275" s="18" t="s">
        <v>4218</v>
      </c>
      <c r="D3275" s="185" t="s">
        <v>79</v>
      </c>
      <c r="E3275" s="18" t="s">
        <v>1464</v>
      </c>
      <c r="F3275" s="18">
        <v>12</v>
      </c>
      <c r="G3275" s="18" t="s">
        <v>142</v>
      </c>
      <c r="H3275" s="184" t="s">
        <v>6647</v>
      </c>
      <c r="I3275" s="185" t="s">
        <v>142</v>
      </c>
      <c r="J3275" s="18" t="s">
        <v>6654</v>
      </c>
    </row>
    <row r="3276" spans="1:10" x14ac:dyDescent="0.25">
      <c r="A3276" s="18">
        <v>24247580</v>
      </c>
      <c r="B3276" s="184" t="s">
        <v>6764</v>
      </c>
      <c r="C3276" s="18" t="s">
        <v>6765</v>
      </c>
      <c r="D3276" s="185" t="s">
        <v>78</v>
      </c>
      <c r="E3276" s="18" t="s">
        <v>1080</v>
      </c>
      <c r="F3276" s="18">
        <v>11</v>
      </c>
      <c r="G3276" s="18" t="s">
        <v>142</v>
      </c>
      <c r="H3276" s="184" t="s">
        <v>6647</v>
      </c>
      <c r="I3276" s="185" t="s">
        <v>142</v>
      </c>
      <c r="J3276" s="18" t="s">
        <v>4212</v>
      </c>
    </row>
    <row r="3277" spans="1:10" x14ac:dyDescent="0.25">
      <c r="A3277" s="18">
        <v>24247670</v>
      </c>
      <c r="B3277" s="184" t="s">
        <v>3528</v>
      </c>
      <c r="C3277" s="18" t="s">
        <v>3824</v>
      </c>
      <c r="D3277" s="185" t="s">
        <v>78</v>
      </c>
      <c r="E3277" s="18" t="s">
        <v>6497</v>
      </c>
      <c r="F3277" s="18">
        <v>13</v>
      </c>
      <c r="G3277" s="18" t="s">
        <v>142</v>
      </c>
      <c r="H3277" s="184" t="s">
        <v>6647</v>
      </c>
      <c r="I3277" s="185" t="s">
        <v>142</v>
      </c>
      <c r="J3277" s="18" t="s">
        <v>445</v>
      </c>
    </row>
    <row r="3278" spans="1:10" x14ac:dyDescent="0.25">
      <c r="A3278" s="18">
        <v>24237485</v>
      </c>
      <c r="B3278" s="184" t="s">
        <v>6766</v>
      </c>
      <c r="C3278" s="18" t="s">
        <v>3966</v>
      </c>
      <c r="D3278" s="185" t="s">
        <v>78</v>
      </c>
      <c r="E3278" s="18" t="s">
        <v>5474</v>
      </c>
      <c r="F3278" s="18">
        <v>13</v>
      </c>
      <c r="G3278" s="18" t="s">
        <v>142</v>
      </c>
      <c r="H3278" s="184" t="s">
        <v>6647</v>
      </c>
      <c r="I3278" s="185" t="s">
        <v>142</v>
      </c>
      <c r="J3278" s="18" t="s">
        <v>1388</v>
      </c>
    </row>
    <row r="3279" spans="1:10" x14ac:dyDescent="0.25">
      <c r="A3279" s="18">
        <v>24247598</v>
      </c>
      <c r="B3279" s="184" t="s">
        <v>5448</v>
      </c>
      <c r="C3279" s="18" t="s">
        <v>6767</v>
      </c>
      <c r="D3279" s="185" t="s">
        <v>78</v>
      </c>
      <c r="E3279" s="18" t="s">
        <v>6768</v>
      </c>
      <c r="F3279" s="18">
        <v>13</v>
      </c>
      <c r="G3279" s="18" t="s">
        <v>142</v>
      </c>
      <c r="H3279" s="184" t="s">
        <v>6647</v>
      </c>
      <c r="I3279" s="185" t="s">
        <v>142</v>
      </c>
      <c r="J3279" s="18" t="s">
        <v>608</v>
      </c>
    </row>
    <row r="3280" spans="1:10" x14ac:dyDescent="0.25">
      <c r="A3280" s="18">
        <v>24247581</v>
      </c>
      <c r="B3280" s="184" t="s">
        <v>6769</v>
      </c>
      <c r="C3280" s="18" t="s">
        <v>3216</v>
      </c>
      <c r="D3280" s="185" t="s">
        <v>79</v>
      </c>
      <c r="E3280" s="18" t="s">
        <v>5319</v>
      </c>
      <c r="F3280" s="18">
        <v>11</v>
      </c>
      <c r="G3280" s="18" t="s">
        <v>142</v>
      </c>
      <c r="H3280" s="184" t="s">
        <v>6647</v>
      </c>
      <c r="I3280" s="185" t="s">
        <v>142</v>
      </c>
      <c r="J3280" s="18" t="s">
        <v>573</v>
      </c>
    </row>
    <row r="3281" spans="1:10" x14ac:dyDescent="0.25">
      <c r="A3281" s="18">
        <v>24247718</v>
      </c>
      <c r="B3281" s="184" t="s">
        <v>6770</v>
      </c>
      <c r="C3281" s="18" t="s">
        <v>6771</v>
      </c>
      <c r="D3281" s="185" t="s">
        <v>95</v>
      </c>
      <c r="E3281" s="18" t="s">
        <v>4129</v>
      </c>
      <c r="F3281" s="18">
        <v>14</v>
      </c>
      <c r="G3281" s="18" t="s">
        <v>142</v>
      </c>
      <c r="H3281" s="184" t="s">
        <v>6647</v>
      </c>
      <c r="I3281" s="185" t="s">
        <v>142</v>
      </c>
      <c r="J3281" s="18" t="s">
        <v>6680</v>
      </c>
    </row>
    <row r="3282" spans="1:10" x14ac:dyDescent="0.25">
      <c r="A3282" s="18">
        <v>24247584</v>
      </c>
      <c r="B3282" s="184" t="s">
        <v>6772</v>
      </c>
      <c r="C3282" s="18" t="s">
        <v>3949</v>
      </c>
      <c r="D3282" s="185" t="s">
        <v>78</v>
      </c>
      <c r="E3282" s="18" t="s">
        <v>5603</v>
      </c>
      <c r="F3282" s="18">
        <v>12</v>
      </c>
      <c r="G3282" s="18" t="s">
        <v>142</v>
      </c>
      <c r="H3282" s="184" t="s">
        <v>6647</v>
      </c>
      <c r="I3282" s="185" t="s">
        <v>142</v>
      </c>
      <c r="J3282" s="18" t="s">
        <v>608</v>
      </c>
    </row>
    <row r="3283" spans="1:10" x14ac:dyDescent="0.25">
      <c r="A3283" s="18">
        <v>24247582</v>
      </c>
      <c r="B3283" s="184" t="s">
        <v>6773</v>
      </c>
      <c r="C3283" s="18" t="s">
        <v>1806</v>
      </c>
      <c r="D3283" s="185" t="s">
        <v>79</v>
      </c>
      <c r="E3283" s="18" t="s">
        <v>1183</v>
      </c>
      <c r="F3283" s="18">
        <v>11</v>
      </c>
      <c r="G3283" s="18" t="s">
        <v>142</v>
      </c>
      <c r="H3283" s="184" t="s">
        <v>6647</v>
      </c>
      <c r="I3283" s="185" t="s">
        <v>142</v>
      </c>
      <c r="J3283" s="18" t="s">
        <v>6658</v>
      </c>
    </row>
    <row r="3284" spans="1:10" x14ac:dyDescent="0.25">
      <c r="A3284" s="18">
        <v>24237564</v>
      </c>
      <c r="B3284" s="184" t="s">
        <v>6773</v>
      </c>
      <c r="C3284" s="18" t="s">
        <v>6774</v>
      </c>
      <c r="D3284" s="185" t="s">
        <v>79</v>
      </c>
      <c r="E3284" s="18" t="s">
        <v>2557</v>
      </c>
      <c r="F3284" s="18">
        <v>12</v>
      </c>
      <c r="G3284" s="18" t="s">
        <v>142</v>
      </c>
      <c r="H3284" s="184" t="s">
        <v>6647</v>
      </c>
      <c r="I3284" s="185" t="s">
        <v>142</v>
      </c>
      <c r="J3284" s="18" t="s">
        <v>6658</v>
      </c>
    </row>
    <row r="3285" spans="1:10" x14ac:dyDescent="0.25">
      <c r="A3285" s="18">
        <v>24237369</v>
      </c>
      <c r="B3285" s="184" t="s">
        <v>6775</v>
      </c>
      <c r="C3285" s="18" t="s">
        <v>6776</v>
      </c>
      <c r="D3285" s="185" t="s">
        <v>78</v>
      </c>
      <c r="E3285" s="18" t="s">
        <v>5676</v>
      </c>
      <c r="F3285" s="18">
        <v>13</v>
      </c>
      <c r="G3285" s="18" t="s">
        <v>142</v>
      </c>
      <c r="H3285" s="184" t="s">
        <v>6647</v>
      </c>
      <c r="I3285" s="185" t="s">
        <v>142</v>
      </c>
      <c r="J3285" s="18" t="s">
        <v>1388</v>
      </c>
    </row>
    <row r="3286" spans="1:10" x14ac:dyDescent="0.25">
      <c r="A3286" s="18">
        <v>24222658</v>
      </c>
      <c r="B3286" s="184" t="s">
        <v>6777</v>
      </c>
      <c r="C3286" s="18" t="s">
        <v>2296</v>
      </c>
      <c r="D3286" s="185" t="s">
        <v>95</v>
      </c>
      <c r="E3286" s="18" t="s">
        <v>5036</v>
      </c>
      <c r="F3286" s="18">
        <v>13</v>
      </c>
      <c r="G3286" s="18" t="s">
        <v>142</v>
      </c>
      <c r="H3286" s="184" t="s">
        <v>6647</v>
      </c>
      <c r="I3286" s="185" t="s">
        <v>142</v>
      </c>
      <c r="J3286" s="18" t="s">
        <v>6778</v>
      </c>
    </row>
    <row r="3287" spans="1:10" x14ac:dyDescent="0.25">
      <c r="A3287" s="18">
        <v>24248951</v>
      </c>
      <c r="B3287" s="184" t="s">
        <v>6779</v>
      </c>
      <c r="C3287" s="18" t="s">
        <v>6780</v>
      </c>
      <c r="D3287" s="185" t="s">
        <v>79</v>
      </c>
      <c r="E3287" s="18" t="s">
        <v>998</v>
      </c>
      <c r="F3287" s="18">
        <v>11</v>
      </c>
      <c r="G3287" s="18" t="s">
        <v>142</v>
      </c>
      <c r="H3287" s="184" t="s">
        <v>6647</v>
      </c>
      <c r="I3287" s="185" t="s">
        <v>142</v>
      </c>
      <c r="J3287" s="18" t="s">
        <v>573</v>
      </c>
    </row>
    <row r="3288" spans="1:10" x14ac:dyDescent="0.25">
      <c r="A3288" s="18">
        <v>24222742</v>
      </c>
      <c r="B3288" s="184" t="s">
        <v>6779</v>
      </c>
      <c r="C3288" s="18" t="s">
        <v>9131</v>
      </c>
      <c r="D3288" s="185" t="s">
        <v>78</v>
      </c>
      <c r="E3288" s="18" t="s">
        <v>4074</v>
      </c>
      <c r="F3288" s="18">
        <v>13</v>
      </c>
      <c r="G3288" s="18" t="s">
        <v>142</v>
      </c>
      <c r="H3288" s="184" t="s">
        <v>6647</v>
      </c>
      <c r="I3288" s="185" t="s">
        <v>142</v>
      </c>
      <c r="J3288" s="18" t="s">
        <v>445</v>
      </c>
    </row>
    <row r="3289" spans="1:10" x14ac:dyDescent="0.25">
      <c r="A3289" s="18">
        <v>24247595</v>
      </c>
      <c r="B3289" s="184" t="s">
        <v>6779</v>
      </c>
      <c r="C3289" s="18" t="s">
        <v>6781</v>
      </c>
      <c r="D3289" s="185" t="s">
        <v>78</v>
      </c>
      <c r="E3289" s="18" t="s">
        <v>6782</v>
      </c>
      <c r="F3289" s="18">
        <v>11</v>
      </c>
      <c r="G3289" s="18" t="s">
        <v>142</v>
      </c>
      <c r="H3289" s="184" t="s">
        <v>6647</v>
      </c>
      <c r="I3289" s="185" t="s">
        <v>142</v>
      </c>
      <c r="J3289" s="18" t="s">
        <v>457</v>
      </c>
    </row>
    <row r="3290" spans="1:10" x14ac:dyDescent="0.25">
      <c r="A3290" s="18">
        <v>24210257</v>
      </c>
      <c r="B3290" s="184" t="s">
        <v>6783</v>
      </c>
      <c r="C3290" s="18" t="s">
        <v>5209</v>
      </c>
      <c r="D3290" s="185" t="s">
        <v>94</v>
      </c>
      <c r="E3290" s="18" t="s">
        <v>1842</v>
      </c>
      <c r="F3290" s="18">
        <v>14</v>
      </c>
      <c r="G3290" s="18" t="s">
        <v>142</v>
      </c>
      <c r="H3290" s="184" t="s">
        <v>6647</v>
      </c>
      <c r="I3290" s="185" t="s">
        <v>142</v>
      </c>
      <c r="J3290" s="18" t="s">
        <v>6654</v>
      </c>
    </row>
    <row r="3291" spans="1:10" x14ac:dyDescent="0.25">
      <c r="A3291" s="18">
        <v>24210177</v>
      </c>
      <c r="B3291" s="184" t="s">
        <v>6784</v>
      </c>
      <c r="C3291" s="18" t="s">
        <v>6785</v>
      </c>
      <c r="D3291" s="185" t="s">
        <v>95</v>
      </c>
      <c r="E3291" s="18" t="s">
        <v>3967</v>
      </c>
      <c r="F3291" s="18">
        <v>15</v>
      </c>
      <c r="G3291" s="18" t="s">
        <v>142</v>
      </c>
      <c r="H3291" s="184" t="s">
        <v>6647</v>
      </c>
      <c r="I3291" s="185" t="s">
        <v>142</v>
      </c>
      <c r="J3291" s="18" t="s">
        <v>6654</v>
      </c>
    </row>
    <row r="3292" spans="1:10" x14ac:dyDescent="0.25">
      <c r="A3292" s="18">
        <v>24247592</v>
      </c>
      <c r="B3292" s="184" t="s">
        <v>1106</v>
      </c>
      <c r="C3292" s="18" t="s">
        <v>6786</v>
      </c>
      <c r="D3292" s="185" t="s">
        <v>78</v>
      </c>
      <c r="E3292" s="18" t="s">
        <v>368</v>
      </c>
      <c r="F3292" s="18">
        <v>12</v>
      </c>
      <c r="G3292" s="18" t="s">
        <v>142</v>
      </c>
      <c r="H3292" s="184" t="s">
        <v>6647</v>
      </c>
      <c r="I3292" s="185" t="s">
        <v>142</v>
      </c>
      <c r="J3292" s="18" t="s">
        <v>573</v>
      </c>
    </row>
    <row r="3293" spans="1:10" x14ac:dyDescent="0.25">
      <c r="A3293" s="18">
        <v>24247593</v>
      </c>
      <c r="B3293" s="184" t="s">
        <v>1106</v>
      </c>
      <c r="C3293" s="18" t="s">
        <v>6787</v>
      </c>
      <c r="D3293" s="185" t="s">
        <v>79</v>
      </c>
      <c r="E3293" s="18" t="s">
        <v>5300</v>
      </c>
      <c r="F3293" s="18">
        <v>11</v>
      </c>
      <c r="G3293" s="18" t="s">
        <v>142</v>
      </c>
      <c r="H3293" s="184" t="s">
        <v>6647</v>
      </c>
      <c r="I3293" s="185" t="s">
        <v>142</v>
      </c>
      <c r="J3293" s="18" t="s">
        <v>6731</v>
      </c>
    </row>
    <row r="3294" spans="1:10" x14ac:dyDescent="0.25">
      <c r="A3294" s="18">
        <v>24211092</v>
      </c>
      <c r="B3294" s="184" t="s">
        <v>1106</v>
      </c>
      <c r="C3294" s="18" t="s">
        <v>6788</v>
      </c>
      <c r="D3294" s="185" t="s">
        <v>95</v>
      </c>
      <c r="E3294" s="18" t="s">
        <v>6400</v>
      </c>
      <c r="F3294" s="18">
        <v>15</v>
      </c>
      <c r="G3294" s="18" t="s">
        <v>142</v>
      </c>
      <c r="H3294" s="184" t="s">
        <v>6647</v>
      </c>
      <c r="I3294" s="185" t="s">
        <v>142</v>
      </c>
      <c r="J3294" s="18" t="s">
        <v>573</v>
      </c>
    </row>
    <row r="3295" spans="1:10" x14ac:dyDescent="0.25">
      <c r="A3295" s="18">
        <v>24222040</v>
      </c>
      <c r="B3295" s="184" t="s">
        <v>1106</v>
      </c>
      <c r="C3295" s="18" t="s">
        <v>6789</v>
      </c>
      <c r="D3295" s="185" t="s">
        <v>95</v>
      </c>
      <c r="E3295" s="18" t="s">
        <v>2182</v>
      </c>
      <c r="F3295" s="18">
        <v>13</v>
      </c>
      <c r="G3295" s="18" t="s">
        <v>142</v>
      </c>
      <c r="H3295" s="184" t="s">
        <v>6647</v>
      </c>
      <c r="I3295" s="185" t="s">
        <v>142</v>
      </c>
      <c r="J3295" s="18" t="s">
        <v>6790</v>
      </c>
    </row>
    <row r="3296" spans="1:10" x14ac:dyDescent="0.25">
      <c r="A3296" s="18">
        <v>24248376</v>
      </c>
      <c r="B3296" s="184" t="s">
        <v>1106</v>
      </c>
      <c r="C3296" s="18" t="s">
        <v>6045</v>
      </c>
      <c r="D3296" s="185" t="s">
        <v>78</v>
      </c>
      <c r="E3296" s="18" t="s">
        <v>572</v>
      </c>
      <c r="F3296" s="18">
        <v>12</v>
      </c>
      <c r="G3296" s="18" t="s">
        <v>142</v>
      </c>
      <c r="H3296" s="184" t="s">
        <v>6647</v>
      </c>
      <c r="I3296" s="185" t="s">
        <v>142</v>
      </c>
      <c r="J3296" s="18" t="s">
        <v>608</v>
      </c>
    </row>
    <row r="3297" spans="1:10" x14ac:dyDescent="0.25">
      <c r="A3297" s="18">
        <v>24247716</v>
      </c>
      <c r="B3297" s="184" t="s">
        <v>1106</v>
      </c>
      <c r="C3297" s="18" t="s">
        <v>6791</v>
      </c>
      <c r="D3297" s="185" t="s">
        <v>78</v>
      </c>
      <c r="E3297" s="18" t="s">
        <v>3869</v>
      </c>
      <c r="F3297" s="18">
        <v>12</v>
      </c>
      <c r="G3297" s="18" t="s">
        <v>142</v>
      </c>
      <c r="H3297" s="184" t="s">
        <v>6647</v>
      </c>
      <c r="I3297" s="185" t="s">
        <v>142</v>
      </c>
      <c r="J3297" s="18" t="s">
        <v>311</v>
      </c>
    </row>
    <row r="3298" spans="1:10" x14ac:dyDescent="0.25">
      <c r="A3298" s="18">
        <v>24237395</v>
      </c>
      <c r="B3298" s="184" t="s">
        <v>1106</v>
      </c>
      <c r="C3298" s="18" t="s">
        <v>6792</v>
      </c>
      <c r="D3298" s="185" t="s">
        <v>380</v>
      </c>
      <c r="E3298" s="18" t="s">
        <v>1487</v>
      </c>
      <c r="F3298" s="18">
        <v>16</v>
      </c>
      <c r="G3298" s="18" t="s">
        <v>142</v>
      </c>
      <c r="H3298" s="184" t="s">
        <v>6647</v>
      </c>
      <c r="I3298" s="185" t="s">
        <v>142</v>
      </c>
      <c r="J3298" s="18" t="s">
        <v>6793</v>
      </c>
    </row>
    <row r="3299" spans="1:10" x14ac:dyDescent="0.25">
      <c r="A3299" s="18">
        <v>24247583</v>
      </c>
      <c r="B3299" s="184" t="s">
        <v>1147</v>
      </c>
      <c r="C3299" s="18" t="s">
        <v>6794</v>
      </c>
      <c r="D3299" s="185" t="s">
        <v>78</v>
      </c>
      <c r="E3299" s="18" t="s">
        <v>759</v>
      </c>
      <c r="F3299" s="18">
        <v>12</v>
      </c>
      <c r="G3299" s="18" t="s">
        <v>142</v>
      </c>
      <c r="H3299" s="184" t="s">
        <v>6647</v>
      </c>
      <c r="I3299" s="185" t="s">
        <v>142</v>
      </c>
      <c r="J3299" s="18" t="s">
        <v>445</v>
      </c>
    </row>
    <row r="3300" spans="1:10" x14ac:dyDescent="0.25">
      <c r="A3300" s="18">
        <v>24210258</v>
      </c>
      <c r="B3300" s="184" t="s">
        <v>6795</v>
      </c>
      <c r="C3300" s="18" t="s">
        <v>6796</v>
      </c>
      <c r="D3300" s="185" t="s">
        <v>380</v>
      </c>
      <c r="E3300" s="18" t="s">
        <v>6797</v>
      </c>
      <c r="F3300" s="18">
        <v>16</v>
      </c>
      <c r="G3300" s="18" t="s">
        <v>142</v>
      </c>
      <c r="H3300" s="184" t="s">
        <v>6647</v>
      </c>
      <c r="I3300" s="185" t="s">
        <v>142</v>
      </c>
      <c r="J3300" s="18" t="s">
        <v>6759</v>
      </c>
    </row>
    <row r="3301" spans="1:10" x14ac:dyDescent="0.25">
      <c r="A3301" s="18">
        <v>24220354</v>
      </c>
      <c r="B3301" s="184" t="s">
        <v>6798</v>
      </c>
      <c r="C3301" s="18" t="s">
        <v>3555</v>
      </c>
      <c r="D3301" s="185" t="s">
        <v>95</v>
      </c>
      <c r="E3301" s="18" t="s">
        <v>1306</v>
      </c>
      <c r="F3301" s="18">
        <v>13</v>
      </c>
      <c r="G3301" s="18" t="s">
        <v>142</v>
      </c>
      <c r="H3301" s="184" t="s">
        <v>6647</v>
      </c>
      <c r="I3301" s="185" t="s">
        <v>142</v>
      </c>
      <c r="J3301" s="18" t="s">
        <v>445</v>
      </c>
    </row>
    <row r="3302" spans="1:10" x14ac:dyDescent="0.25">
      <c r="A3302" s="18">
        <v>24248379</v>
      </c>
      <c r="B3302" s="184" t="s">
        <v>6798</v>
      </c>
      <c r="C3302" s="18" t="s">
        <v>6799</v>
      </c>
      <c r="D3302" s="185" t="s">
        <v>78</v>
      </c>
      <c r="E3302" s="18" t="s">
        <v>529</v>
      </c>
      <c r="F3302" s="18">
        <v>11</v>
      </c>
      <c r="G3302" s="18" t="s">
        <v>142</v>
      </c>
      <c r="H3302" s="184" t="s">
        <v>6647</v>
      </c>
      <c r="I3302" s="185" t="s">
        <v>142</v>
      </c>
      <c r="J3302" s="18" t="s">
        <v>573</v>
      </c>
    </row>
    <row r="3303" spans="1:10" x14ac:dyDescent="0.25">
      <c r="A3303" s="18">
        <v>24237487</v>
      </c>
      <c r="B3303" s="184" t="s">
        <v>2866</v>
      </c>
      <c r="C3303" s="18" t="s">
        <v>6800</v>
      </c>
      <c r="D3303" s="185" t="s">
        <v>95</v>
      </c>
      <c r="E3303" s="18" t="s">
        <v>2813</v>
      </c>
      <c r="F3303" s="18">
        <v>14</v>
      </c>
      <c r="G3303" s="18" t="s">
        <v>142</v>
      </c>
      <c r="H3303" s="184" t="s">
        <v>6647</v>
      </c>
      <c r="I3303" s="185" t="s">
        <v>142</v>
      </c>
      <c r="J3303" s="18" t="s">
        <v>445</v>
      </c>
    </row>
    <row r="3304" spans="1:10" x14ac:dyDescent="0.25">
      <c r="A3304" s="18">
        <v>24222275</v>
      </c>
      <c r="B3304" s="184" t="s">
        <v>430</v>
      </c>
      <c r="C3304" s="18" t="s">
        <v>6801</v>
      </c>
      <c r="D3304" s="185" t="s">
        <v>79</v>
      </c>
      <c r="E3304" s="18" t="s">
        <v>429</v>
      </c>
      <c r="F3304" s="18">
        <v>13</v>
      </c>
      <c r="G3304" s="18" t="s">
        <v>142</v>
      </c>
      <c r="H3304" s="184" t="s">
        <v>6647</v>
      </c>
      <c r="I3304" s="185" t="s">
        <v>142</v>
      </c>
      <c r="J3304" s="18" t="s">
        <v>6658</v>
      </c>
    </row>
    <row r="3305" spans="1:10" x14ac:dyDescent="0.25">
      <c r="A3305" s="18">
        <v>24248324</v>
      </c>
      <c r="B3305" s="184" t="s">
        <v>6802</v>
      </c>
      <c r="C3305" s="18" t="s">
        <v>6803</v>
      </c>
      <c r="D3305" s="185" t="s">
        <v>78</v>
      </c>
      <c r="E3305" s="18" t="s">
        <v>4463</v>
      </c>
      <c r="F3305" s="18">
        <v>11</v>
      </c>
      <c r="G3305" s="18" t="s">
        <v>142</v>
      </c>
      <c r="H3305" s="184" t="s">
        <v>6804</v>
      </c>
      <c r="I3305" s="185" t="s">
        <v>142</v>
      </c>
      <c r="J3305" s="18" t="s">
        <v>2233</v>
      </c>
    </row>
    <row r="3306" spans="1:10" x14ac:dyDescent="0.25">
      <c r="A3306" s="18">
        <v>24233900</v>
      </c>
      <c r="B3306" s="184" t="s">
        <v>6805</v>
      </c>
      <c r="C3306" s="18" t="s">
        <v>4351</v>
      </c>
      <c r="D3306" s="185" t="s">
        <v>79</v>
      </c>
      <c r="E3306" s="18" t="s">
        <v>2560</v>
      </c>
      <c r="F3306" s="18">
        <v>12</v>
      </c>
      <c r="G3306" s="18" t="s">
        <v>142</v>
      </c>
      <c r="H3306" s="184" t="s">
        <v>6804</v>
      </c>
      <c r="I3306" s="185" t="s">
        <v>142</v>
      </c>
      <c r="J3306" s="18" t="s">
        <v>2109</v>
      </c>
    </row>
    <row r="3307" spans="1:10" x14ac:dyDescent="0.25">
      <c r="A3307" s="18">
        <v>24211032</v>
      </c>
      <c r="B3307" s="184" t="s">
        <v>6806</v>
      </c>
      <c r="C3307" s="18" t="s">
        <v>4474</v>
      </c>
      <c r="D3307" s="185" t="s">
        <v>95</v>
      </c>
      <c r="E3307" s="18" t="s">
        <v>4159</v>
      </c>
      <c r="F3307" s="18">
        <v>15</v>
      </c>
      <c r="G3307" s="18" t="s">
        <v>142</v>
      </c>
      <c r="H3307" s="184" t="s">
        <v>6804</v>
      </c>
      <c r="I3307" s="185" t="s">
        <v>142</v>
      </c>
      <c r="J3307" s="18" t="s">
        <v>2469</v>
      </c>
    </row>
    <row r="3308" spans="1:10" x14ac:dyDescent="0.25">
      <c r="A3308" s="18">
        <v>24222153</v>
      </c>
      <c r="B3308" s="184" t="s">
        <v>6807</v>
      </c>
      <c r="C3308" s="18" t="s">
        <v>6808</v>
      </c>
      <c r="D3308" s="185" t="s">
        <v>95</v>
      </c>
      <c r="E3308" s="18" t="s">
        <v>6809</v>
      </c>
      <c r="F3308" s="18">
        <v>14</v>
      </c>
      <c r="G3308" s="18" t="s">
        <v>142</v>
      </c>
      <c r="H3308" s="184" t="s">
        <v>6804</v>
      </c>
      <c r="I3308" s="185" t="s">
        <v>142</v>
      </c>
      <c r="J3308" s="18" t="s">
        <v>2233</v>
      </c>
    </row>
    <row r="3309" spans="1:10" x14ac:dyDescent="0.25">
      <c r="A3309" s="18">
        <v>24238056</v>
      </c>
      <c r="B3309" s="184" t="s">
        <v>6810</v>
      </c>
      <c r="C3309" s="18" t="s">
        <v>3404</v>
      </c>
      <c r="D3309" s="185" t="s">
        <v>95</v>
      </c>
      <c r="E3309" s="18" t="s">
        <v>3817</v>
      </c>
      <c r="F3309" s="18">
        <v>14</v>
      </c>
      <c r="G3309" s="18" t="s">
        <v>142</v>
      </c>
      <c r="H3309" s="184" t="s">
        <v>6804</v>
      </c>
      <c r="I3309" s="185" t="s">
        <v>142</v>
      </c>
      <c r="J3309" s="18" t="s">
        <v>1760</v>
      </c>
    </row>
    <row r="3310" spans="1:10" x14ac:dyDescent="0.25">
      <c r="A3310" s="18">
        <v>24220798</v>
      </c>
      <c r="B3310" s="184" t="s">
        <v>6811</v>
      </c>
      <c r="C3310" s="18" t="s">
        <v>1792</v>
      </c>
      <c r="D3310" s="185" t="s">
        <v>78</v>
      </c>
      <c r="E3310" s="18" t="s">
        <v>1815</v>
      </c>
      <c r="F3310" s="18">
        <v>13</v>
      </c>
      <c r="G3310" s="18" t="s">
        <v>142</v>
      </c>
      <c r="H3310" s="184" t="s">
        <v>6804</v>
      </c>
      <c r="I3310" s="185" t="s">
        <v>142</v>
      </c>
      <c r="J3310" s="18" t="s">
        <v>3646</v>
      </c>
    </row>
    <row r="3311" spans="1:10" x14ac:dyDescent="0.25">
      <c r="A3311" s="18">
        <v>24238071</v>
      </c>
      <c r="B3311" s="184" t="s">
        <v>6812</v>
      </c>
      <c r="C3311" s="18" t="s">
        <v>646</v>
      </c>
      <c r="D3311" s="185" t="s">
        <v>78</v>
      </c>
      <c r="E3311" s="18" t="s">
        <v>2300</v>
      </c>
      <c r="F3311" s="18">
        <v>12</v>
      </c>
      <c r="G3311" s="18" t="s">
        <v>142</v>
      </c>
      <c r="H3311" s="184" t="s">
        <v>6804</v>
      </c>
      <c r="I3311" s="185" t="s">
        <v>142</v>
      </c>
      <c r="J3311" s="18" t="s">
        <v>1606</v>
      </c>
    </row>
    <row r="3312" spans="1:10" x14ac:dyDescent="0.25">
      <c r="A3312" s="18">
        <v>24220809</v>
      </c>
      <c r="B3312" s="184" t="s">
        <v>6813</v>
      </c>
      <c r="C3312" s="18" t="s">
        <v>300</v>
      </c>
      <c r="D3312" s="185" t="s">
        <v>95</v>
      </c>
      <c r="E3312" s="18" t="s">
        <v>3073</v>
      </c>
      <c r="F3312" s="18">
        <v>14</v>
      </c>
      <c r="G3312" s="18" t="s">
        <v>142</v>
      </c>
      <c r="H3312" s="184" t="s">
        <v>6804</v>
      </c>
      <c r="I3312" s="185" t="s">
        <v>142</v>
      </c>
      <c r="J3312" s="18" t="s">
        <v>6814</v>
      </c>
    </row>
    <row r="3313" spans="1:10" x14ac:dyDescent="0.25">
      <c r="A3313" s="18">
        <v>24248267</v>
      </c>
      <c r="B3313" s="184" t="s">
        <v>6815</v>
      </c>
      <c r="C3313" s="18" t="s">
        <v>6816</v>
      </c>
      <c r="D3313" s="185" t="s">
        <v>79</v>
      </c>
      <c r="E3313" s="18" t="s">
        <v>4624</v>
      </c>
      <c r="F3313" s="18">
        <v>11</v>
      </c>
      <c r="G3313" s="18" t="s">
        <v>142</v>
      </c>
      <c r="H3313" s="184" t="s">
        <v>6804</v>
      </c>
      <c r="I3313" s="185" t="s">
        <v>142</v>
      </c>
      <c r="J3313" s="18" t="s">
        <v>4720</v>
      </c>
    </row>
    <row r="3314" spans="1:10" x14ac:dyDescent="0.25">
      <c r="A3314" s="18">
        <v>24248316</v>
      </c>
      <c r="B3314" s="184" t="s">
        <v>6817</v>
      </c>
      <c r="C3314" s="18" t="s">
        <v>3836</v>
      </c>
      <c r="D3314" s="185" t="s">
        <v>79</v>
      </c>
      <c r="E3314" s="18" t="s">
        <v>1694</v>
      </c>
      <c r="F3314" s="18">
        <v>12</v>
      </c>
      <c r="G3314" s="18" t="s">
        <v>142</v>
      </c>
      <c r="H3314" s="184" t="s">
        <v>6804</v>
      </c>
      <c r="I3314" s="185" t="s">
        <v>142</v>
      </c>
      <c r="J3314" s="18" t="s">
        <v>2233</v>
      </c>
    </row>
    <row r="3315" spans="1:10" x14ac:dyDescent="0.25">
      <c r="A3315" s="18">
        <v>24248416</v>
      </c>
      <c r="B3315" s="184" t="s">
        <v>6818</v>
      </c>
      <c r="C3315" s="18" t="s">
        <v>4980</v>
      </c>
      <c r="D3315" s="185" t="s">
        <v>79</v>
      </c>
      <c r="E3315" s="18" t="s">
        <v>673</v>
      </c>
      <c r="F3315" s="18">
        <v>12</v>
      </c>
      <c r="G3315" s="18" t="s">
        <v>142</v>
      </c>
      <c r="H3315" s="184" t="s">
        <v>6804</v>
      </c>
      <c r="I3315" s="185" t="s">
        <v>142</v>
      </c>
      <c r="J3315" s="18" t="s">
        <v>1708</v>
      </c>
    </row>
    <row r="3316" spans="1:10" x14ac:dyDescent="0.25">
      <c r="A3316" s="18">
        <v>24248284</v>
      </c>
      <c r="B3316" s="184" t="s">
        <v>6819</v>
      </c>
      <c r="C3316" s="18" t="s">
        <v>6820</v>
      </c>
      <c r="D3316" s="185" t="s">
        <v>79</v>
      </c>
      <c r="E3316" s="18" t="s">
        <v>1051</v>
      </c>
      <c r="F3316" s="18">
        <v>11</v>
      </c>
      <c r="G3316" s="18" t="s">
        <v>142</v>
      </c>
      <c r="H3316" s="184" t="s">
        <v>6804</v>
      </c>
      <c r="I3316" s="185" t="s">
        <v>142</v>
      </c>
      <c r="J3316" s="18" t="s">
        <v>1606</v>
      </c>
    </row>
    <row r="3317" spans="1:10" x14ac:dyDescent="0.25">
      <c r="A3317" s="18">
        <v>24248418</v>
      </c>
      <c r="B3317" s="184" t="s">
        <v>6821</v>
      </c>
      <c r="C3317" s="18" t="s">
        <v>455</v>
      </c>
      <c r="D3317" s="185" t="s">
        <v>79</v>
      </c>
      <c r="E3317" s="18" t="s">
        <v>1263</v>
      </c>
      <c r="F3317" s="18">
        <v>11</v>
      </c>
      <c r="G3317" s="18" t="s">
        <v>142</v>
      </c>
      <c r="H3317" s="184" t="s">
        <v>6804</v>
      </c>
      <c r="I3317" s="185" t="s">
        <v>142</v>
      </c>
      <c r="J3317" s="18" t="s">
        <v>1708</v>
      </c>
    </row>
    <row r="3318" spans="1:10" x14ac:dyDescent="0.25">
      <c r="A3318" s="18">
        <v>24248278</v>
      </c>
      <c r="B3318" s="184" t="s">
        <v>6822</v>
      </c>
      <c r="C3318" s="18" t="s">
        <v>3064</v>
      </c>
      <c r="D3318" s="185" t="s">
        <v>79</v>
      </c>
      <c r="E3318" s="18" t="s">
        <v>1260</v>
      </c>
      <c r="F3318" s="18">
        <v>11</v>
      </c>
      <c r="G3318" s="18" t="s">
        <v>142</v>
      </c>
      <c r="H3318" s="184" t="s">
        <v>6804</v>
      </c>
      <c r="I3318" s="185" t="s">
        <v>142</v>
      </c>
      <c r="J3318" s="18" t="s">
        <v>1760</v>
      </c>
    </row>
    <row r="3319" spans="1:10" x14ac:dyDescent="0.25">
      <c r="A3319" s="18">
        <v>24220064</v>
      </c>
      <c r="B3319" s="184" t="s">
        <v>6823</v>
      </c>
      <c r="C3319" s="18" t="s">
        <v>4383</v>
      </c>
      <c r="D3319" s="185" t="s">
        <v>78</v>
      </c>
      <c r="E3319" s="18" t="s">
        <v>6234</v>
      </c>
      <c r="F3319" s="18">
        <v>13</v>
      </c>
      <c r="G3319" s="18" t="s">
        <v>142</v>
      </c>
      <c r="H3319" s="184" t="s">
        <v>6804</v>
      </c>
      <c r="I3319" s="185" t="s">
        <v>142</v>
      </c>
      <c r="J3319" s="18" t="s">
        <v>790</v>
      </c>
    </row>
    <row r="3320" spans="1:10" x14ac:dyDescent="0.25">
      <c r="A3320" s="18">
        <v>24248421</v>
      </c>
      <c r="B3320" s="184" t="s">
        <v>6824</v>
      </c>
      <c r="C3320" s="18" t="s">
        <v>6825</v>
      </c>
      <c r="D3320" s="185" t="s">
        <v>78</v>
      </c>
      <c r="E3320" s="18" t="s">
        <v>6826</v>
      </c>
      <c r="F3320" s="18">
        <v>11</v>
      </c>
      <c r="G3320" s="18" t="s">
        <v>142</v>
      </c>
      <c r="H3320" s="184" t="s">
        <v>6804</v>
      </c>
      <c r="I3320" s="185" t="s">
        <v>142</v>
      </c>
      <c r="J3320" s="18" t="s">
        <v>307</v>
      </c>
    </row>
    <row r="3321" spans="1:10" x14ac:dyDescent="0.25">
      <c r="A3321" s="18">
        <v>24238640</v>
      </c>
      <c r="B3321" s="184" t="s">
        <v>6827</v>
      </c>
      <c r="C3321" s="18" t="s">
        <v>3064</v>
      </c>
      <c r="D3321" s="185" t="s">
        <v>79</v>
      </c>
      <c r="E3321" s="18" t="s">
        <v>921</v>
      </c>
      <c r="F3321" s="18">
        <v>12</v>
      </c>
      <c r="G3321" s="18" t="s">
        <v>142</v>
      </c>
      <c r="H3321" s="184" t="s">
        <v>6804</v>
      </c>
      <c r="I3321" s="185" t="s">
        <v>142</v>
      </c>
      <c r="J3321" s="18" t="s">
        <v>1606</v>
      </c>
    </row>
    <row r="3322" spans="1:10" x14ac:dyDescent="0.25">
      <c r="A3322" s="18">
        <v>24248952</v>
      </c>
      <c r="B3322" s="184" t="s">
        <v>6828</v>
      </c>
      <c r="C3322" s="18" t="s">
        <v>5432</v>
      </c>
      <c r="D3322" s="185" t="s">
        <v>94</v>
      </c>
      <c r="E3322" s="18" t="s">
        <v>2099</v>
      </c>
      <c r="F3322" s="18">
        <v>15</v>
      </c>
      <c r="G3322" s="18" t="s">
        <v>142</v>
      </c>
      <c r="H3322" s="184" t="s">
        <v>6804</v>
      </c>
      <c r="I3322" s="185" t="s">
        <v>142</v>
      </c>
      <c r="J3322" s="18" t="s">
        <v>4638</v>
      </c>
    </row>
    <row r="3323" spans="1:10" x14ac:dyDescent="0.25">
      <c r="A3323" s="18">
        <v>24249394</v>
      </c>
      <c r="B3323" s="184" t="s">
        <v>6828</v>
      </c>
      <c r="C3323" s="18" t="s">
        <v>5613</v>
      </c>
      <c r="D3323" s="185" t="s">
        <v>78</v>
      </c>
      <c r="E3323" s="18" t="s">
        <v>9208</v>
      </c>
      <c r="F3323" s="18">
        <v>10</v>
      </c>
      <c r="G3323" s="18" t="s">
        <v>142</v>
      </c>
      <c r="H3323" s="184" t="s">
        <v>6804</v>
      </c>
      <c r="I3323" s="185" t="s">
        <v>142</v>
      </c>
      <c r="J3323" s="18" t="s">
        <v>9209</v>
      </c>
    </row>
    <row r="3324" spans="1:10" x14ac:dyDescent="0.25">
      <c r="A3324" s="18">
        <v>24248311</v>
      </c>
      <c r="B3324" s="184" t="s">
        <v>528</v>
      </c>
      <c r="C3324" s="18" t="s">
        <v>6829</v>
      </c>
      <c r="D3324" s="185" t="s">
        <v>94</v>
      </c>
      <c r="E3324" s="18" t="s">
        <v>2184</v>
      </c>
      <c r="F3324" s="18">
        <v>14</v>
      </c>
      <c r="G3324" s="18" t="s">
        <v>142</v>
      </c>
      <c r="H3324" s="184" t="s">
        <v>6804</v>
      </c>
      <c r="I3324" s="185" t="s">
        <v>142</v>
      </c>
      <c r="J3324" s="18" t="s">
        <v>790</v>
      </c>
    </row>
    <row r="3325" spans="1:10" x14ac:dyDescent="0.25">
      <c r="A3325" s="18">
        <v>24238632</v>
      </c>
      <c r="B3325" s="184" t="s">
        <v>6830</v>
      </c>
      <c r="C3325" s="18" t="s">
        <v>6831</v>
      </c>
      <c r="D3325" s="185" t="s">
        <v>79</v>
      </c>
      <c r="E3325" s="18" t="s">
        <v>521</v>
      </c>
      <c r="F3325" s="18">
        <v>12</v>
      </c>
      <c r="G3325" s="18" t="s">
        <v>142</v>
      </c>
      <c r="H3325" s="184" t="s">
        <v>6804</v>
      </c>
      <c r="I3325" s="185" t="s">
        <v>142</v>
      </c>
      <c r="J3325" s="18" t="s">
        <v>790</v>
      </c>
    </row>
    <row r="3326" spans="1:10" x14ac:dyDescent="0.25">
      <c r="A3326" s="18">
        <v>24248292</v>
      </c>
      <c r="B3326" s="184" t="s">
        <v>6832</v>
      </c>
      <c r="C3326" s="18" t="s">
        <v>3516</v>
      </c>
      <c r="D3326" s="185" t="s">
        <v>79</v>
      </c>
      <c r="E3326" s="18" t="s">
        <v>4593</v>
      </c>
      <c r="F3326" s="18">
        <v>12</v>
      </c>
      <c r="G3326" s="18" t="s">
        <v>142</v>
      </c>
      <c r="H3326" s="184" t="s">
        <v>6804</v>
      </c>
      <c r="I3326" s="185" t="s">
        <v>142</v>
      </c>
      <c r="J3326" s="18" t="s">
        <v>608</v>
      </c>
    </row>
    <row r="3327" spans="1:10" x14ac:dyDescent="0.25">
      <c r="A3327" s="18">
        <v>24248405</v>
      </c>
      <c r="B3327" s="184" t="s">
        <v>6833</v>
      </c>
      <c r="C3327" s="18" t="s">
        <v>300</v>
      </c>
      <c r="D3327" s="185" t="s">
        <v>95</v>
      </c>
      <c r="E3327" s="18" t="s">
        <v>6834</v>
      </c>
      <c r="F3327" s="18">
        <v>13</v>
      </c>
      <c r="G3327" s="18" t="s">
        <v>142</v>
      </c>
      <c r="H3327" s="184" t="s">
        <v>6804</v>
      </c>
      <c r="I3327" s="185" t="s">
        <v>142</v>
      </c>
      <c r="J3327" s="18" t="s">
        <v>1708</v>
      </c>
    </row>
    <row r="3328" spans="1:10" x14ac:dyDescent="0.25">
      <c r="A3328" s="18">
        <v>24221854</v>
      </c>
      <c r="B3328" s="184" t="s">
        <v>6835</v>
      </c>
      <c r="C3328" s="18" t="s">
        <v>844</v>
      </c>
      <c r="D3328" s="185" t="s">
        <v>78</v>
      </c>
      <c r="E3328" s="18" t="s">
        <v>6836</v>
      </c>
      <c r="F3328" s="18">
        <v>13</v>
      </c>
      <c r="G3328" s="18" t="s">
        <v>142</v>
      </c>
      <c r="H3328" s="184" t="s">
        <v>6804</v>
      </c>
      <c r="I3328" s="185" t="s">
        <v>142</v>
      </c>
      <c r="J3328" s="18" t="s">
        <v>1865</v>
      </c>
    </row>
    <row r="3329" spans="1:10" x14ac:dyDescent="0.25">
      <c r="A3329" s="18">
        <v>24248423</v>
      </c>
      <c r="B3329" s="184" t="s">
        <v>6837</v>
      </c>
      <c r="C3329" s="18" t="s">
        <v>3144</v>
      </c>
      <c r="D3329" s="185" t="s">
        <v>79</v>
      </c>
      <c r="E3329" s="18" t="s">
        <v>5414</v>
      </c>
      <c r="F3329" s="18">
        <v>12</v>
      </c>
      <c r="G3329" s="18" t="s">
        <v>142</v>
      </c>
      <c r="H3329" s="184" t="s">
        <v>6804</v>
      </c>
      <c r="I3329" s="185" t="s">
        <v>142</v>
      </c>
      <c r="J3329" s="18" t="s">
        <v>1708</v>
      </c>
    </row>
    <row r="3330" spans="1:10" x14ac:dyDescent="0.25">
      <c r="A3330" s="18">
        <v>24222683</v>
      </c>
      <c r="B3330" s="184" t="s">
        <v>6838</v>
      </c>
      <c r="C3330" s="18" t="s">
        <v>6839</v>
      </c>
      <c r="D3330" s="185" t="s">
        <v>95</v>
      </c>
      <c r="E3330" s="18" t="s">
        <v>3606</v>
      </c>
      <c r="F3330" s="18">
        <v>14</v>
      </c>
      <c r="G3330" s="18" t="s">
        <v>142</v>
      </c>
      <c r="H3330" s="184" t="s">
        <v>6804</v>
      </c>
      <c r="I3330" s="185" t="s">
        <v>142</v>
      </c>
      <c r="J3330" s="18" t="s">
        <v>6122</v>
      </c>
    </row>
    <row r="3331" spans="1:10" x14ac:dyDescent="0.25">
      <c r="A3331" s="18">
        <v>24248271</v>
      </c>
      <c r="B3331" s="184" t="s">
        <v>6840</v>
      </c>
      <c r="C3331" s="18" t="s">
        <v>6841</v>
      </c>
      <c r="D3331" s="185" t="s">
        <v>79</v>
      </c>
      <c r="E3331" s="18" t="s">
        <v>3202</v>
      </c>
      <c r="F3331" s="18">
        <v>11</v>
      </c>
      <c r="G3331" s="18" t="s">
        <v>142</v>
      </c>
      <c r="H3331" s="184" t="s">
        <v>6804</v>
      </c>
      <c r="I3331" s="185" t="s">
        <v>142</v>
      </c>
      <c r="J3331" s="18" t="s">
        <v>2265</v>
      </c>
    </row>
    <row r="3332" spans="1:10" x14ac:dyDescent="0.25">
      <c r="A3332" s="18">
        <v>24248419</v>
      </c>
      <c r="B3332" s="184" t="s">
        <v>6842</v>
      </c>
      <c r="C3332" s="18" t="s">
        <v>6843</v>
      </c>
      <c r="D3332" s="185" t="s">
        <v>78</v>
      </c>
      <c r="E3332" s="18" t="s">
        <v>647</v>
      </c>
      <c r="F3332" s="18">
        <v>11</v>
      </c>
      <c r="G3332" s="18" t="s">
        <v>142</v>
      </c>
      <c r="H3332" s="184" t="s">
        <v>6804</v>
      </c>
      <c r="I3332" s="185" t="s">
        <v>142</v>
      </c>
      <c r="J3332" s="18" t="s">
        <v>2233</v>
      </c>
    </row>
    <row r="3333" spans="1:10" x14ac:dyDescent="0.25">
      <c r="A3333" s="18">
        <v>24222079</v>
      </c>
      <c r="B3333" s="184" t="s">
        <v>6844</v>
      </c>
      <c r="C3333" s="18" t="s">
        <v>2844</v>
      </c>
      <c r="D3333" s="185" t="s">
        <v>78</v>
      </c>
      <c r="E3333" s="18" t="s">
        <v>6845</v>
      </c>
      <c r="F3333" s="18">
        <v>13</v>
      </c>
      <c r="G3333" s="18" t="s">
        <v>142</v>
      </c>
      <c r="H3333" s="184" t="s">
        <v>6804</v>
      </c>
      <c r="I3333" s="185" t="s">
        <v>142</v>
      </c>
      <c r="J3333" s="18" t="s">
        <v>790</v>
      </c>
    </row>
    <row r="3334" spans="1:10" x14ac:dyDescent="0.25">
      <c r="A3334" s="18">
        <v>24239016</v>
      </c>
      <c r="B3334" s="184" t="s">
        <v>6846</v>
      </c>
      <c r="C3334" s="18" t="s">
        <v>6847</v>
      </c>
      <c r="D3334" s="185" t="s">
        <v>78</v>
      </c>
      <c r="E3334" s="18" t="s">
        <v>4044</v>
      </c>
      <c r="F3334" s="18">
        <v>13</v>
      </c>
      <c r="G3334" s="18" t="s">
        <v>142</v>
      </c>
      <c r="H3334" s="184" t="s">
        <v>6804</v>
      </c>
      <c r="I3334" s="185" t="s">
        <v>142</v>
      </c>
      <c r="J3334" s="18" t="s">
        <v>3646</v>
      </c>
    </row>
    <row r="3335" spans="1:10" x14ac:dyDescent="0.25">
      <c r="A3335" s="18">
        <v>24220804</v>
      </c>
      <c r="B3335" s="184" t="s">
        <v>6848</v>
      </c>
      <c r="C3335" s="18" t="s">
        <v>6849</v>
      </c>
      <c r="D3335" s="185" t="s">
        <v>94</v>
      </c>
      <c r="E3335" s="18" t="s">
        <v>6850</v>
      </c>
      <c r="F3335" s="18">
        <v>15</v>
      </c>
      <c r="G3335" s="18" t="s">
        <v>142</v>
      </c>
      <c r="H3335" s="184" t="s">
        <v>6804</v>
      </c>
      <c r="I3335" s="185" t="s">
        <v>142</v>
      </c>
      <c r="J3335" s="18" t="s">
        <v>1775</v>
      </c>
    </row>
    <row r="3336" spans="1:10" x14ac:dyDescent="0.25">
      <c r="A3336" s="18">
        <v>24248414</v>
      </c>
      <c r="B3336" s="184" t="s">
        <v>6851</v>
      </c>
      <c r="C3336" s="18" t="s">
        <v>4672</v>
      </c>
      <c r="D3336" s="185" t="s">
        <v>78</v>
      </c>
      <c r="E3336" s="18" t="s">
        <v>3278</v>
      </c>
      <c r="F3336" s="18">
        <v>12</v>
      </c>
      <c r="G3336" s="18" t="s">
        <v>142</v>
      </c>
      <c r="H3336" s="184" t="s">
        <v>6804</v>
      </c>
      <c r="I3336" s="185" t="s">
        <v>142</v>
      </c>
      <c r="J3336" s="18" t="s">
        <v>255</v>
      </c>
    </row>
    <row r="3337" spans="1:10" x14ac:dyDescent="0.25">
      <c r="A3337" s="18">
        <v>24248300</v>
      </c>
      <c r="B3337" s="184" t="s">
        <v>6852</v>
      </c>
      <c r="C3337" s="18" t="s">
        <v>461</v>
      </c>
      <c r="D3337" s="185" t="s">
        <v>78</v>
      </c>
      <c r="E3337" s="18" t="s">
        <v>5889</v>
      </c>
      <c r="F3337" s="18">
        <v>11</v>
      </c>
      <c r="G3337" s="18" t="s">
        <v>142</v>
      </c>
      <c r="H3337" s="184" t="s">
        <v>6804</v>
      </c>
      <c r="I3337" s="185" t="s">
        <v>142</v>
      </c>
      <c r="J3337" s="18" t="s">
        <v>790</v>
      </c>
    </row>
    <row r="3338" spans="1:10" x14ac:dyDescent="0.25">
      <c r="A3338" s="18">
        <v>24248325</v>
      </c>
      <c r="B3338" s="184" t="s">
        <v>6853</v>
      </c>
      <c r="C3338" s="18" t="s">
        <v>6854</v>
      </c>
      <c r="D3338" s="185" t="s">
        <v>79</v>
      </c>
      <c r="E3338" s="18" t="s">
        <v>2815</v>
      </c>
      <c r="F3338" s="18">
        <v>11</v>
      </c>
      <c r="G3338" s="18" t="s">
        <v>142</v>
      </c>
      <c r="H3338" s="184" t="s">
        <v>6804</v>
      </c>
      <c r="I3338" s="185" t="s">
        <v>142</v>
      </c>
      <c r="J3338" s="18" t="s">
        <v>6855</v>
      </c>
    </row>
    <row r="3339" spans="1:10" x14ac:dyDescent="0.25">
      <c r="A3339" s="18">
        <v>24248953</v>
      </c>
      <c r="B3339" s="184" t="s">
        <v>6856</v>
      </c>
      <c r="C3339" s="18" t="s">
        <v>6857</v>
      </c>
      <c r="D3339" s="185" t="s">
        <v>79</v>
      </c>
      <c r="E3339" s="18" t="s">
        <v>4908</v>
      </c>
      <c r="F3339" s="18">
        <v>12</v>
      </c>
      <c r="G3339" s="18" t="s">
        <v>142</v>
      </c>
      <c r="H3339" s="184" t="s">
        <v>6804</v>
      </c>
      <c r="I3339" s="185" t="s">
        <v>142</v>
      </c>
      <c r="J3339" s="18" t="s">
        <v>307</v>
      </c>
    </row>
    <row r="3340" spans="1:10" x14ac:dyDescent="0.25">
      <c r="A3340" s="18">
        <v>24248404</v>
      </c>
      <c r="B3340" s="184" t="s">
        <v>6858</v>
      </c>
      <c r="C3340" s="18" t="s">
        <v>3255</v>
      </c>
      <c r="D3340" s="185" t="s">
        <v>79</v>
      </c>
      <c r="E3340" s="18" t="s">
        <v>6859</v>
      </c>
      <c r="F3340" s="18">
        <v>11</v>
      </c>
      <c r="G3340" s="18" t="s">
        <v>142</v>
      </c>
      <c r="H3340" s="184" t="s">
        <v>6804</v>
      </c>
      <c r="I3340" s="185" t="s">
        <v>142</v>
      </c>
      <c r="J3340" s="18" t="s">
        <v>1708</v>
      </c>
    </row>
    <row r="3341" spans="1:10" x14ac:dyDescent="0.25">
      <c r="A3341" s="18">
        <v>24233863</v>
      </c>
      <c r="B3341" s="184" t="s">
        <v>6860</v>
      </c>
      <c r="C3341" s="18" t="s">
        <v>507</v>
      </c>
      <c r="D3341" s="185" t="s">
        <v>79</v>
      </c>
      <c r="E3341" s="18" t="s">
        <v>1364</v>
      </c>
      <c r="F3341" s="18">
        <v>12</v>
      </c>
      <c r="G3341" s="18" t="s">
        <v>142</v>
      </c>
      <c r="H3341" s="184" t="s">
        <v>6804</v>
      </c>
      <c r="I3341" s="185" t="s">
        <v>142</v>
      </c>
      <c r="J3341" s="18" t="s">
        <v>790</v>
      </c>
    </row>
    <row r="3342" spans="1:10" x14ac:dyDescent="0.25">
      <c r="A3342" s="18">
        <v>24222203</v>
      </c>
      <c r="B3342" s="184" t="s">
        <v>6861</v>
      </c>
      <c r="C3342" s="18" t="s">
        <v>2382</v>
      </c>
      <c r="D3342" s="185" t="s">
        <v>94</v>
      </c>
      <c r="E3342" s="18" t="s">
        <v>5545</v>
      </c>
      <c r="F3342" s="18">
        <v>13</v>
      </c>
      <c r="G3342" s="18" t="s">
        <v>142</v>
      </c>
      <c r="H3342" s="184" t="s">
        <v>6804</v>
      </c>
      <c r="I3342" s="185" t="s">
        <v>142</v>
      </c>
      <c r="J3342" s="18" t="s">
        <v>6862</v>
      </c>
    </row>
    <row r="3343" spans="1:10" x14ac:dyDescent="0.25">
      <c r="A3343" s="18">
        <v>24248279</v>
      </c>
      <c r="B3343" s="184" t="s">
        <v>6863</v>
      </c>
      <c r="C3343" s="18" t="s">
        <v>582</v>
      </c>
      <c r="D3343" s="185" t="s">
        <v>79</v>
      </c>
      <c r="E3343" s="18" t="s">
        <v>583</v>
      </c>
      <c r="F3343" s="18">
        <v>12</v>
      </c>
      <c r="G3343" s="18" t="s">
        <v>142</v>
      </c>
      <c r="H3343" s="184" t="s">
        <v>6804</v>
      </c>
      <c r="I3343" s="185" t="s">
        <v>142</v>
      </c>
      <c r="J3343" s="18" t="s">
        <v>790</v>
      </c>
    </row>
    <row r="3344" spans="1:10" x14ac:dyDescent="0.25">
      <c r="A3344" s="18">
        <v>24239144</v>
      </c>
      <c r="B3344" s="184" t="s">
        <v>6864</v>
      </c>
      <c r="C3344" s="18" t="s">
        <v>6865</v>
      </c>
      <c r="D3344" s="185" t="s">
        <v>79</v>
      </c>
      <c r="E3344" s="18" t="s">
        <v>817</v>
      </c>
      <c r="F3344" s="18">
        <v>13</v>
      </c>
      <c r="G3344" s="18" t="s">
        <v>142</v>
      </c>
      <c r="H3344" s="184" t="s">
        <v>6804</v>
      </c>
      <c r="I3344" s="185" t="s">
        <v>142</v>
      </c>
      <c r="J3344" s="18" t="s">
        <v>6866</v>
      </c>
    </row>
    <row r="3345" spans="1:10" x14ac:dyDescent="0.25">
      <c r="A3345" s="18">
        <v>24210757</v>
      </c>
      <c r="B3345" s="184" t="s">
        <v>6867</v>
      </c>
      <c r="C3345" s="18" t="s">
        <v>4751</v>
      </c>
      <c r="D3345" s="185" t="s">
        <v>95</v>
      </c>
      <c r="E3345" s="18" t="s">
        <v>2658</v>
      </c>
      <c r="F3345" s="18">
        <v>14</v>
      </c>
      <c r="G3345" s="18" t="s">
        <v>142</v>
      </c>
      <c r="H3345" s="184" t="s">
        <v>6804</v>
      </c>
      <c r="I3345" s="185" t="s">
        <v>142</v>
      </c>
      <c r="J3345" s="18" t="s">
        <v>6868</v>
      </c>
    </row>
    <row r="3346" spans="1:10" x14ac:dyDescent="0.25">
      <c r="A3346" s="18">
        <v>24238074</v>
      </c>
      <c r="B3346" s="184" t="s">
        <v>6869</v>
      </c>
      <c r="C3346" s="18" t="s">
        <v>531</v>
      </c>
      <c r="D3346" s="185" t="s">
        <v>79</v>
      </c>
      <c r="E3346" s="18" t="s">
        <v>1996</v>
      </c>
      <c r="F3346" s="18">
        <v>11</v>
      </c>
      <c r="G3346" s="18" t="s">
        <v>142</v>
      </c>
      <c r="H3346" s="184" t="s">
        <v>6804</v>
      </c>
      <c r="I3346" s="185" t="s">
        <v>142</v>
      </c>
      <c r="J3346" s="18" t="s">
        <v>1728</v>
      </c>
    </row>
    <row r="3347" spans="1:10" x14ac:dyDescent="0.25">
      <c r="A3347" s="18">
        <v>24237780</v>
      </c>
      <c r="B3347" s="184" t="s">
        <v>6870</v>
      </c>
      <c r="C3347" s="18" t="s">
        <v>4471</v>
      </c>
      <c r="D3347" s="185" t="s">
        <v>79</v>
      </c>
      <c r="E3347" s="18" t="s">
        <v>4519</v>
      </c>
      <c r="F3347" s="18">
        <v>13</v>
      </c>
      <c r="G3347" s="18" t="s">
        <v>142</v>
      </c>
      <c r="H3347" s="184" t="s">
        <v>6804</v>
      </c>
      <c r="I3347" s="185" t="s">
        <v>142</v>
      </c>
      <c r="J3347" s="18" t="s">
        <v>1606</v>
      </c>
    </row>
    <row r="3348" spans="1:10" x14ac:dyDescent="0.25">
      <c r="A3348" s="18">
        <v>24248276</v>
      </c>
      <c r="B3348" s="184" t="s">
        <v>6870</v>
      </c>
      <c r="C3348" s="18" t="s">
        <v>678</v>
      </c>
      <c r="D3348" s="185" t="s">
        <v>78</v>
      </c>
      <c r="E3348" s="18" t="s">
        <v>6871</v>
      </c>
      <c r="F3348" s="18">
        <v>11</v>
      </c>
      <c r="G3348" s="18" t="s">
        <v>142</v>
      </c>
      <c r="H3348" s="184" t="s">
        <v>6804</v>
      </c>
      <c r="I3348" s="185" t="s">
        <v>142</v>
      </c>
      <c r="J3348" s="18" t="s">
        <v>790</v>
      </c>
    </row>
    <row r="3349" spans="1:10" x14ac:dyDescent="0.25">
      <c r="A3349" s="18">
        <v>24248954</v>
      </c>
      <c r="B3349" s="184" t="s">
        <v>6872</v>
      </c>
      <c r="C3349" s="18" t="s">
        <v>6873</v>
      </c>
      <c r="D3349" s="185" t="s">
        <v>78</v>
      </c>
      <c r="E3349" s="18" t="s">
        <v>5319</v>
      </c>
      <c r="F3349" s="18">
        <v>11</v>
      </c>
      <c r="G3349" s="18" t="s">
        <v>142</v>
      </c>
      <c r="H3349" s="184" t="s">
        <v>6804</v>
      </c>
      <c r="I3349" s="185" t="s">
        <v>142</v>
      </c>
      <c r="J3349" s="18" t="s">
        <v>6855</v>
      </c>
    </row>
    <row r="3350" spans="1:10" x14ac:dyDescent="0.25">
      <c r="A3350" s="18">
        <v>24220808</v>
      </c>
      <c r="B3350" s="184" t="s">
        <v>6240</v>
      </c>
      <c r="C3350" s="18" t="s">
        <v>788</v>
      </c>
      <c r="D3350" s="185" t="s">
        <v>94</v>
      </c>
      <c r="E3350" s="18" t="s">
        <v>1391</v>
      </c>
      <c r="F3350" s="18">
        <v>14</v>
      </c>
      <c r="G3350" s="18" t="s">
        <v>142</v>
      </c>
      <c r="H3350" s="184" t="s">
        <v>6804</v>
      </c>
      <c r="I3350" s="185" t="s">
        <v>142</v>
      </c>
      <c r="J3350" s="18" t="s">
        <v>790</v>
      </c>
    </row>
    <row r="3351" spans="1:10" x14ac:dyDescent="0.25">
      <c r="A3351" s="18">
        <v>24236582</v>
      </c>
      <c r="B3351" s="184" t="s">
        <v>6874</v>
      </c>
      <c r="C3351" s="18" t="s">
        <v>5273</v>
      </c>
      <c r="D3351" s="185" t="s">
        <v>79</v>
      </c>
      <c r="E3351" s="18" t="s">
        <v>1380</v>
      </c>
      <c r="F3351" s="18">
        <v>12</v>
      </c>
      <c r="G3351" s="18" t="s">
        <v>142</v>
      </c>
      <c r="H3351" s="184" t="s">
        <v>6804</v>
      </c>
      <c r="I3351" s="185" t="s">
        <v>142</v>
      </c>
      <c r="J3351" s="18" t="s">
        <v>152</v>
      </c>
    </row>
    <row r="3352" spans="1:10" x14ac:dyDescent="0.25">
      <c r="A3352" s="18">
        <v>24248420</v>
      </c>
      <c r="B3352" s="184" t="s">
        <v>6875</v>
      </c>
      <c r="C3352" s="18" t="s">
        <v>1331</v>
      </c>
      <c r="D3352" s="185" t="s">
        <v>78</v>
      </c>
      <c r="E3352" s="18" t="s">
        <v>721</v>
      </c>
      <c r="F3352" s="18">
        <v>12</v>
      </c>
      <c r="G3352" s="18" t="s">
        <v>142</v>
      </c>
      <c r="H3352" s="184" t="s">
        <v>6804</v>
      </c>
      <c r="I3352" s="185" t="s">
        <v>142</v>
      </c>
      <c r="J3352" s="18" t="s">
        <v>255</v>
      </c>
    </row>
    <row r="3353" spans="1:10" x14ac:dyDescent="0.25">
      <c r="A3353" s="18">
        <v>24248319</v>
      </c>
      <c r="B3353" s="184" t="s">
        <v>6876</v>
      </c>
      <c r="C3353" s="18" t="s">
        <v>1779</v>
      </c>
      <c r="D3353" s="185" t="s">
        <v>78</v>
      </c>
      <c r="E3353" s="18" t="s">
        <v>2483</v>
      </c>
      <c r="F3353" s="18">
        <v>11</v>
      </c>
      <c r="G3353" s="18" t="s">
        <v>142</v>
      </c>
      <c r="H3353" s="184" t="s">
        <v>6804</v>
      </c>
      <c r="I3353" s="185" t="s">
        <v>142</v>
      </c>
      <c r="J3353" s="18" t="s">
        <v>790</v>
      </c>
    </row>
    <row r="3354" spans="1:10" x14ac:dyDescent="0.25">
      <c r="A3354" s="18">
        <v>24248413</v>
      </c>
      <c r="B3354" s="184" t="s">
        <v>6877</v>
      </c>
      <c r="C3354" s="18" t="s">
        <v>3024</v>
      </c>
      <c r="D3354" s="185" t="s">
        <v>79</v>
      </c>
      <c r="E3354" s="18" t="s">
        <v>6049</v>
      </c>
      <c r="F3354" s="18">
        <v>13</v>
      </c>
      <c r="G3354" s="18" t="s">
        <v>142</v>
      </c>
      <c r="H3354" s="184" t="s">
        <v>6804</v>
      </c>
      <c r="I3354" s="185" t="s">
        <v>142</v>
      </c>
      <c r="J3354" s="18" t="s">
        <v>307</v>
      </c>
    </row>
    <row r="3355" spans="1:10" x14ac:dyDescent="0.25">
      <c r="A3355" s="18">
        <v>24222137</v>
      </c>
      <c r="B3355" s="184" t="s">
        <v>6878</v>
      </c>
      <c r="C3355" s="18" t="s">
        <v>428</v>
      </c>
      <c r="D3355" s="185" t="s">
        <v>79</v>
      </c>
      <c r="E3355" s="18" t="s">
        <v>1505</v>
      </c>
      <c r="F3355" s="18">
        <v>13</v>
      </c>
      <c r="G3355" s="18" t="s">
        <v>142</v>
      </c>
      <c r="H3355" s="184" t="s">
        <v>6804</v>
      </c>
      <c r="I3355" s="185" t="s">
        <v>142</v>
      </c>
      <c r="J3355" s="18" t="s">
        <v>6879</v>
      </c>
    </row>
    <row r="3356" spans="1:10" x14ac:dyDescent="0.25">
      <c r="A3356" s="18">
        <v>24248282</v>
      </c>
      <c r="B3356" s="184" t="s">
        <v>6880</v>
      </c>
      <c r="C3356" s="18" t="s">
        <v>6881</v>
      </c>
      <c r="D3356" s="185" t="s">
        <v>79</v>
      </c>
      <c r="E3356" s="18" t="s">
        <v>1449</v>
      </c>
      <c r="F3356" s="18">
        <v>12</v>
      </c>
      <c r="G3356" s="18" t="s">
        <v>142</v>
      </c>
      <c r="H3356" s="184" t="s">
        <v>6804</v>
      </c>
      <c r="I3356" s="185" t="s">
        <v>142</v>
      </c>
      <c r="J3356" s="18" t="s">
        <v>6855</v>
      </c>
    </row>
    <row r="3357" spans="1:10" x14ac:dyDescent="0.25">
      <c r="A3357" s="18">
        <v>24248313</v>
      </c>
      <c r="B3357" s="184" t="s">
        <v>6882</v>
      </c>
      <c r="C3357" s="18" t="s">
        <v>6561</v>
      </c>
      <c r="D3357" s="185" t="s">
        <v>79</v>
      </c>
      <c r="E3357" s="18" t="s">
        <v>277</v>
      </c>
      <c r="F3357" s="18">
        <v>11</v>
      </c>
      <c r="G3357" s="18" t="s">
        <v>142</v>
      </c>
      <c r="H3357" s="184" t="s">
        <v>6804</v>
      </c>
      <c r="I3357" s="185" t="s">
        <v>142</v>
      </c>
      <c r="J3357" s="18" t="s">
        <v>1843</v>
      </c>
    </row>
    <row r="3358" spans="1:10" x14ac:dyDescent="0.25">
      <c r="A3358" s="18">
        <v>24248401</v>
      </c>
      <c r="B3358" s="184" t="s">
        <v>6883</v>
      </c>
      <c r="C3358" s="18" t="s">
        <v>685</v>
      </c>
      <c r="D3358" s="185" t="s">
        <v>94</v>
      </c>
      <c r="E3358" s="18" t="s">
        <v>1145</v>
      </c>
      <c r="F3358" s="18">
        <v>14</v>
      </c>
      <c r="G3358" s="18" t="s">
        <v>142</v>
      </c>
      <c r="H3358" s="184" t="s">
        <v>6804</v>
      </c>
      <c r="I3358" s="185" t="s">
        <v>142</v>
      </c>
      <c r="J3358" s="18" t="s">
        <v>2035</v>
      </c>
    </row>
    <row r="3359" spans="1:10" x14ac:dyDescent="0.25">
      <c r="A3359" s="18">
        <v>24248402</v>
      </c>
      <c r="B3359" s="184" t="s">
        <v>6884</v>
      </c>
      <c r="C3359" s="18" t="s">
        <v>6885</v>
      </c>
      <c r="D3359" s="185" t="s">
        <v>78</v>
      </c>
      <c r="E3359" s="18" t="s">
        <v>1731</v>
      </c>
      <c r="F3359" s="18">
        <v>11</v>
      </c>
      <c r="G3359" s="18" t="s">
        <v>142</v>
      </c>
      <c r="H3359" s="184" t="s">
        <v>6804</v>
      </c>
      <c r="I3359" s="185" t="s">
        <v>142</v>
      </c>
      <c r="J3359" s="18" t="s">
        <v>1708</v>
      </c>
    </row>
    <row r="3360" spans="1:10" x14ac:dyDescent="0.25">
      <c r="A3360" s="18">
        <v>24222718</v>
      </c>
      <c r="B3360" s="184" t="s">
        <v>6886</v>
      </c>
      <c r="C3360" s="18" t="s">
        <v>2382</v>
      </c>
      <c r="D3360" s="185" t="s">
        <v>78</v>
      </c>
      <c r="E3360" s="18" t="s">
        <v>1203</v>
      </c>
      <c r="F3360" s="18">
        <v>13</v>
      </c>
      <c r="G3360" s="18" t="s">
        <v>142</v>
      </c>
      <c r="H3360" s="184" t="s">
        <v>6804</v>
      </c>
      <c r="I3360" s="185" t="s">
        <v>142</v>
      </c>
      <c r="J3360" s="18" t="s">
        <v>6862</v>
      </c>
    </row>
    <row r="3361" spans="1:10" x14ac:dyDescent="0.25">
      <c r="A3361" s="18">
        <v>24248417</v>
      </c>
      <c r="B3361" s="184" t="s">
        <v>4304</v>
      </c>
      <c r="C3361" s="18" t="s">
        <v>6887</v>
      </c>
      <c r="D3361" s="185" t="s">
        <v>78</v>
      </c>
      <c r="E3361" s="18" t="s">
        <v>1260</v>
      </c>
      <c r="F3361" s="18">
        <v>11</v>
      </c>
      <c r="G3361" s="18" t="s">
        <v>142</v>
      </c>
      <c r="H3361" s="184" t="s">
        <v>6804</v>
      </c>
      <c r="I3361" s="185" t="s">
        <v>142</v>
      </c>
      <c r="J3361" s="18" t="s">
        <v>790</v>
      </c>
    </row>
    <row r="3362" spans="1:10" x14ac:dyDescent="0.25">
      <c r="A3362" s="18">
        <v>24249393</v>
      </c>
      <c r="B3362" s="184" t="s">
        <v>8518</v>
      </c>
      <c r="C3362" s="18" t="s">
        <v>685</v>
      </c>
      <c r="D3362" s="185" t="s">
        <v>78</v>
      </c>
      <c r="E3362" s="18" t="s">
        <v>389</v>
      </c>
      <c r="F3362" s="18">
        <v>11</v>
      </c>
      <c r="G3362" s="18" t="s">
        <v>142</v>
      </c>
      <c r="H3362" s="184" t="s">
        <v>6804</v>
      </c>
      <c r="I3362" s="185" t="s">
        <v>142</v>
      </c>
      <c r="J3362" s="18" t="s">
        <v>611</v>
      </c>
    </row>
    <row r="3363" spans="1:10" x14ac:dyDescent="0.25">
      <c r="A3363" s="18">
        <v>24248497</v>
      </c>
      <c r="B3363" s="184" t="s">
        <v>6888</v>
      </c>
      <c r="C3363" s="18" t="s">
        <v>5154</v>
      </c>
      <c r="D3363" s="185" t="s">
        <v>78</v>
      </c>
      <c r="E3363" s="18" t="s">
        <v>1272</v>
      </c>
      <c r="F3363" s="18">
        <v>12</v>
      </c>
      <c r="G3363" s="18" t="s">
        <v>142</v>
      </c>
      <c r="H3363" s="184" t="s">
        <v>6804</v>
      </c>
      <c r="I3363" s="185" t="s">
        <v>142</v>
      </c>
      <c r="J3363" s="18" t="s">
        <v>2283</v>
      </c>
    </row>
    <row r="3364" spans="1:10" x14ac:dyDescent="0.25">
      <c r="A3364" s="18">
        <v>24248406</v>
      </c>
      <c r="B3364" s="184" t="s">
        <v>6889</v>
      </c>
      <c r="C3364" s="18" t="s">
        <v>6890</v>
      </c>
      <c r="D3364" s="185" t="s">
        <v>79</v>
      </c>
      <c r="E3364" s="18" t="s">
        <v>3517</v>
      </c>
      <c r="F3364" s="18">
        <v>12</v>
      </c>
      <c r="G3364" s="18" t="s">
        <v>142</v>
      </c>
      <c r="H3364" s="184" t="s">
        <v>6804</v>
      </c>
      <c r="I3364" s="185" t="s">
        <v>142</v>
      </c>
      <c r="J3364" s="18" t="s">
        <v>1708</v>
      </c>
    </row>
    <row r="3365" spans="1:10" x14ac:dyDescent="0.25">
      <c r="A3365" s="18">
        <v>24248291</v>
      </c>
      <c r="B3365" s="184" t="s">
        <v>6891</v>
      </c>
      <c r="C3365" s="18" t="s">
        <v>2101</v>
      </c>
      <c r="D3365" s="185" t="s">
        <v>95</v>
      </c>
      <c r="E3365" s="18" t="s">
        <v>3021</v>
      </c>
      <c r="F3365" s="18">
        <v>14</v>
      </c>
      <c r="G3365" s="18" t="s">
        <v>142</v>
      </c>
      <c r="H3365" s="184" t="s">
        <v>6804</v>
      </c>
      <c r="I3365" s="185" t="s">
        <v>142</v>
      </c>
      <c r="J3365" s="18" t="s">
        <v>1708</v>
      </c>
    </row>
    <row r="3366" spans="1:10" x14ac:dyDescent="0.25">
      <c r="A3366" s="18">
        <v>24248281</v>
      </c>
      <c r="B3366" s="184" t="s">
        <v>6892</v>
      </c>
      <c r="C3366" s="18" t="s">
        <v>4799</v>
      </c>
      <c r="D3366" s="185" t="s">
        <v>78</v>
      </c>
      <c r="E3366" s="18" t="s">
        <v>452</v>
      </c>
      <c r="F3366" s="18">
        <v>12</v>
      </c>
      <c r="G3366" s="18" t="s">
        <v>142</v>
      </c>
      <c r="H3366" s="184" t="s">
        <v>6804</v>
      </c>
      <c r="I3366" s="185" t="s">
        <v>142</v>
      </c>
      <c r="J3366" s="18" t="s">
        <v>608</v>
      </c>
    </row>
    <row r="3367" spans="1:10" x14ac:dyDescent="0.25">
      <c r="A3367" s="18">
        <v>24238060</v>
      </c>
      <c r="B3367" s="184" t="s">
        <v>6893</v>
      </c>
      <c r="C3367" s="18" t="s">
        <v>4476</v>
      </c>
      <c r="D3367" s="185" t="s">
        <v>94</v>
      </c>
      <c r="E3367" s="18" t="s">
        <v>1541</v>
      </c>
      <c r="F3367" s="18">
        <v>13</v>
      </c>
      <c r="G3367" s="18" t="s">
        <v>142</v>
      </c>
      <c r="H3367" s="184" t="s">
        <v>6804</v>
      </c>
      <c r="I3367" s="185" t="s">
        <v>142</v>
      </c>
      <c r="J3367" s="18" t="s">
        <v>790</v>
      </c>
    </row>
    <row r="3368" spans="1:10" x14ac:dyDescent="0.25">
      <c r="A3368" s="18">
        <v>24237444</v>
      </c>
      <c r="B3368" s="184" t="s">
        <v>6894</v>
      </c>
      <c r="C3368" s="18" t="s">
        <v>3404</v>
      </c>
      <c r="D3368" s="185" t="s">
        <v>95</v>
      </c>
      <c r="E3368" s="18" t="s">
        <v>2405</v>
      </c>
      <c r="F3368" s="18">
        <v>14</v>
      </c>
      <c r="G3368" s="18" t="s">
        <v>142</v>
      </c>
      <c r="H3368" s="184" t="s">
        <v>6804</v>
      </c>
      <c r="I3368" s="185" t="s">
        <v>142</v>
      </c>
      <c r="J3368" s="18" t="s">
        <v>2265</v>
      </c>
    </row>
    <row r="3369" spans="1:10" x14ac:dyDescent="0.25">
      <c r="A3369" s="18">
        <v>24222075</v>
      </c>
      <c r="B3369" s="184" t="s">
        <v>6895</v>
      </c>
      <c r="C3369" s="18" t="s">
        <v>1231</v>
      </c>
      <c r="D3369" s="185" t="s">
        <v>95</v>
      </c>
      <c r="E3369" s="18" t="s">
        <v>4181</v>
      </c>
      <c r="F3369" s="18">
        <v>14</v>
      </c>
      <c r="G3369" s="18" t="s">
        <v>142</v>
      </c>
      <c r="H3369" s="184" t="s">
        <v>6804</v>
      </c>
      <c r="I3369" s="185" t="s">
        <v>142</v>
      </c>
      <c r="J3369" s="18" t="s">
        <v>790</v>
      </c>
    </row>
    <row r="3370" spans="1:10" x14ac:dyDescent="0.25">
      <c r="A3370" s="18">
        <v>24248307</v>
      </c>
      <c r="B3370" s="184" t="s">
        <v>6896</v>
      </c>
      <c r="C3370" s="18" t="s">
        <v>2844</v>
      </c>
      <c r="D3370" s="185" t="s">
        <v>78</v>
      </c>
      <c r="E3370" s="18" t="s">
        <v>667</v>
      </c>
      <c r="F3370" s="18">
        <v>11</v>
      </c>
      <c r="G3370" s="18" t="s">
        <v>142</v>
      </c>
      <c r="H3370" s="184" t="s">
        <v>6804</v>
      </c>
      <c r="I3370" s="185" t="s">
        <v>142</v>
      </c>
      <c r="J3370" s="18" t="s">
        <v>790</v>
      </c>
    </row>
    <row r="3371" spans="1:10" x14ac:dyDescent="0.25">
      <c r="A3371" s="18">
        <v>24248269</v>
      </c>
      <c r="B3371" s="184" t="s">
        <v>6896</v>
      </c>
      <c r="C3371" s="18" t="s">
        <v>4985</v>
      </c>
      <c r="D3371" s="185" t="s">
        <v>78</v>
      </c>
      <c r="E3371" s="18" t="s">
        <v>4497</v>
      </c>
      <c r="F3371" s="18">
        <v>13</v>
      </c>
      <c r="G3371" s="18" t="s">
        <v>142</v>
      </c>
      <c r="H3371" s="184" t="s">
        <v>6804</v>
      </c>
      <c r="I3371" s="185" t="s">
        <v>142</v>
      </c>
      <c r="J3371" s="18" t="s">
        <v>2022</v>
      </c>
    </row>
    <row r="3372" spans="1:10" x14ac:dyDescent="0.25">
      <c r="A3372" s="18">
        <v>24248287</v>
      </c>
      <c r="B3372" s="184" t="s">
        <v>6897</v>
      </c>
      <c r="C3372" s="18" t="s">
        <v>4109</v>
      </c>
      <c r="D3372" s="185" t="s">
        <v>78</v>
      </c>
      <c r="E3372" s="18" t="s">
        <v>459</v>
      </c>
      <c r="F3372" s="18">
        <v>12</v>
      </c>
      <c r="G3372" s="18" t="s">
        <v>142</v>
      </c>
      <c r="H3372" s="184" t="s">
        <v>6804</v>
      </c>
      <c r="I3372" s="185" t="s">
        <v>142</v>
      </c>
      <c r="J3372" s="18" t="s">
        <v>1606</v>
      </c>
    </row>
    <row r="3373" spans="1:10" x14ac:dyDescent="0.25">
      <c r="A3373" s="18">
        <v>24238068</v>
      </c>
      <c r="B3373" s="184" t="s">
        <v>6898</v>
      </c>
      <c r="C3373" s="18" t="s">
        <v>700</v>
      </c>
      <c r="D3373" s="185" t="s">
        <v>79</v>
      </c>
      <c r="E3373" s="18" t="s">
        <v>6231</v>
      </c>
      <c r="F3373" s="18">
        <v>13</v>
      </c>
      <c r="G3373" s="18" t="s">
        <v>142</v>
      </c>
      <c r="H3373" s="184" t="s">
        <v>6804</v>
      </c>
      <c r="I3373" s="185" t="s">
        <v>142</v>
      </c>
      <c r="J3373" s="18" t="s">
        <v>1606</v>
      </c>
    </row>
    <row r="3374" spans="1:10" x14ac:dyDescent="0.25">
      <c r="A3374" s="18">
        <v>24248285</v>
      </c>
      <c r="B3374" s="184" t="s">
        <v>643</v>
      </c>
      <c r="C3374" s="18" t="s">
        <v>1806</v>
      </c>
      <c r="D3374" s="185" t="s">
        <v>79</v>
      </c>
      <c r="E3374" s="18" t="s">
        <v>686</v>
      </c>
      <c r="F3374" s="18">
        <v>11</v>
      </c>
      <c r="G3374" s="18" t="s">
        <v>142</v>
      </c>
      <c r="H3374" s="184" t="s">
        <v>6804</v>
      </c>
      <c r="I3374" s="185" t="s">
        <v>142</v>
      </c>
      <c r="J3374" s="18" t="s">
        <v>1606</v>
      </c>
    </row>
    <row r="3375" spans="1:10" x14ac:dyDescent="0.25">
      <c r="A3375" s="18">
        <v>24248320</v>
      </c>
      <c r="B3375" s="184" t="s">
        <v>3842</v>
      </c>
      <c r="C3375" s="18" t="s">
        <v>4383</v>
      </c>
      <c r="D3375" s="185" t="s">
        <v>78</v>
      </c>
      <c r="E3375" s="18" t="s">
        <v>188</v>
      </c>
      <c r="F3375" s="18">
        <v>11</v>
      </c>
      <c r="G3375" s="18" t="s">
        <v>142</v>
      </c>
      <c r="H3375" s="184" t="s">
        <v>6804</v>
      </c>
      <c r="I3375" s="185" t="s">
        <v>142</v>
      </c>
      <c r="J3375" s="18" t="s">
        <v>307</v>
      </c>
    </row>
    <row r="3376" spans="1:10" x14ac:dyDescent="0.25">
      <c r="A3376" s="18">
        <v>24238055</v>
      </c>
      <c r="B3376" s="184" t="s">
        <v>6899</v>
      </c>
      <c r="C3376" s="18" t="s">
        <v>6900</v>
      </c>
      <c r="D3376" s="185" t="s">
        <v>79</v>
      </c>
      <c r="E3376" s="18" t="s">
        <v>6901</v>
      </c>
      <c r="F3376" s="18">
        <v>11</v>
      </c>
      <c r="G3376" s="18" t="s">
        <v>142</v>
      </c>
      <c r="H3376" s="184" t="s">
        <v>6804</v>
      </c>
      <c r="I3376" s="185" t="s">
        <v>142</v>
      </c>
      <c r="J3376" s="18" t="s">
        <v>1843</v>
      </c>
    </row>
    <row r="3377" spans="1:10" x14ac:dyDescent="0.25">
      <c r="A3377" s="18">
        <v>24248403</v>
      </c>
      <c r="B3377" s="184" t="s">
        <v>6902</v>
      </c>
      <c r="C3377" s="18" t="s">
        <v>694</v>
      </c>
      <c r="D3377" s="185" t="s">
        <v>79</v>
      </c>
      <c r="E3377" s="18" t="s">
        <v>638</v>
      </c>
      <c r="F3377" s="18">
        <v>12</v>
      </c>
      <c r="G3377" s="18" t="s">
        <v>142</v>
      </c>
      <c r="H3377" s="184" t="s">
        <v>6804</v>
      </c>
      <c r="I3377" s="185" t="s">
        <v>142</v>
      </c>
      <c r="J3377" s="18" t="s">
        <v>1708</v>
      </c>
    </row>
    <row r="3378" spans="1:10" x14ac:dyDescent="0.25">
      <c r="A3378" s="18">
        <v>24248293</v>
      </c>
      <c r="B3378" s="184" t="s">
        <v>6903</v>
      </c>
      <c r="C3378" s="18" t="s">
        <v>6904</v>
      </c>
      <c r="D3378" s="185" t="s">
        <v>79</v>
      </c>
      <c r="E3378" s="18" t="s">
        <v>2889</v>
      </c>
      <c r="F3378" s="18">
        <v>12</v>
      </c>
      <c r="G3378" s="18" t="s">
        <v>142</v>
      </c>
      <c r="H3378" s="184" t="s">
        <v>6804</v>
      </c>
      <c r="I3378" s="185" t="s">
        <v>142</v>
      </c>
      <c r="J3378" s="18" t="s">
        <v>307</v>
      </c>
    </row>
    <row r="3379" spans="1:10" x14ac:dyDescent="0.25">
      <c r="A3379" s="18">
        <v>24248298</v>
      </c>
      <c r="B3379" s="184" t="s">
        <v>6905</v>
      </c>
      <c r="C3379" s="18" t="s">
        <v>6906</v>
      </c>
      <c r="D3379" s="185" t="s">
        <v>94</v>
      </c>
      <c r="E3379" s="18" t="s">
        <v>2021</v>
      </c>
      <c r="F3379" s="18">
        <v>14</v>
      </c>
      <c r="G3379" s="18" t="s">
        <v>142</v>
      </c>
      <c r="H3379" s="184" t="s">
        <v>6804</v>
      </c>
      <c r="I3379" s="185" t="s">
        <v>142</v>
      </c>
      <c r="J3379" s="18" t="s">
        <v>790</v>
      </c>
    </row>
    <row r="3380" spans="1:10" x14ac:dyDescent="0.25">
      <c r="A3380" s="18">
        <v>24238057</v>
      </c>
      <c r="B3380" s="184" t="s">
        <v>6907</v>
      </c>
      <c r="C3380" s="18" t="s">
        <v>6908</v>
      </c>
      <c r="D3380" s="185" t="s">
        <v>78</v>
      </c>
      <c r="E3380" s="18" t="s">
        <v>593</v>
      </c>
      <c r="F3380" s="18">
        <v>13</v>
      </c>
      <c r="G3380" s="18" t="s">
        <v>142</v>
      </c>
      <c r="H3380" s="184" t="s">
        <v>6804</v>
      </c>
      <c r="I3380" s="185" t="s">
        <v>142</v>
      </c>
      <c r="J3380" s="18" t="s">
        <v>238</v>
      </c>
    </row>
    <row r="3381" spans="1:10" x14ac:dyDescent="0.25">
      <c r="A3381" s="18">
        <v>24222653</v>
      </c>
      <c r="B3381" s="184" t="s">
        <v>6909</v>
      </c>
      <c r="C3381" s="18" t="s">
        <v>2728</v>
      </c>
      <c r="D3381" s="185" t="s">
        <v>95</v>
      </c>
      <c r="E3381" s="18" t="s">
        <v>6910</v>
      </c>
      <c r="F3381" s="18">
        <v>13</v>
      </c>
      <c r="G3381" s="18" t="s">
        <v>142</v>
      </c>
      <c r="H3381" s="184" t="s">
        <v>6804</v>
      </c>
      <c r="I3381" s="185" t="s">
        <v>142</v>
      </c>
      <c r="J3381" s="18" t="s">
        <v>6911</v>
      </c>
    </row>
    <row r="3382" spans="1:10" x14ac:dyDescent="0.25">
      <c r="A3382" s="18">
        <v>24248400</v>
      </c>
      <c r="B3382" s="184" t="s">
        <v>6912</v>
      </c>
      <c r="C3382" s="18" t="s">
        <v>6913</v>
      </c>
      <c r="D3382" s="185" t="s">
        <v>79</v>
      </c>
      <c r="E3382" s="18" t="s">
        <v>5271</v>
      </c>
      <c r="F3382" s="18">
        <v>10</v>
      </c>
      <c r="G3382" s="18" t="s">
        <v>142</v>
      </c>
      <c r="H3382" s="184" t="s">
        <v>6804</v>
      </c>
      <c r="I3382" s="185" t="s">
        <v>142</v>
      </c>
      <c r="J3382" s="18" t="s">
        <v>1708</v>
      </c>
    </row>
    <row r="3383" spans="1:10" x14ac:dyDescent="0.25">
      <c r="A3383" s="18">
        <v>24239010</v>
      </c>
      <c r="B3383" s="184" t="s">
        <v>6914</v>
      </c>
      <c r="C3383" s="18" t="s">
        <v>1784</v>
      </c>
      <c r="D3383" s="185" t="s">
        <v>79</v>
      </c>
      <c r="E3383" s="18" t="s">
        <v>1818</v>
      </c>
      <c r="F3383" s="18">
        <v>12</v>
      </c>
      <c r="G3383" s="18" t="s">
        <v>142</v>
      </c>
      <c r="H3383" s="184" t="s">
        <v>6804</v>
      </c>
      <c r="I3383" s="185" t="s">
        <v>142</v>
      </c>
      <c r="J3383" s="18" t="s">
        <v>1606</v>
      </c>
    </row>
    <row r="3384" spans="1:10" x14ac:dyDescent="0.25">
      <c r="A3384" s="18">
        <v>24248422</v>
      </c>
      <c r="B3384" s="184" t="s">
        <v>6915</v>
      </c>
      <c r="C3384" s="18" t="s">
        <v>6916</v>
      </c>
      <c r="D3384" s="185" t="s">
        <v>78</v>
      </c>
      <c r="E3384" s="18" t="s">
        <v>2285</v>
      </c>
      <c r="F3384" s="18">
        <v>12</v>
      </c>
      <c r="G3384" s="18" t="s">
        <v>142</v>
      </c>
      <c r="H3384" s="184" t="s">
        <v>6804</v>
      </c>
      <c r="I3384" s="185" t="s">
        <v>142</v>
      </c>
      <c r="J3384" s="18" t="s">
        <v>6917</v>
      </c>
    </row>
    <row r="3385" spans="1:10" x14ac:dyDescent="0.25">
      <c r="A3385" s="18">
        <v>24248290</v>
      </c>
      <c r="B3385" s="184" t="s">
        <v>6918</v>
      </c>
      <c r="C3385" s="18" t="s">
        <v>6919</v>
      </c>
      <c r="D3385" s="185" t="s">
        <v>94</v>
      </c>
      <c r="E3385" s="18" t="s">
        <v>3561</v>
      </c>
      <c r="F3385" s="18">
        <v>13</v>
      </c>
      <c r="G3385" s="18" t="s">
        <v>142</v>
      </c>
      <c r="H3385" s="184" t="s">
        <v>6804</v>
      </c>
      <c r="I3385" s="185" t="s">
        <v>142</v>
      </c>
      <c r="J3385" s="18" t="s">
        <v>2022</v>
      </c>
    </row>
    <row r="3386" spans="1:10" x14ac:dyDescent="0.25">
      <c r="A3386" s="18">
        <v>24222199</v>
      </c>
      <c r="B3386" s="184" t="s">
        <v>6920</v>
      </c>
      <c r="C3386" s="18" t="s">
        <v>531</v>
      </c>
      <c r="D3386" s="185" t="s">
        <v>79</v>
      </c>
      <c r="E3386" s="18" t="s">
        <v>2954</v>
      </c>
      <c r="F3386" s="18">
        <v>13</v>
      </c>
      <c r="G3386" s="18" t="s">
        <v>142</v>
      </c>
      <c r="H3386" s="184" t="s">
        <v>6804</v>
      </c>
      <c r="I3386" s="185" t="s">
        <v>142</v>
      </c>
      <c r="J3386" s="18" t="s">
        <v>6911</v>
      </c>
    </row>
    <row r="3387" spans="1:10" x14ac:dyDescent="0.25">
      <c r="A3387" s="18">
        <v>24237443</v>
      </c>
      <c r="B3387" s="184" t="s">
        <v>6921</v>
      </c>
      <c r="C3387" s="18" t="s">
        <v>2517</v>
      </c>
      <c r="D3387" s="185" t="s">
        <v>78</v>
      </c>
      <c r="E3387" s="18" t="s">
        <v>975</v>
      </c>
      <c r="F3387" s="18">
        <v>12</v>
      </c>
      <c r="G3387" s="18" t="s">
        <v>142</v>
      </c>
      <c r="H3387" s="184" t="s">
        <v>6804</v>
      </c>
      <c r="I3387" s="185" t="s">
        <v>142</v>
      </c>
      <c r="J3387" s="18" t="s">
        <v>1606</v>
      </c>
    </row>
    <row r="3388" spans="1:10" x14ac:dyDescent="0.25">
      <c r="A3388" s="18">
        <v>24233811</v>
      </c>
      <c r="B3388" s="184" t="s">
        <v>6922</v>
      </c>
      <c r="C3388" s="18" t="s">
        <v>6923</v>
      </c>
      <c r="D3388" s="185" t="s">
        <v>95</v>
      </c>
      <c r="E3388" s="18" t="s">
        <v>1585</v>
      </c>
      <c r="F3388" s="18">
        <v>14</v>
      </c>
      <c r="G3388" s="18" t="s">
        <v>142</v>
      </c>
      <c r="H3388" s="184" t="s">
        <v>6804</v>
      </c>
      <c r="I3388" s="185" t="s">
        <v>142</v>
      </c>
      <c r="J3388" s="18" t="s">
        <v>608</v>
      </c>
    </row>
    <row r="3389" spans="1:10" x14ac:dyDescent="0.25">
      <c r="A3389" s="18">
        <v>24249395</v>
      </c>
      <c r="B3389" s="184" t="s">
        <v>9210</v>
      </c>
      <c r="C3389" s="18" t="s">
        <v>9211</v>
      </c>
      <c r="D3389" s="185" t="s">
        <v>78</v>
      </c>
      <c r="E3389" s="18" t="s">
        <v>2285</v>
      </c>
      <c r="F3389" s="18">
        <v>12</v>
      </c>
      <c r="G3389" s="18" t="s">
        <v>142</v>
      </c>
      <c r="H3389" s="184" t="s">
        <v>6804</v>
      </c>
      <c r="I3389" s="185" t="s">
        <v>142</v>
      </c>
      <c r="J3389" s="18" t="s">
        <v>1699</v>
      </c>
    </row>
    <row r="3390" spans="1:10" x14ac:dyDescent="0.25">
      <c r="A3390" s="18">
        <v>24248280</v>
      </c>
      <c r="B3390" s="184" t="s">
        <v>6924</v>
      </c>
      <c r="C3390" s="18" t="s">
        <v>6925</v>
      </c>
      <c r="D3390" s="185" t="s">
        <v>78</v>
      </c>
      <c r="E3390" s="18" t="s">
        <v>4392</v>
      </c>
      <c r="F3390" s="18">
        <v>12</v>
      </c>
      <c r="G3390" s="18" t="s">
        <v>142</v>
      </c>
      <c r="H3390" s="184" t="s">
        <v>6804</v>
      </c>
      <c r="I3390" s="185" t="s">
        <v>142</v>
      </c>
      <c r="J3390" s="18" t="s">
        <v>2233</v>
      </c>
    </row>
    <row r="3391" spans="1:10" x14ac:dyDescent="0.25">
      <c r="A3391" s="18">
        <v>24239009</v>
      </c>
      <c r="B3391" s="184" t="s">
        <v>6926</v>
      </c>
      <c r="C3391" s="18" t="s">
        <v>650</v>
      </c>
      <c r="D3391" s="185" t="s">
        <v>94</v>
      </c>
      <c r="E3391" s="18" t="s">
        <v>845</v>
      </c>
      <c r="F3391" s="18">
        <v>14</v>
      </c>
      <c r="G3391" s="18" t="s">
        <v>142</v>
      </c>
      <c r="H3391" s="184" t="s">
        <v>6804</v>
      </c>
      <c r="I3391" s="185" t="s">
        <v>142</v>
      </c>
      <c r="J3391" s="18" t="s">
        <v>790</v>
      </c>
    </row>
    <row r="3392" spans="1:10" x14ac:dyDescent="0.25">
      <c r="A3392" s="18">
        <v>24248299</v>
      </c>
      <c r="B3392" s="184" t="s">
        <v>6926</v>
      </c>
      <c r="C3392" s="18" t="s">
        <v>6318</v>
      </c>
      <c r="D3392" s="185" t="s">
        <v>79</v>
      </c>
      <c r="E3392" s="18" t="s">
        <v>5045</v>
      </c>
      <c r="F3392" s="18">
        <v>11</v>
      </c>
      <c r="G3392" s="18" t="s">
        <v>142</v>
      </c>
      <c r="H3392" s="184" t="s">
        <v>6804</v>
      </c>
      <c r="I3392" s="185" t="s">
        <v>142</v>
      </c>
      <c r="J3392" s="18" t="s">
        <v>608</v>
      </c>
    </row>
    <row r="3393" spans="1:10" x14ac:dyDescent="0.25">
      <c r="A3393" s="18">
        <v>24239004</v>
      </c>
      <c r="B3393" s="184" t="s">
        <v>6927</v>
      </c>
      <c r="C3393" s="18" t="s">
        <v>1605</v>
      </c>
      <c r="D3393" s="185" t="s">
        <v>79</v>
      </c>
      <c r="E3393" s="18" t="s">
        <v>6928</v>
      </c>
      <c r="F3393" s="18">
        <v>11</v>
      </c>
      <c r="G3393" s="18" t="s">
        <v>142</v>
      </c>
      <c r="H3393" s="184" t="s">
        <v>6804</v>
      </c>
      <c r="I3393" s="185" t="s">
        <v>142</v>
      </c>
      <c r="J3393" s="18" t="s">
        <v>608</v>
      </c>
    </row>
    <row r="3394" spans="1:10" x14ac:dyDescent="0.25">
      <c r="A3394" s="18">
        <v>24248415</v>
      </c>
      <c r="B3394" s="184" t="s">
        <v>6929</v>
      </c>
      <c r="C3394" s="18" t="s">
        <v>6930</v>
      </c>
      <c r="D3394" s="185" t="s">
        <v>79</v>
      </c>
      <c r="E3394" s="18" t="s">
        <v>1996</v>
      </c>
      <c r="F3394" s="18">
        <v>11</v>
      </c>
      <c r="G3394" s="18" t="s">
        <v>142</v>
      </c>
      <c r="H3394" s="184" t="s">
        <v>6804</v>
      </c>
      <c r="I3394" s="185" t="s">
        <v>142</v>
      </c>
      <c r="J3394" s="18" t="s">
        <v>6931</v>
      </c>
    </row>
    <row r="3395" spans="1:10" x14ac:dyDescent="0.25">
      <c r="A3395" s="18">
        <v>24248321</v>
      </c>
      <c r="B3395" s="184" t="s">
        <v>2227</v>
      </c>
      <c r="C3395" s="18" t="s">
        <v>6932</v>
      </c>
      <c r="D3395" s="185" t="s">
        <v>78</v>
      </c>
      <c r="E3395" s="18" t="s">
        <v>3490</v>
      </c>
      <c r="F3395" s="18">
        <v>12</v>
      </c>
      <c r="G3395" s="18" t="s">
        <v>142</v>
      </c>
      <c r="H3395" s="184" t="s">
        <v>6804</v>
      </c>
      <c r="I3395" s="185" t="s">
        <v>142</v>
      </c>
      <c r="J3395" s="18" t="s">
        <v>2233</v>
      </c>
    </row>
    <row r="3396" spans="1:10" x14ac:dyDescent="0.25">
      <c r="A3396" s="18">
        <v>24222220</v>
      </c>
      <c r="B3396" s="184" t="s">
        <v>4197</v>
      </c>
      <c r="C3396" s="18" t="s">
        <v>6933</v>
      </c>
      <c r="D3396" s="185" t="s">
        <v>94</v>
      </c>
      <c r="E3396" s="18" t="s">
        <v>4211</v>
      </c>
      <c r="F3396" s="18">
        <v>15</v>
      </c>
      <c r="G3396" s="18" t="s">
        <v>142</v>
      </c>
      <c r="H3396" s="184" t="s">
        <v>6804</v>
      </c>
      <c r="I3396" s="185" t="s">
        <v>142</v>
      </c>
      <c r="J3396" s="18" t="s">
        <v>6934</v>
      </c>
    </row>
    <row r="3397" spans="1:10" x14ac:dyDescent="0.25">
      <c r="A3397" s="18">
        <v>24248955</v>
      </c>
      <c r="B3397" s="184" t="s">
        <v>6935</v>
      </c>
      <c r="C3397" s="18" t="s">
        <v>6936</v>
      </c>
      <c r="D3397" s="185" t="s">
        <v>78</v>
      </c>
      <c r="E3397" s="18" t="s">
        <v>5676</v>
      </c>
      <c r="F3397" s="18">
        <v>13</v>
      </c>
      <c r="G3397" s="18" t="s">
        <v>142</v>
      </c>
      <c r="H3397" s="184" t="s">
        <v>6804</v>
      </c>
      <c r="I3397" s="185" t="s">
        <v>142</v>
      </c>
      <c r="J3397" s="18" t="s">
        <v>6937</v>
      </c>
    </row>
    <row r="3398" spans="1:10" x14ac:dyDescent="0.25">
      <c r="A3398" s="18">
        <v>24245846</v>
      </c>
      <c r="B3398" s="184" t="s">
        <v>3394</v>
      </c>
      <c r="C3398" s="18" t="s">
        <v>6938</v>
      </c>
      <c r="D3398" s="185" t="s">
        <v>79</v>
      </c>
      <c r="E3398" s="18" t="s">
        <v>6269</v>
      </c>
      <c r="F3398" s="18">
        <v>11</v>
      </c>
      <c r="G3398" s="18" t="s">
        <v>142</v>
      </c>
      <c r="H3398" s="184" t="s">
        <v>6939</v>
      </c>
      <c r="I3398" s="185" t="s">
        <v>142</v>
      </c>
      <c r="J3398" s="18" t="s">
        <v>6940</v>
      </c>
    </row>
    <row r="3399" spans="1:10" x14ac:dyDescent="0.25">
      <c r="A3399" s="18">
        <v>24210872</v>
      </c>
      <c r="B3399" s="184" t="s">
        <v>5771</v>
      </c>
      <c r="C3399" s="18" t="s">
        <v>6941</v>
      </c>
      <c r="D3399" s="185" t="s">
        <v>95</v>
      </c>
      <c r="E3399" s="18" t="s">
        <v>4429</v>
      </c>
      <c r="F3399" s="18">
        <v>14</v>
      </c>
      <c r="G3399" s="18" t="s">
        <v>142</v>
      </c>
      <c r="H3399" s="184" t="s">
        <v>6939</v>
      </c>
      <c r="I3399" s="185" t="s">
        <v>142</v>
      </c>
      <c r="J3399" s="18" t="s">
        <v>5526</v>
      </c>
    </row>
    <row r="3400" spans="1:10" x14ac:dyDescent="0.25">
      <c r="A3400" s="18">
        <v>24247817</v>
      </c>
      <c r="B3400" s="184" t="s">
        <v>6942</v>
      </c>
      <c r="C3400" s="18" t="s">
        <v>6943</v>
      </c>
      <c r="D3400" s="185" t="s">
        <v>95</v>
      </c>
      <c r="E3400" s="18" t="s">
        <v>2262</v>
      </c>
      <c r="F3400" s="18">
        <v>15</v>
      </c>
      <c r="G3400" s="18" t="s">
        <v>142</v>
      </c>
      <c r="H3400" s="184" t="s">
        <v>6939</v>
      </c>
      <c r="I3400" s="185" t="s">
        <v>142</v>
      </c>
      <c r="J3400" s="18" t="s">
        <v>3403</v>
      </c>
    </row>
    <row r="3401" spans="1:10" x14ac:dyDescent="0.25">
      <c r="A3401" s="18">
        <v>24247434</v>
      </c>
      <c r="B3401" s="184" t="s">
        <v>5236</v>
      </c>
      <c r="C3401" s="18" t="s">
        <v>1151</v>
      </c>
      <c r="D3401" s="185" t="s">
        <v>78</v>
      </c>
      <c r="E3401" s="18" t="s">
        <v>958</v>
      </c>
      <c r="F3401" s="18">
        <v>12</v>
      </c>
      <c r="G3401" s="18" t="s">
        <v>142</v>
      </c>
      <c r="H3401" s="184" t="s">
        <v>6939</v>
      </c>
      <c r="I3401" s="185" t="s">
        <v>142</v>
      </c>
      <c r="J3401" s="18" t="s">
        <v>3870</v>
      </c>
    </row>
    <row r="3402" spans="1:10" x14ac:dyDescent="0.25">
      <c r="A3402" s="18">
        <v>24245845</v>
      </c>
      <c r="B3402" s="184" t="s">
        <v>6292</v>
      </c>
      <c r="C3402" s="18" t="s">
        <v>6944</v>
      </c>
      <c r="D3402" s="185" t="s">
        <v>78</v>
      </c>
      <c r="E3402" s="18" t="s">
        <v>3389</v>
      </c>
      <c r="F3402" s="18">
        <v>12</v>
      </c>
      <c r="G3402" s="18" t="s">
        <v>142</v>
      </c>
      <c r="H3402" s="184" t="s">
        <v>6939</v>
      </c>
      <c r="I3402" s="185" t="s">
        <v>142</v>
      </c>
      <c r="J3402" s="18" t="s">
        <v>6945</v>
      </c>
    </row>
    <row r="3403" spans="1:10" x14ac:dyDescent="0.25">
      <c r="A3403" s="18">
        <v>24247852</v>
      </c>
      <c r="B3403" s="184" t="s">
        <v>6946</v>
      </c>
      <c r="C3403" s="18" t="s">
        <v>1107</v>
      </c>
      <c r="D3403" s="185" t="s">
        <v>79</v>
      </c>
      <c r="E3403" s="18" t="s">
        <v>310</v>
      </c>
      <c r="F3403" s="18">
        <v>12</v>
      </c>
      <c r="G3403" s="18" t="s">
        <v>142</v>
      </c>
      <c r="H3403" s="184" t="s">
        <v>6939</v>
      </c>
      <c r="I3403" s="185" t="s">
        <v>142</v>
      </c>
      <c r="J3403" s="18" t="s">
        <v>3403</v>
      </c>
    </row>
    <row r="3404" spans="1:10" x14ac:dyDescent="0.25">
      <c r="A3404" s="18">
        <v>24247652</v>
      </c>
      <c r="B3404" s="184" t="s">
        <v>6947</v>
      </c>
      <c r="C3404" s="18" t="s">
        <v>6948</v>
      </c>
      <c r="D3404" s="185" t="s">
        <v>633</v>
      </c>
      <c r="E3404" s="18" t="s">
        <v>6949</v>
      </c>
      <c r="F3404" s="18">
        <v>15</v>
      </c>
      <c r="G3404" s="18" t="s">
        <v>142</v>
      </c>
      <c r="H3404" s="184" t="s">
        <v>6939</v>
      </c>
      <c r="I3404" s="185" t="s">
        <v>142</v>
      </c>
      <c r="J3404" s="18" t="s">
        <v>3348</v>
      </c>
    </row>
    <row r="3405" spans="1:10" x14ac:dyDescent="0.25">
      <c r="A3405" s="18">
        <v>24248477</v>
      </c>
      <c r="B3405" s="184" t="s">
        <v>5869</v>
      </c>
      <c r="C3405" s="18" t="s">
        <v>6950</v>
      </c>
      <c r="D3405" s="185" t="s">
        <v>79</v>
      </c>
      <c r="E3405" s="18" t="s">
        <v>1918</v>
      </c>
      <c r="F3405" s="18">
        <v>12</v>
      </c>
      <c r="G3405" s="18" t="s">
        <v>142</v>
      </c>
      <c r="H3405" s="184" t="s">
        <v>6939</v>
      </c>
      <c r="I3405" s="185" t="s">
        <v>142</v>
      </c>
      <c r="J3405" s="18" t="s">
        <v>6951</v>
      </c>
    </row>
    <row r="3406" spans="1:10" x14ac:dyDescent="0.25">
      <c r="A3406" s="18">
        <v>24233784</v>
      </c>
      <c r="B3406" s="184" t="s">
        <v>795</v>
      </c>
      <c r="C3406" s="18" t="s">
        <v>6952</v>
      </c>
      <c r="D3406" s="185" t="s">
        <v>78</v>
      </c>
      <c r="E3406" s="18" t="s">
        <v>2027</v>
      </c>
      <c r="F3406" s="18">
        <v>13</v>
      </c>
      <c r="G3406" s="18" t="s">
        <v>142</v>
      </c>
      <c r="H3406" s="184" t="s">
        <v>6939</v>
      </c>
      <c r="I3406" s="185" t="s">
        <v>142</v>
      </c>
      <c r="J3406" s="18" t="s">
        <v>2283</v>
      </c>
    </row>
    <row r="3407" spans="1:10" x14ac:dyDescent="0.25">
      <c r="A3407" s="18">
        <v>24248579</v>
      </c>
      <c r="B3407" s="184" t="s">
        <v>6953</v>
      </c>
      <c r="C3407" s="18" t="s">
        <v>6954</v>
      </c>
      <c r="D3407" s="185" t="s">
        <v>78</v>
      </c>
      <c r="E3407" s="18" t="s">
        <v>2560</v>
      </c>
      <c r="F3407" s="18">
        <v>12</v>
      </c>
      <c r="G3407" s="18" t="s">
        <v>142</v>
      </c>
      <c r="H3407" s="184" t="s">
        <v>6939</v>
      </c>
      <c r="I3407" s="185" t="s">
        <v>142</v>
      </c>
      <c r="J3407" s="18" t="s">
        <v>2022</v>
      </c>
    </row>
    <row r="3408" spans="1:10" x14ac:dyDescent="0.25">
      <c r="A3408" s="18">
        <v>24238798</v>
      </c>
      <c r="B3408" s="184" t="s">
        <v>6955</v>
      </c>
      <c r="C3408" s="18" t="s">
        <v>6919</v>
      </c>
      <c r="D3408" s="185" t="s">
        <v>78</v>
      </c>
      <c r="E3408" s="18" t="s">
        <v>1332</v>
      </c>
      <c r="F3408" s="18">
        <v>12</v>
      </c>
      <c r="G3408" s="18" t="s">
        <v>142</v>
      </c>
      <c r="H3408" s="184" t="s">
        <v>6939</v>
      </c>
      <c r="I3408" s="185" t="s">
        <v>142</v>
      </c>
      <c r="J3408" s="18" t="s">
        <v>2446</v>
      </c>
    </row>
    <row r="3409" spans="1:10" x14ac:dyDescent="0.25">
      <c r="A3409" s="18">
        <v>24233779</v>
      </c>
      <c r="B3409" s="184" t="s">
        <v>838</v>
      </c>
      <c r="C3409" s="18" t="s">
        <v>6956</v>
      </c>
      <c r="D3409" s="185" t="s">
        <v>633</v>
      </c>
      <c r="E3409" s="18" t="s">
        <v>6957</v>
      </c>
      <c r="F3409" s="18">
        <v>16</v>
      </c>
      <c r="G3409" s="18" t="s">
        <v>142</v>
      </c>
      <c r="H3409" s="184" t="s">
        <v>6939</v>
      </c>
      <c r="I3409" s="185" t="s">
        <v>142</v>
      </c>
      <c r="J3409" s="18" t="s">
        <v>2313</v>
      </c>
    </row>
    <row r="3410" spans="1:10" x14ac:dyDescent="0.25">
      <c r="A3410" s="18">
        <v>24220621</v>
      </c>
      <c r="B3410" s="184" t="s">
        <v>6958</v>
      </c>
      <c r="C3410" s="18" t="s">
        <v>2757</v>
      </c>
      <c r="D3410" s="185" t="s">
        <v>95</v>
      </c>
      <c r="E3410" s="18" t="s">
        <v>3002</v>
      </c>
      <c r="F3410" s="18">
        <v>14</v>
      </c>
      <c r="G3410" s="18" t="s">
        <v>142</v>
      </c>
      <c r="H3410" s="184" t="s">
        <v>6939</v>
      </c>
      <c r="I3410" s="185" t="s">
        <v>142</v>
      </c>
      <c r="J3410" s="18" t="s">
        <v>3727</v>
      </c>
    </row>
    <row r="3411" spans="1:10" x14ac:dyDescent="0.25">
      <c r="A3411" s="18">
        <v>24237186</v>
      </c>
      <c r="B3411" s="184" t="s">
        <v>867</v>
      </c>
      <c r="C3411" s="18" t="s">
        <v>6959</v>
      </c>
      <c r="D3411" s="185" t="s">
        <v>95</v>
      </c>
      <c r="E3411" s="18" t="s">
        <v>2774</v>
      </c>
      <c r="F3411" s="18">
        <v>13</v>
      </c>
      <c r="G3411" s="18" t="s">
        <v>142</v>
      </c>
      <c r="H3411" s="184" t="s">
        <v>6939</v>
      </c>
      <c r="I3411" s="185" t="s">
        <v>142</v>
      </c>
      <c r="J3411" s="18" t="s">
        <v>445</v>
      </c>
    </row>
    <row r="3412" spans="1:10" x14ac:dyDescent="0.25">
      <c r="A3412" s="18">
        <v>24238799</v>
      </c>
      <c r="B3412" s="184" t="s">
        <v>6960</v>
      </c>
      <c r="C3412" s="18" t="s">
        <v>2578</v>
      </c>
      <c r="D3412" s="185" t="s">
        <v>79</v>
      </c>
      <c r="E3412" s="18" t="s">
        <v>5676</v>
      </c>
      <c r="F3412" s="18">
        <v>13</v>
      </c>
      <c r="G3412" s="18" t="s">
        <v>142</v>
      </c>
      <c r="H3412" s="184" t="s">
        <v>6939</v>
      </c>
      <c r="I3412" s="185" t="s">
        <v>142</v>
      </c>
      <c r="J3412" s="18" t="s">
        <v>2446</v>
      </c>
    </row>
    <row r="3413" spans="1:10" x14ac:dyDescent="0.25">
      <c r="A3413" s="18">
        <v>24247819</v>
      </c>
      <c r="B3413" s="184" t="s">
        <v>6961</v>
      </c>
      <c r="C3413" s="18" t="s">
        <v>6962</v>
      </c>
      <c r="D3413" s="185" t="s">
        <v>95</v>
      </c>
      <c r="E3413" s="18" t="s">
        <v>1032</v>
      </c>
      <c r="F3413" s="18">
        <v>14</v>
      </c>
      <c r="G3413" s="18" t="s">
        <v>142</v>
      </c>
      <c r="H3413" s="184" t="s">
        <v>6939</v>
      </c>
      <c r="I3413" s="185" t="s">
        <v>142</v>
      </c>
      <c r="J3413" s="18" t="s">
        <v>3403</v>
      </c>
    </row>
    <row r="3414" spans="1:10" x14ac:dyDescent="0.25">
      <c r="A3414" s="18">
        <v>24236966</v>
      </c>
      <c r="B3414" s="184" t="s">
        <v>6961</v>
      </c>
      <c r="C3414" s="18" t="s">
        <v>682</v>
      </c>
      <c r="D3414" s="185" t="s">
        <v>79</v>
      </c>
      <c r="E3414" s="18" t="s">
        <v>2322</v>
      </c>
      <c r="F3414" s="18">
        <v>13</v>
      </c>
      <c r="G3414" s="18" t="s">
        <v>142</v>
      </c>
      <c r="H3414" s="184" t="s">
        <v>6939</v>
      </c>
      <c r="I3414" s="185" t="s">
        <v>142</v>
      </c>
      <c r="J3414" s="18" t="s">
        <v>5364</v>
      </c>
    </row>
    <row r="3415" spans="1:10" x14ac:dyDescent="0.25">
      <c r="A3415" s="18">
        <v>24247853</v>
      </c>
      <c r="B3415" s="184" t="s">
        <v>6961</v>
      </c>
      <c r="C3415" s="18" t="s">
        <v>6963</v>
      </c>
      <c r="D3415" s="185" t="s">
        <v>79</v>
      </c>
      <c r="E3415" s="18" t="s">
        <v>3237</v>
      </c>
      <c r="F3415" s="18">
        <v>11</v>
      </c>
      <c r="G3415" s="18" t="s">
        <v>142</v>
      </c>
      <c r="H3415" s="184" t="s">
        <v>6939</v>
      </c>
      <c r="I3415" s="185" t="s">
        <v>142</v>
      </c>
      <c r="J3415" s="18" t="s">
        <v>3403</v>
      </c>
    </row>
    <row r="3416" spans="1:10" x14ac:dyDescent="0.25">
      <c r="A3416" s="18">
        <v>24247435</v>
      </c>
      <c r="B3416" s="184" t="s">
        <v>6961</v>
      </c>
      <c r="C3416" s="18" t="s">
        <v>6964</v>
      </c>
      <c r="D3416" s="185" t="s">
        <v>78</v>
      </c>
      <c r="E3416" s="18" t="s">
        <v>4565</v>
      </c>
      <c r="F3416" s="18">
        <v>13</v>
      </c>
      <c r="G3416" s="18" t="s">
        <v>142</v>
      </c>
      <c r="H3416" s="184" t="s">
        <v>6939</v>
      </c>
      <c r="I3416" s="185" t="s">
        <v>142</v>
      </c>
      <c r="J3416" s="18" t="s">
        <v>3870</v>
      </c>
    </row>
    <row r="3417" spans="1:10" x14ac:dyDescent="0.25">
      <c r="A3417" s="18">
        <v>24210537</v>
      </c>
      <c r="B3417" s="184" t="s">
        <v>6961</v>
      </c>
      <c r="C3417" s="18" t="s">
        <v>6965</v>
      </c>
      <c r="D3417" s="185" t="s">
        <v>94</v>
      </c>
      <c r="E3417" s="18" t="s">
        <v>4401</v>
      </c>
      <c r="F3417" s="18">
        <v>14</v>
      </c>
      <c r="G3417" s="18" t="s">
        <v>142</v>
      </c>
      <c r="H3417" s="184" t="s">
        <v>6939</v>
      </c>
      <c r="I3417" s="185" t="s">
        <v>142</v>
      </c>
      <c r="J3417" s="18" t="s">
        <v>3338</v>
      </c>
    </row>
    <row r="3418" spans="1:10" x14ac:dyDescent="0.25">
      <c r="A3418" s="18">
        <v>24247815</v>
      </c>
      <c r="B3418" s="184" t="s">
        <v>6961</v>
      </c>
      <c r="C3418" s="18" t="s">
        <v>6966</v>
      </c>
      <c r="D3418" s="185" t="s">
        <v>78</v>
      </c>
      <c r="E3418" s="18" t="s">
        <v>4261</v>
      </c>
      <c r="F3418" s="18">
        <v>11</v>
      </c>
      <c r="G3418" s="18" t="s">
        <v>142</v>
      </c>
      <c r="H3418" s="184" t="s">
        <v>6939</v>
      </c>
      <c r="I3418" s="185" t="s">
        <v>142</v>
      </c>
      <c r="J3418" s="18" t="s">
        <v>3403</v>
      </c>
    </row>
    <row r="3419" spans="1:10" x14ac:dyDescent="0.25">
      <c r="A3419" s="18">
        <v>24220526</v>
      </c>
      <c r="B3419" s="184" t="s">
        <v>6967</v>
      </c>
      <c r="C3419" s="18" t="s">
        <v>6968</v>
      </c>
      <c r="D3419" s="185" t="s">
        <v>94</v>
      </c>
      <c r="E3419" s="18" t="s">
        <v>393</v>
      </c>
      <c r="F3419" s="18">
        <v>14</v>
      </c>
      <c r="G3419" s="18" t="s">
        <v>142</v>
      </c>
      <c r="H3419" s="184" t="s">
        <v>6939</v>
      </c>
      <c r="I3419" s="185" t="s">
        <v>142</v>
      </c>
      <c r="J3419" s="18" t="s">
        <v>6969</v>
      </c>
    </row>
    <row r="3420" spans="1:10" x14ac:dyDescent="0.25">
      <c r="A3420" s="18">
        <v>24236735</v>
      </c>
      <c r="B3420" s="184" t="s">
        <v>6026</v>
      </c>
      <c r="C3420" s="18" t="s">
        <v>6970</v>
      </c>
      <c r="D3420" s="185" t="s">
        <v>79</v>
      </c>
      <c r="E3420" s="18" t="s">
        <v>2489</v>
      </c>
      <c r="F3420" s="18">
        <v>12</v>
      </c>
      <c r="G3420" s="18" t="s">
        <v>142</v>
      </c>
      <c r="H3420" s="184" t="s">
        <v>6939</v>
      </c>
      <c r="I3420" s="185" t="s">
        <v>142</v>
      </c>
      <c r="J3420" s="18" t="s">
        <v>4138</v>
      </c>
    </row>
    <row r="3421" spans="1:10" x14ac:dyDescent="0.25">
      <c r="A3421" s="18">
        <v>24222617</v>
      </c>
      <c r="B3421" s="184" t="s">
        <v>6971</v>
      </c>
      <c r="C3421" s="18" t="s">
        <v>6972</v>
      </c>
      <c r="D3421" s="185" t="s">
        <v>95</v>
      </c>
      <c r="E3421" s="18" t="s">
        <v>6973</v>
      </c>
      <c r="F3421" s="18">
        <v>15</v>
      </c>
      <c r="G3421" s="18" t="s">
        <v>142</v>
      </c>
      <c r="H3421" s="184" t="s">
        <v>6939</v>
      </c>
      <c r="I3421" s="185" t="s">
        <v>142</v>
      </c>
      <c r="J3421" s="18" t="s">
        <v>4138</v>
      </c>
    </row>
    <row r="3422" spans="1:10" x14ac:dyDescent="0.25">
      <c r="A3422" s="18">
        <v>24222616</v>
      </c>
      <c r="B3422" s="184" t="s">
        <v>6971</v>
      </c>
      <c r="C3422" s="18" t="s">
        <v>6974</v>
      </c>
      <c r="D3422" s="185" t="s">
        <v>95</v>
      </c>
      <c r="E3422" s="18" t="s">
        <v>6973</v>
      </c>
      <c r="F3422" s="18">
        <v>15</v>
      </c>
      <c r="G3422" s="18" t="s">
        <v>142</v>
      </c>
      <c r="H3422" s="184" t="s">
        <v>6939</v>
      </c>
      <c r="I3422" s="185" t="s">
        <v>142</v>
      </c>
      <c r="J3422" s="18" t="s">
        <v>4138</v>
      </c>
    </row>
    <row r="3423" spans="1:10" x14ac:dyDescent="0.25">
      <c r="A3423" s="18">
        <v>24222595</v>
      </c>
      <c r="B3423" s="184" t="s">
        <v>6975</v>
      </c>
      <c r="C3423" s="18" t="s">
        <v>6976</v>
      </c>
      <c r="D3423" s="185" t="s">
        <v>79</v>
      </c>
      <c r="E3423" s="18" t="s">
        <v>6977</v>
      </c>
      <c r="F3423" s="18">
        <v>13</v>
      </c>
      <c r="G3423" s="18" t="s">
        <v>142</v>
      </c>
      <c r="H3423" s="184" t="s">
        <v>6939</v>
      </c>
      <c r="I3423" s="185" t="s">
        <v>142</v>
      </c>
      <c r="J3423" s="18" t="s">
        <v>4138</v>
      </c>
    </row>
    <row r="3424" spans="1:10" x14ac:dyDescent="0.25">
      <c r="A3424" s="18">
        <v>24245841</v>
      </c>
      <c r="B3424" s="184" t="s">
        <v>6978</v>
      </c>
      <c r="C3424" s="18" t="s">
        <v>6979</v>
      </c>
      <c r="D3424" s="185" t="s">
        <v>79</v>
      </c>
      <c r="E3424" s="18" t="s">
        <v>2238</v>
      </c>
      <c r="F3424" s="18">
        <v>11</v>
      </c>
      <c r="G3424" s="18" t="s">
        <v>142</v>
      </c>
      <c r="H3424" s="184" t="s">
        <v>6939</v>
      </c>
      <c r="I3424" s="185" t="s">
        <v>142</v>
      </c>
      <c r="J3424" s="18" t="s">
        <v>5207</v>
      </c>
    </row>
    <row r="3425" spans="1:10" x14ac:dyDescent="0.25">
      <c r="A3425" s="18">
        <v>24238797</v>
      </c>
      <c r="B3425" s="184" t="s">
        <v>6980</v>
      </c>
      <c r="C3425" s="18" t="s">
        <v>6919</v>
      </c>
      <c r="D3425" s="185" t="s">
        <v>78</v>
      </c>
      <c r="E3425" s="18" t="s">
        <v>5325</v>
      </c>
      <c r="F3425" s="18">
        <v>12</v>
      </c>
      <c r="G3425" s="18" t="s">
        <v>142</v>
      </c>
      <c r="H3425" s="184" t="s">
        <v>6939</v>
      </c>
      <c r="I3425" s="185" t="s">
        <v>142</v>
      </c>
      <c r="J3425" s="18" t="s">
        <v>2446</v>
      </c>
    </row>
    <row r="3426" spans="1:10" x14ac:dyDescent="0.25">
      <c r="A3426" s="18">
        <v>24233777</v>
      </c>
      <c r="B3426" s="184" t="s">
        <v>6981</v>
      </c>
      <c r="C3426" s="18" t="s">
        <v>6982</v>
      </c>
      <c r="D3426" s="185" t="s">
        <v>78</v>
      </c>
      <c r="E3426" s="18" t="s">
        <v>2050</v>
      </c>
      <c r="F3426" s="18">
        <v>13</v>
      </c>
      <c r="G3426" s="18" t="s">
        <v>142</v>
      </c>
      <c r="H3426" s="184" t="s">
        <v>6939</v>
      </c>
      <c r="I3426" s="185" t="s">
        <v>142</v>
      </c>
      <c r="J3426" s="18" t="s">
        <v>2313</v>
      </c>
    </row>
    <row r="3427" spans="1:10" x14ac:dyDescent="0.25">
      <c r="A3427" s="18">
        <v>24239137</v>
      </c>
      <c r="B3427" s="184" t="s">
        <v>6983</v>
      </c>
      <c r="C3427" s="18" t="s">
        <v>6984</v>
      </c>
      <c r="D3427" s="185" t="s">
        <v>78</v>
      </c>
      <c r="E3427" s="18" t="s">
        <v>4746</v>
      </c>
      <c r="F3427" s="18">
        <v>13</v>
      </c>
      <c r="G3427" s="18" t="s">
        <v>142</v>
      </c>
      <c r="H3427" s="184" t="s">
        <v>6939</v>
      </c>
      <c r="I3427" s="185" t="s">
        <v>142</v>
      </c>
      <c r="J3427" s="18" t="s">
        <v>790</v>
      </c>
    </row>
    <row r="3428" spans="1:10" x14ac:dyDescent="0.25">
      <c r="A3428" s="18">
        <v>24222597</v>
      </c>
      <c r="B3428" s="184" t="s">
        <v>3472</v>
      </c>
      <c r="C3428" s="18" t="s">
        <v>700</v>
      </c>
      <c r="D3428" s="185" t="s">
        <v>95</v>
      </c>
      <c r="E3428" s="18" t="s">
        <v>5328</v>
      </c>
      <c r="F3428" s="18">
        <v>14</v>
      </c>
      <c r="G3428" s="18" t="s">
        <v>142</v>
      </c>
      <c r="H3428" s="184" t="s">
        <v>6939</v>
      </c>
      <c r="I3428" s="185" t="s">
        <v>142</v>
      </c>
      <c r="J3428" s="18" t="s">
        <v>5364</v>
      </c>
    </row>
    <row r="3429" spans="1:10" x14ac:dyDescent="0.25">
      <c r="A3429" s="18">
        <v>24237537</v>
      </c>
      <c r="B3429" s="184" t="s">
        <v>6985</v>
      </c>
      <c r="C3429" s="18" t="s">
        <v>4351</v>
      </c>
      <c r="D3429" s="185" t="s">
        <v>79</v>
      </c>
      <c r="E3429" s="18" t="s">
        <v>2687</v>
      </c>
      <c r="F3429" s="18">
        <v>12</v>
      </c>
      <c r="G3429" s="18" t="s">
        <v>142</v>
      </c>
      <c r="H3429" s="184" t="s">
        <v>6939</v>
      </c>
      <c r="I3429" s="185" t="s">
        <v>142</v>
      </c>
      <c r="J3429" s="18" t="s">
        <v>2313</v>
      </c>
    </row>
    <row r="3430" spans="1:10" x14ac:dyDescent="0.25">
      <c r="A3430" s="18">
        <v>24245843</v>
      </c>
      <c r="B3430" s="184" t="s">
        <v>4590</v>
      </c>
      <c r="C3430" s="18" t="s">
        <v>6986</v>
      </c>
      <c r="D3430" s="185" t="s">
        <v>79</v>
      </c>
      <c r="E3430" s="18" t="s">
        <v>2291</v>
      </c>
      <c r="F3430" s="18">
        <v>12</v>
      </c>
      <c r="G3430" s="18" t="s">
        <v>142</v>
      </c>
      <c r="H3430" s="184" t="s">
        <v>6939</v>
      </c>
      <c r="I3430" s="185" t="s">
        <v>142</v>
      </c>
      <c r="J3430" s="18" t="s">
        <v>3870</v>
      </c>
    </row>
    <row r="3431" spans="1:10" x14ac:dyDescent="0.25">
      <c r="A3431" s="18">
        <v>24245844</v>
      </c>
      <c r="B3431" s="184" t="s">
        <v>4590</v>
      </c>
      <c r="C3431" s="18" t="s">
        <v>6987</v>
      </c>
      <c r="D3431" s="185" t="s">
        <v>78</v>
      </c>
      <c r="E3431" s="18" t="s">
        <v>6988</v>
      </c>
      <c r="F3431" s="18">
        <v>11</v>
      </c>
      <c r="G3431" s="18" t="s">
        <v>142</v>
      </c>
      <c r="H3431" s="184" t="s">
        <v>6939</v>
      </c>
      <c r="I3431" s="185" t="s">
        <v>142</v>
      </c>
      <c r="J3431" s="18" t="s">
        <v>6945</v>
      </c>
    </row>
    <row r="3432" spans="1:10" x14ac:dyDescent="0.25">
      <c r="A3432" s="18">
        <v>24238805</v>
      </c>
      <c r="B3432" s="184" t="s">
        <v>6989</v>
      </c>
      <c r="C3432" s="18" t="s">
        <v>6990</v>
      </c>
      <c r="D3432" s="185" t="s">
        <v>94</v>
      </c>
      <c r="E3432" s="18" t="s">
        <v>6752</v>
      </c>
      <c r="F3432" s="18">
        <v>14</v>
      </c>
      <c r="G3432" s="18" t="s">
        <v>142</v>
      </c>
      <c r="H3432" s="184" t="s">
        <v>6939</v>
      </c>
      <c r="I3432" s="185" t="s">
        <v>142</v>
      </c>
      <c r="J3432" s="18" t="s">
        <v>925</v>
      </c>
    </row>
    <row r="3433" spans="1:10" x14ac:dyDescent="0.25">
      <c r="A3433" s="18">
        <v>24248141</v>
      </c>
      <c r="B3433" s="184" t="s">
        <v>4590</v>
      </c>
      <c r="C3433" s="18" t="s">
        <v>6991</v>
      </c>
      <c r="D3433" s="185" t="s">
        <v>78</v>
      </c>
      <c r="E3433" s="18" t="s">
        <v>3453</v>
      </c>
      <c r="F3433" s="18">
        <v>13</v>
      </c>
      <c r="G3433" s="18" t="s">
        <v>142</v>
      </c>
      <c r="H3433" s="184" t="s">
        <v>6939</v>
      </c>
      <c r="I3433" s="185" t="s">
        <v>142</v>
      </c>
      <c r="J3433" s="18" t="s">
        <v>2313</v>
      </c>
    </row>
    <row r="3434" spans="1:10" x14ac:dyDescent="0.25">
      <c r="A3434" s="18">
        <v>24247436</v>
      </c>
      <c r="B3434" s="184" t="s">
        <v>6992</v>
      </c>
      <c r="C3434" s="18" t="s">
        <v>6993</v>
      </c>
      <c r="D3434" s="185" t="s">
        <v>79</v>
      </c>
      <c r="E3434" s="18" t="s">
        <v>287</v>
      </c>
      <c r="F3434" s="18">
        <v>11</v>
      </c>
      <c r="G3434" s="18" t="s">
        <v>142</v>
      </c>
      <c r="H3434" s="184" t="s">
        <v>6939</v>
      </c>
      <c r="I3434" s="185" t="s">
        <v>142</v>
      </c>
      <c r="J3434" s="18" t="s">
        <v>3870</v>
      </c>
    </row>
    <row r="3435" spans="1:10" x14ac:dyDescent="0.25">
      <c r="A3435" s="18">
        <v>24221711</v>
      </c>
      <c r="B3435" s="184" t="s">
        <v>6992</v>
      </c>
      <c r="C3435" s="18" t="s">
        <v>6994</v>
      </c>
      <c r="D3435" s="185" t="s">
        <v>95</v>
      </c>
      <c r="E3435" s="18" t="s">
        <v>3445</v>
      </c>
      <c r="F3435" s="18">
        <v>14</v>
      </c>
      <c r="G3435" s="18" t="s">
        <v>142</v>
      </c>
      <c r="H3435" s="184" t="s">
        <v>6939</v>
      </c>
      <c r="I3435" s="185" t="s">
        <v>142</v>
      </c>
      <c r="J3435" s="18" t="s">
        <v>3870</v>
      </c>
    </row>
    <row r="3436" spans="1:10" x14ac:dyDescent="0.25">
      <c r="A3436" s="18">
        <v>24236737</v>
      </c>
      <c r="B3436" s="184" t="s">
        <v>6995</v>
      </c>
      <c r="C3436" s="18" t="s">
        <v>6996</v>
      </c>
      <c r="D3436" s="185" t="s">
        <v>79</v>
      </c>
      <c r="E3436" s="18" t="s">
        <v>6439</v>
      </c>
      <c r="F3436" s="18">
        <v>12</v>
      </c>
      <c r="G3436" s="18" t="s">
        <v>142</v>
      </c>
      <c r="H3436" s="184" t="s">
        <v>6939</v>
      </c>
      <c r="I3436" s="185" t="s">
        <v>142</v>
      </c>
      <c r="J3436" s="18" t="s">
        <v>5364</v>
      </c>
    </row>
    <row r="3437" spans="1:10" x14ac:dyDescent="0.25">
      <c r="A3437" s="18">
        <v>24222590</v>
      </c>
      <c r="B3437" s="184" t="s">
        <v>6997</v>
      </c>
      <c r="C3437" s="18" t="s">
        <v>6998</v>
      </c>
      <c r="D3437" s="185" t="s">
        <v>79</v>
      </c>
      <c r="E3437" s="18" t="s">
        <v>4497</v>
      </c>
      <c r="F3437" s="18">
        <v>13</v>
      </c>
      <c r="G3437" s="18" t="s">
        <v>142</v>
      </c>
      <c r="H3437" s="184" t="s">
        <v>6939</v>
      </c>
      <c r="I3437" s="185" t="s">
        <v>142</v>
      </c>
      <c r="J3437" s="18" t="s">
        <v>5364</v>
      </c>
    </row>
    <row r="3438" spans="1:10" x14ac:dyDescent="0.25">
      <c r="A3438" s="18">
        <v>24245842</v>
      </c>
      <c r="B3438" s="184" t="s">
        <v>6999</v>
      </c>
      <c r="C3438" s="18" t="s">
        <v>7000</v>
      </c>
      <c r="D3438" s="185" t="s">
        <v>78</v>
      </c>
      <c r="E3438" s="18" t="s">
        <v>3480</v>
      </c>
      <c r="F3438" s="18">
        <v>12</v>
      </c>
      <c r="G3438" s="18" t="s">
        <v>142</v>
      </c>
      <c r="H3438" s="184" t="s">
        <v>6939</v>
      </c>
      <c r="I3438" s="185" t="s">
        <v>142</v>
      </c>
      <c r="J3438" s="18" t="s">
        <v>7001</v>
      </c>
    </row>
    <row r="3439" spans="1:10" x14ac:dyDescent="0.25">
      <c r="A3439" s="18">
        <v>24247437</v>
      </c>
      <c r="B3439" s="184" t="s">
        <v>2403</v>
      </c>
      <c r="C3439" s="18" t="s">
        <v>7002</v>
      </c>
      <c r="D3439" s="185" t="s">
        <v>79</v>
      </c>
      <c r="E3439" s="18" t="s">
        <v>3453</v>
      </c>
      <c r="F3439" s="18">
        <v>13</v>
      </c>
      <c r="G3439" s="18" t="s">
        <v>142</v>
      </c>
      <c r="H3439" s="184" t="s">
        <v>6939</v>
      </c>
      <c r="I3439" s="185" t="s">
        <v>142</v>
      </c>
      <c r="J3439" s="18" t="s">
        <v>7003</v>
      </c>
    </row>
    <row r="3440" spans="1:10" x14ac:dyDescent="0.25">
      <c r="A3440" s="18">
        <v>24222594</v>
      </c>
      <c r="B3440" s="184" t="s">
        <v>7004</v>
      </c>
      <c r="C3440" s="18" t="s">
        <v>4339</v>
      </c>
      <c r="D3440" s="185" t="s">
        <v>94</v>
      </c>
      <c r="E3440" s="18" t="s">
        <v>5109</v>
      </c>
      <c r="F3440" s="18">
        <v>13</v>
      </c>
      <c r="G3440" s="18" t="s">
        <v>142</v>
      </c>
      <c r="H3440" s="184" t="s">
        <v>6939</v>
      </c>
      <c r="I3440" s="185" t="s">
        <v>142</v>
      </c>
      <c r="J3440" s="18" t="s">
        <v>3690</v>
      </c>
    </row>
    <row r="3441" spans="1:10" x14ac:dyDescent="0.25">
      <c r="A3441" s="18">
        <v>24222593</v>
      </c>
      <c r="B3441" s="184" t="s">
        <v>7004</v>
      </c>
      <c r="C3441" s="18" t="s">
        <v>2711</v>
      </c>
      <c r="D3441" s="185" t="s">
        <v>95</v>
      </c>
      <c r="E3441" s="18" t="s">
        <v>7005</v>
      </c>
      <c r="F3441" s="18">
        <v>14</v>
      </c>
      <c r="G3441" s="18" t="s">
        <v>142</v>
      </c>
      <c r="H3441" s="184" t="s">
        <v>6939</v>
      </c>
      <c r="I3441" s="185" t="s">
        <v>142</v>
      </c>
      <c r="J3441" s="18" t="s">
        <v>4138</v>
      </c>
    </row>
    <row r="3442" spans="1:10" x14ac:dyDescent="0.25">
      <c r="A3442" s="18">
        <v>24247438</v>
      </c>
      <c r="B3442" s="184" t="s">
        <v>386</v>
      </c>
      <c r="C3442" s="18" t="s">
        <v>7006</v>
      </c>
      <c r="D3442" s="185" t="s">
        <v>79</v>
      </c>
      <c r="E3442" s="18" t="s">
        <v>4479</v>
      </c>
      <c r="F3442" s="18">
        <v>13</v>
      </c>
      <c r="G3442" s="18" t="s">
        <v>142</v>
      </c>
      <c r="H3442" s="184" t="s">
        <v>6939</v>
      </c>
      <c r="I3442" s="185" t="s">
        <v>142</v>
      </c>
      <c r="J3442" s="18" t="s">
        <v>3870</v>
      </c>
    </row>
    <row r="3443" spans="1:10" x14ac:dyDescent="0.25">
      <c r="A3443" s="18">
        <v>24247439</v>
      </c>
      <c r="B3443" s="184" t="s">
        <v>386</v>
      </c>
      <c r="C3443" s="18" t="s">
        <v>7007</v>
      </c>
      <c r="D3443" s="185" t="s">
        <v>79</v>
      </c>
      <c r="E3443" s="18" t="s">
        <v>1263</v>
      </c>
      <c r="F3443" s="18">
        <v>11</v>
      </c>
      <c r="G3443" s="18" t="s">
        <v>142</v>
      </c>
      <c r="H3443" s="184" t="s">
        <v>6939</v>
      </c>
      <c r="I3443" s="185" t="s">
        <v>142</v>
      </c>
      <c r="J3443" s="18" t="s">
        <v>3870</v>
      </c>
    </row>
    <row r="3444" spans="1:10" x14ac:dyDescent="0.25">
      <c r="A3444" s="18">
        <v>24237895</v>
      </c>
      <c r="B3444" s="184" t="s">
        <v>4319</v>
      </c>
      <c r="C3444" s="18" t="s">
        <v>5920</v>
      </c>
      <c r="D3444" s="185" t="s">
        <v>79</v>
      </c>
      <c r="E3444" s="18" t="s">
        <v>2499</v>
      </c>
      <c r="F3444" s="18">
        <v>13</v>
      </c>
      <c r="G3444" s="18" t="s">
        <v>142</v>
      </c>
      <c r="H3444" s="184" t="s">
        <v>6939</v>
      </c>
      <c r="I3444" s="185" t="s">
        <v>142</v>
      </c>
      <c r="J3444" s="18" t="s">
        <v>4138</v>
      </c>
    </row>
    <row r="3445" spans="1:10" x14ac:dyDescent="0.25">
      <c r="A3445" s="18">
        <v>24212863</v>
      </c>
      <c r="B3445" s="184" t="s">
        <v>7008</v>
      </c>
      <c r="C3445" s="18" t="s">
        <v>1706</v>
      </c>
      <c r="D3445" s="185" t="s">
        <v>95</v>
      </c>
      <c r="E3445" s="18" t="s">
        <v>162</v>
      </c>
      <c r="F3445" s="18">
        <v>15</v>
      </c>
      <c r="G3445" s="18" t="s">
        <v>142</v>
      </c>
      <c r="H3445" s="184" t="s">
        <v>6939</v>
      </c>
      <c r="I3445" s="185" t="s">
        <v>142</v>
      </c>
      <c r="J3445" s="18" t="s">
        <v>457</v>
      </c>
    </row>
    <row r="3446" spans="1:10" x14ac:dyDescent="0.25">
      <c r="A3446" s="18">
        <v>24247816</v>
      </c>
      <c r="B3446" s="184" t="s">
        <v>5165</v>
      </c>
      <c r="C3446" s="18" t="s">
        <v>7009</v>
      </c>
      <c r="D3446" s="185" t="s">
        <v>79</v>
      </c>
      <c r="E3446" s="18" t="s">
        <v>1051</v>
      </c>
      <c r="F3446" s="18">
        <v>11</v>
      </c>
      <c r="G3446" s="18" t="s">
        <v>142</v>
      </c>
      <c r="H3446" s="184" t="s">
        <v>6939</v>
      </c>
      <c r="I3446" s="185" t="s">
        <v>142</v>
      </c>
      <c r="J3446" s="18" t="s">
        <v>3403</v>
      </c>
    </row>
    <row r="3447" spans="1:10" x14ac:dyDescent="0.25">
      <c r="A3447" s="18">
        <v>24245840</v>
      </c>
      <c r="B3447" s="184" t="s">
        <v>7010</v>
      </c>
      <c r="C3447" s="18" t="s">
        <v>948</v>
      </c>
      <c r="D3447" s="185" t="s">
        <v>78</v>
      </c>
      <c r="E3447" s="18" t="s">
        <v>3496</v>
      </c>
      <c r="F3447" s="18">
        <v>11</v>
      </c>
      <c r="G3447" s="18" t="s">
        <v>142</v>
      </c>
      <c r="H3447" s="184" t="s">
        <v>6939</v>
      </c>
      <c r="I3447" s="185" t="s">
        <v>142</v>
      </c>
      <c r="J3447" s="18" t="s">
        <v>7011</v>
      </c>
    </row>
    <row r="3448" spans="1:10" x14ac:dyDescent="0.25">
      <c r="A3448" s="18">
        <v>24210040</v>
      </c>
      <c r="B3448" s="184" t="s">
        <v>7010</v>
      </c>
      <c r="C3448" s="18" t="s">
        <v>7012</v>
      </c>
      <c r="D3448" s="185" t="s">
        <v>95</v>
      </c>
      <c r="E3448" s="18" t="s">
        <v>7013</v>
      </c>
      <c r="F3448" s="18">
        <v>15</v>
      </c>
      <c r="G3448" s="18" t="s">
        <v>142</v>
      </c>
      <c r="H3448" s="184" t="s">
        <v>6939</v>
      </c>
      <c r="I3448" s="185" t="s">
        <v>142</v>
      </c>
      <c r="J3448" s="18" t="s">
        <v>3870</v>
      </c>
    </row>
    <row r="3449" spans="1:10" x14ac:dyDescent="0.25">
      <c r="A3449" s="18">
        <v>24247818</v>
      </c>
      <c r="B3449" s="184" t="s">
        <v>7014</v>
      </c>
      <c r="C3449" s="18" t="s">
        <v>5949</v>
      </c>
      <c r="D3449" s="185" t="s">
        <v>79</v>
      </c>
      <c r="E3449" s="18" t="s">
        <v>710</v>
      </c>
      <c r="F3449" s="18">
        <v>11</v>
      </c>
      <c r="G3449" s="18" t="s">
        <v>142</v>
      </c>
      <c r="H3449" s="184" t="s">
        <v>6939</v>
      </c>
      <c r="I3449" s="185" t="s">
        <v>142</v>
      </c>
      <c r="J3449" s="18" t="s">
        <v>3403</v>
      </c>
    </row>
    <row r="3450" spans="1:10" x14ac:dyDescent="0.25">
      <c r="A3450" s="18">
        <v>24222596</v>
      </c>
      <c r="B3450" s="184" t="s">
        <v>7014</v>
      </c>
      <c r="C3450" s="18" t="s">
        <v>7015</v>
      </c>
      <c r="D3450" s="185" t="s">
        <v>94</v>
      </c>
      <c r="E3450" s="18" t="s">
        <v>3021</v>
      </c>
      <c r="F3450" s="18">
        <v>14</v>
      </c>
      <c r="G3450" s="18" t="s">
        <v>142</v>
      </c>
      <c r="H3450" s="184" t="s">
        <v>6939</v>
      </c>
      <c r="I3450" s="185" t="s">
        <v>142</v>
      </c>
      <c r="J3450" s="18" t="s">
        <v>3690</v>
      </c>
    </row>
    <row r="3451" spans="1:10" x14ac:dyDescent="0.25">
      <c r="A3451" s="18">
        <v>24245839</v>
      </c>
      <c r="B3451" s="184" t="s">
        <v>6390</v>
      </c>
      <c r="C3451" s="18" t="s">
        <v>814</v>
      </c>
      <c r="D3451" s="185" t="s">
        <v>79</v>
      </c>
      <c r="E3451" s="18" t="s">
        <v>7016</v>
      </c>
      <c r="F3451" s="18">
        <v>11</v>
      </c>
      <c r="G3451" s="18" t="s">
        <v>142</v>
      </c>
      <c r="H3451" s="184" t="s">
        <v>6939</v>
      </c>
      <c r="I3451" s="185" t="s">
        <v>142</v>
      </c>
      <c r="J3451" s="18" t="s">
        <v>457</v>
      </c>
    </row>
    <row r="3452" spans="1:10" x14ac:dyDescent="0.25">
      <c r="A3452" s="18">
        <v>24222591</v>
      </c>
      <c r="B3452" s="184" t="s">
        <v>7017</v>
      </c>
      <c r="C3452" s="18" t="s">
        <v>7018</v>
      </c>
      <c r="D3452" s="185" t="s">
        <v>78</v>
      </c>
      <c r="E3452" s="18" t="s">
        <v>2890</v>
      </c>
      <c r="F3452" s="18">
        <v>13</v>
      </c>
      <c r="G3452" s="18" t="s">
        <v>142</v>
      </c>
      <c r="H3452" s="184" t="s">
        <v>6939</v>
      </c>
      <c r="I3452" s="185" t="s">
        <v>142</v>
      </c>
      <c r="J3452" s="18" t="s">
        <v>7019</v>
      </c>
    </row>
    <row r="3453" spans="1:10" x14ac:dyDescent="0.25">
      <c r="A3453" s="18">
        <v>24239138</v>
      </c>
      <c r="B3453" s="184" t="s">
        <v>7020</v>
      </c>
      <c r="C3453" s="18" t="s">
        <v>7021</v>
      </c>
      <c r="D3453" s="185" t="s">
        <v>78</v>
      </c>
      <c r="E3453" s="18" t="s">
        <v>6157</v>
      </c>
      <c r="F3453" s="18">
        <v>13</v>
      </c>
      <c r="G3453" s="18" t="s">
        <v>142</v>
      </c>
      <c r="H3453" s="184" t="s">
        <v>6939</v>
      </c>
      <c r="I3453" s="185" t="s">
        <v>142</v>
      </c>
      <c r="J3453" s="18" t="s">
        <v>2283</v>
      </c>
    </row>
    <row r="3454" spans="1:10" x14ac:dyDescent="0.25">
      <c r="A3454" s="18">
        <v>24221912</v>
      </c>
      <c r="B3454" s="184" t="s">
        <v>7022</v>
      </c>
      <c r="C3454" s="18" t="s">
        <v>7023</v>
      </c>
      <c r="D3454" s="185" t="s">
        <v>95</v>
      </c>
      <c r="E3454" s="18" t="s">
        <v>1570</v>
      </c>
      <c r="F3454" s="18">
        <v>14</v>
      </c>
      <c r="G3454" s="18" t="s">
        <v>142</v>
      </c>
      <c r="H3454" s="184" t="s">
        <v>6939</v>
      </c>
      <c r="I3454" s="185" t="s">
        <v>142</v>
      </c>
      <c r="J3454" s="18" t="s">
        <v>363</v>
      </c>
    </row>
    <row r="3455" spans="1:10" x14ac:dyDescent="0.25">
      <c r="A3455" s="18">
        <v>24248476</v>
      </c>
      <c r="B3455" s="184" t="s">
        <v>7022</v>
      </c>
      <c r="C3455" s="18" t="s">
        <v>7024</v>
      </c>
      <c r="D3455" s="185" t="s">
        <v>78</v>
      </c>
      <c r="E3455" s="18" t="s">
        <v>7025</v>
      </c>
      <c r="F3455" s="18">
        <v>11</v>
      </c>
      <c r="G3455" s="18" t="s">
        <v>142</v>
      </c>
      <c r="H3455" s="184" t="s">
        <v>6939</v>
      </c>
      <c r="I3455" s="185" t="s">
        <v>142</v>
      </c>
      <c r="J3455" s="18" t="s">
        <v>7026</v>
      </c>
    </row>
    <row r="3456" spans="1:10" x14ac:dyDescent="0.25">
      <c r="A3456" s="18">
        <v>24236732</v>
      </c>
      <c r="B3456" s="184" t="s">
        <v>7022</v>
      </c>
      <c r="C3456" s="18" t="s">
        <v>4031</v>
      </c>
      <c r="D3456" s="185" t="s">
        <v>79</v>
      </c>
      <c r="E3456" s="18" t="s">
        <v>6145</v>
      </c>
      <c r="F3456" s="18">
        <v>13</v>
      </c>
      <c r="G3456" s="18" t="s">
        <v>142</v>
      </c>
      <c r="H3456" s="184" t="s">
        <v>6939</v>
      </c>
      <c r="I3456" s="185" t="s">
        <v>142</v>
      </c>
      <c r="J3456" s="18" t="s">
        <v>6038</v>
      </c>
    </row>
    <row r="3457" spans="1:10" x14ac:dyDescent="0.25">
      <c r="A3457" s="18">
        <v>24212859</v>
      </c>
      <c r="B3457" s="184" t="s">
        <v>7027</v>
      </c>
      <c r="C3457" s="18" t="s">
        <v>7028</v>
      </c>
      <c r="D3457" s="185" t="s">
        <v>94</v>
      </c>
      <c r="E3457" s="18" t="s">
        <v>2744</v>
      </c>
      <c r="F3457" s="18">
        <v>14</v>
      </c>
      <c r="G3457" s="18" t="s">
        <v>142</v>
      </c>
      <c r="H3457" s="184" t="s">
        <v>6939</v>
      </c>
      <c r="I3457" s="185" t="s">
        <v>142</v>
      </c>
      <c r="J3457" s="18" t="s">
        <v>1288</v>
      </c>
    </row>
    <row r="3458" spans="1:10" x14ac:dyDescent="0.25">
      <c r="A3458" s="18">
        <v>24236734</v>
      </c>
      <c r="B3458" s="184" t="s">
        <v>7027</v>
      </c>
      <c r="C3458" s="18" t="s">
        <v>7029</v>
      </c>
      <c r="D3458" s="185" t="s">
        <v>79</v>
      </c>
      <c r="E3458" s="18" t="s">
        <v>4084</v>
      </c>
      <c r="F3458" s="18">
        <v>13</v>
      </c>
      <c r="G3458" s="18" t="s">
        <v>142</v>
      </c>
      <c r="H3458" s="184" t="s">
        <v>6939</v>
      </c>
      <c r="I3458" s="185" t="s">
        <v>142</v>
      </c>
      <c r="J3458" s="18" t="s">
        <v>4138</v>
      </c>
    </row>
    <row r="3459" spans="1:10" x14ac:dyDescent="0.25">
      <c r="A3459" s="18">
        <v>24248140</v>
      </c>
      <c r="B3459" s="184" t="s">
        <v>7027</v>
      </c>
      <c r="C3459" s="18" t="s">
        <v>3055</v>
      </c>
      <c r="D3459" s="185" t="s">
        <v>78</v>
      </c>
      <c r="E3459" s="18" t="s">
        <v>7030</v>
      </c>
      <c r="F3459" s="18">
        <v>12</v>
      </c>
      <c r="G3459" s="18" t="s">
        <v>142</v>
      </c>
      <c r="H3459" s="184" t="s">
        <v>6939</v>
      </c>
      <c r="I3459" s="185" t="s">
        <v>142</v>
      </c>
      <c r="J3459" s="18" t="s">
        <v>2313</v>
      </c>
    </row>
    <row r="3460" spans="1:10" x14ac:dyDescent="0.25">
      <c r="A3460" s="18">
        <v>24237767</v>
      </c>
      <c r="B3460" s="184" t="s">
        <v>4644</v>
      </c>
      <c r="C3460" s="18" t="s">
        <v>7031</v>
      </c>
      <c r="D3460" s="185" t="s">
        <v>94</v>
      </c>
      <c r="E3460" s="18" t="s">
        <v>7032</v>
      </c>
      <c r="F3460" s="18">
        <v>14</v>
      </c>
      <c r="G3460" s="18" t="s">
        <v>142</v>
      </c>
      <c r="H3460" s="184" t="s">
        <v>6939</v>
      </c>
      <c r="I3460" s="185" t="s">
        <v>142</v>
      </c>
      <c r="J3460" s="18" t="s">
        <v>2313</v>
      </c>
    </row>
    <row r="3461" spans="1:10" x14ac:dyDescent="0.25">
      <c r="A3461" s="18">
        <v>24222598</v>
      </c>
      <c r="B3461" s="184" t="s">
        <v>7033</v>
      </c>
      <c r="C3461" s="18" t="s">
        <v>7034</v>
      </c>
      <c r="D3461" s="185" t="s">
        <v>94</v>
      </c>
      <c r="E3461" s="18" t="s">
        <v>3113</v>
      </c>
      <c r="F3461" s="18">
        <v>14</v>
      </c>
      <c r="G3461" s="18" t="s">
        <v>142</v>
      </c>
      <c r="H3461" s="184" t="s">
        <v>6939</v>
      </c>
      <c r="I3461" s="185" t="s">
        <v>142</v>
      </c>
      <c r="J3461" s="18" t="s">
        <v>3690</v>
      </c>
    </row>
    <row r="3462" spans="1:10" x14ac:dyDescent="0.25">
      <c r="A3462" s="18">
        <v>24212864</v>
      </c>
      <c r="B3462" s="184" t="s">
        <v>7035</v>
      </c>
      <c r="C3462" s="18" t="s">
        <v>7036</v>
      </c>
      <c r="D3462" s="185" t="s">
        <v>95</v>
      </c>
      <c r="E3462" s="18" t="s">
        <v>7037</v>
      </c>
      <c r="F3462" s="18">
        <v>15</v>
      </c>
      <c r="G3462" s="18" t="s">
        <v>142</v>
      </c>
      <c r="H3462" s="184" t="s">
        <v>6939</v>
      </c>
      <c r="I3462" s="185" t="s">
        <v>142</v>
      </c>
      <c r="J3462" s="18" t="s">
        <v>6038</v>
      </c>
    </row>
    <row r="3463" spans="1:10" x14ac:dyDescent="0.25">
      <c r="A3463" s="18">
        <v>24222052</v>
      </c>
      <c r="B3463" s="184" t="s">
        <v>7035</v>
      </c>
      <c r="C3463" s="18" t="s">
        <v>1039</v>
      </c>
      <c r="D3463" s="185" t="s">
        <v>95</v>
      </c>
      <c r="E3463" s="18" t="s">
        <v>3113</v>
      </c>
      <c r="F3463" s="18">
        <v>14</v>
      </c>
      <c r="G3463" s="18" t="s">
        <v>142</v>
      </c>
      <c r="H3463" s="184" t="s">
        <v>6939</v>
      </c>
      <c r="I3463" s="185" t="s">
        <v>142</v>
      </c>
      <c r="J3463" s="18" t="s">
        <v>2734</v>
      </c>
    </row>
    <row r="3464" spans="1:10" x14ac:dyDescent="0.25">
      <c r="A3464" s="18">
        <v>24248540</v>
      </c>
      <c r="B3464" s="184" t="s">
        <v>4684</v>
      </c>
      <c r="C3464" s="18" t="s">
        <v>7038</v>
      </c>
      <c r="D3464" s="185" t="s">
        <v>78</v>
      </c>
      <c r="E3464" s="18" t="s">
        <v>1798</v>
      </c>
      <c r="F3464" s="18">
        <v>12</v>
      </c>
      <c r="G3464" s="18" t="s">
        <v>142</v>
      </c>
      <c r="H3464" s="184" t="s">
        <v>7039</v>
      </c>
      <c r="I3464" s="185" t="s">
        <v>142</v>
      </c>
      <c r="J3464" s="18" t="s">
        <v>445</v>
      </c>
    </row>
    <row r="3465" spans="1:10" x14ac:dyDescent="0.25">
      <c r="A3465" s="18">
        <v>24239253</v>
      </c>
      <c r="B3465" s="184" t="s">
        <v>4684</v>
      </c>
      <c r="C3465" s="18" t="s">
        <v>4425</v>
      </c>
      <c r="D3465" s="185" t="s">
        <v>78</v>
      </c>
      <c r="E3465" s="18" t="s">
        <v>786</v>
      </c>
      <c r="F3465" s="18">
        <v>12</v>
      </c>
      <c r="G3465" s="18" t="s">
        <v>142</v>
      </c>
      <c r="H3465" s="184" t="s">
        <v>7039</v>
      </c>
      <c r="I3465" s="185" t="s">
        <v>2096</v>
      </c>
      <c r="J3465" s="18" t="s">
        <v>9212</v>
      </c>
    </row>
    <row r="3466" spans="1:10" x14ac:dyDescent="0.25">
      <c r="A3466" s="18">
        <v>24248564</v>
      </c>
      <c r="B3466" s="184" t="s">
        <v>7040</v>
      </c>
      <c r="C3466" s="18" t="s">
        <v>7041</v>
      </c>
      <c r="D3466" s="185" t="s">
        <v>78</v>
      </c>
      <c r="E3466" s="18" t="s">
        <v>303</v>
      </c>
      <c r="F3466" s="18">
        <v>12</v>
      </c>
      <c r="G3466" s="18" t="s">
        <v>142</v>
      </c>
      <c r="H3466" s="184" t="s">
        <v>7039</v>
      </c>
      <c r="I3466" s="185" t="s">
        <v>142</v>
      </c>
      <c r="J3466" s="18" t="s">
        <v>445</v>
      </c>
    </row>
    <row r="3467" spans="1:10" x14ac:dyDescent="0.25">
      <c r="A3467" s="18">
        <v>24248524</v>
      </c>
      <c r="B3467" s="184" t="s">
        <v>7040</v>
      </c>
      <c r="C3467" s="18" t="s">
        <v>7042</v>
      </c>
      <c r="D3467" s="185" t="s">
        <v>78</v>
      </c>
      <c r="E3467" s="18" t="s">
        <v>2560</v>
      </c>
      <c r="F3467" s="18">
        <v>12</v>
      </c>
      <c r="G3467" s="18" t="s">
        <v>142</v>
      </c>
      <c r="H3467" s="184" t="s">
        <v>7039</v>
      </c>
      <c r="I3467" s="185" t="s">
        <v>142</v>
      </c>
      <c r="J3467" s="18" t="s">
        <v>445</v>
      </c>
    </row>
    <row r="3468" spans="1:10" x14ac:dyDescent="0.25">
      <c r="A3468" s="18">
        <v>24248531</v>
      </c>
      <c r="B3468" s="184" t="s">
        <v>442</v>
      </c>
      <c r="C3468" s="18" t="s">
        <v>7043</v>
      </c>
      <c r="D3468" s="185" t="s">
        <v>79</v>
      </c>
      <c r="E3468" s="18" t="s">
        <v>229</v>
      </c>
      <c r="F3468" s="18">
        <v>12</v>
      </c>
      <c r="G3468" s="18" t="s">
        <v>142</v>
      </c>
      <c r="H3468" s="184" t="s">
        <v>7039</v>
      </c>
      <c r="I3468" s="185" t="s">
        <v>142</v>
      </c>
      <c r="J3468" s="18" t="s">
        <v>445</v>
      </c>
    </row>
    <row r="3469" spans="1:10" x14ac:dyDescent="0.25">
      <c r="A3469" s="18">
        <v>24248529</v>
      </c>
      <c r="B3469" s="184" t="s">
        <v>442</v>
      </c>
      <c r="C3469" s="18" t="s">
        <v>7044</v>
      </c>
      <c r="D3469" s="185" t="s">
        <v>79</v>
      </c>
      <c r="E3469" s="18" t="s">
        <v>1238</v>
      </c>
      <c r="F3469" s="18">
        <v>13</v>
      </c>
      <c r="G3469" s="18" t="s">
        <v>142</v>
      </c>
      <c r="H3469" s="184" t="s">
        <v>7039</v>
      </c>
      <c r="I3469" s="185" t="s">
        <v>142</v>
      </c>
      <c r="J3469" s="18" t="s">
        <v>445</v>
      </c>
    </row>
    <row r="3470" spans="1:10" x14ac:dyDescent="0.25">
      <c r="A3470" s="18">
        <v>24248526</v>
      </c>
      <c r="B3470" s="184" t="s">
        <v>7045</v>
      </c>
      <c r="C3470" s="18" t="s">
        <v>7046</v>
      </c>
      <c r="D3470" s="185" t="s">
        <v>78</v>
      </c>
      <c r="E3470" s="18" t="s">
        <v>2212</v>
      </c>
      <c r="F3470" s="18">
        <v>13</v>
      </c>
      <c r="G3470" s="18" t="s">
        <v>142</v>
      </c>
      <c r="H3470" s="184" t="s">
        <v>7039</v>
      </c>
      <c r="I3470" s="185" t="s">
        <v>142</v>
      </c>
      <c r="J3470" s="18" t="s">
        <v>445</v>
      </c>
    </row>
    <row r="3471" spans="1:10" x14ac:dyDescent="0.25">
      <c r="A3471" s="18">
        <v>24248538</v>
      </c>
      <c r="B3471" s="184" t="s">
        <v>7047</v>
      </c>
      <c r="C3471" s="18" t="s">
        <v>3093</v>
      </c>
      <c r="D3471" s="185" t="s">
        <v>79</v>
      </c>
      <c r="E3471" s="18" t="s">
        <v>704</v>
      </c>
      <c r="F3471" s="18">
        <v>12</v>
      </c>
      <c r="G3471" s="18" t="s">
        <v>142</v>
      </c>
      <c r="H3471" s="184" t="s">
        <v>7039</v>
      </c>
      <c r="I3471" s="185" t="s">
        <v>142</v>
      </c>
      <c r="J3471" s="18" t="s">
        <v>445</v>
      </c>
    </row>
    <row r="3472" spans="1:10" x14ac:dyDescent="0.25">
      <c r="A3472" s="18">
        <v>24248530</v>
      </c>
      <c r="B3472" s="184" t="s">
        <v>7048</v>
      </c>
      <c r="C3472" s="18" t="s">
        <v>6464</v>
      </c>
      <c r="D3472" s="185" t="s">
        <v>79</v>
      </c>
      <c r="E3472" s="18" t="s">
        <v>820</v>
      </c>
      <c r="F3472" s="18">
        <v>12</v>
      </c>
      <c r="G3472" s="18" t="s">
        <v>142</v>
      </c>
      <c r="H3472" s="184" t="s">
        <v>7039</v>
      </c>
      <c r="I3472" s="185" t="s">
        <v>142</v>
      </c>
      <c r="J3472" s="18" t="s">
        <v>445</v>
      </c>
    </row>
    <row r="3473" spans="1:10" x14ac:dyDescent="0.25">
      <c r="A3473" s="18">
        <v>24248536</v>
      </c>
      <c r="B3473" s="184" t="s">
        <v>7049</v>
      </c>
      <c r="C3473" s="18" t="s">
        <v>7050</v>
      </c>
      <c r="D3473" s="185" t="s">
        <v>79</v>
      </c>
      <c r="E3473" s="18" t="s">
        <v>2943</v>
      </c>
      <c r="F3473" s="18">
        <v>12</v>
      </c>
      <c r="G3473" s="18" t="s">
        <v>142</v>
      </c>
      <c r="H3473" s="184" t="s">
        <v>7039</v>
      </c>
      <c r="I3473" s="185" t="s">
        <v>142</v>
      </c>
      <c r="J3473" s="18" t="s">
        <v>445</v>
      </c>
    </row>
    <row r="3474" spans="1:10" x14ac:dyDescent="0.25">
      <c r="A3474" s="18">
        <v>24248532</v>
      </c>
      <c r="B3474" s="184" t="s">
        <v>7051</v>
      </c>
      <c r="C3474" s="18" t="s">
        <v>3084</v>
      </c>
      <c r="D3474" s="185" t="s">
        <v>79</v>
      </c>
      <c r="E3474" s="18" t="s">
        <v>4859</v>
      </c>
      <c r="F3474" s="18">
        <v>12</v>
      </c>
      <c r="G3474" s="18" t="s">
        <v>142</v>
      </c>
      <c r="H3474" s="184" t="s">
        <v>7039</v>
      </c>
      <c r="I3474" s="185" t="s">
        <v>142</v>
      </c>
      <c r="J3474" s="18" t="s">
        <v>445</v>
      </c>
    </row>
    <row r="3475" spans="1:10" x14ac:dyDescent="0.25">
      <c r="A3475" s="18">
        <v>24248525</v>
      </c>
      <c r="B3475" s="184" t="s">
        <v>3443</v>
      </c>
      <c r="C3475" s="18" t="s">
        <v>7052</v>
      </c>
      <c r="D3475" s="185" t="s">
        <v>78</v>
      </c>
      <c r="E3475" s="18" t="s">
        <v>984</v>
      </c>
      <c r="F3475" s="18">
        <v>12</v>
      </c>
      <c r="G3475" s="18" t="s">
        <v>142</v>
      </c>
      <c r="H3475" s="184" t="s">
        <v>7039</v>
      </c>
      <c r="I3475" s="185" t="s">
        <v>142</v>
      </c>
      <c r="J3475" s="18" t="s">
        <v>445</v>
      </c>
    </row>
    <row r="3476" spans="1:10" x14ac:dyDescent="0.25">
      <c r="A3476" s="18">
        <v>24248527</v>
      </c>
      <c r="B3476" s="184" t="s">
        <v>2170</v>
      </c>
      <c r="C3476" s="18" t="s">
        <v>7053</v>
      </c>
      <c r="D3476" s="185" t="s">
        <v>79</v>
      </c>
      <c r="E3476" s="18" t="s">
        <v>505</v>
      </c>
      <c r="F3476" s="18">
        <v>12</v>
      </c>
      <c r="G3476" s="18" t="s">
        <v>142</v>
      </c>
      <c r="H3476" s="184" t="s">
        <v>7039</v>
      </c>
      <c r="I3476" s="185" t="s">
        <v>142</v>
      </c>
      <c r="J3476" s="18" t="s">
        <v>445</v>
      </c>
    </row>
    <row r="3477" spans="1:10" x14ac:dyDescent="0.25">
      <c r="A3477" s="18">
        <v>24248565</v>
      </c>
      <c r="B3477" s="184" t="s">
        <v>2170</v>
      </c>
      <c r="C3477" s="18" t="s">
        <v>7054</v>
      </c>
      <c r="D3477" s="185" t="s">
        <v>78</v>
      </c>
      <c r="E3477" s="18" t="s">
        <v>3070</v>
      </c>
      <c r="F3477" s="18">
        <v>12</v>
      </c>
      <c r="G3477" s="18" t="s">
        <v>142</v>
      </c>
      <c r="H3477" s="184" t="s">
        <v>7039</v>
      </c>
      <c r="I3477" s="185" t="s">
        <v>142</v>
      </c>
      <c r="J3477" s="18" t="s">
        <v>445</v>
      </c>
    </row>
    <row r="3478" spans="1:10" x14ac:dyDescent="0.25">
      <c r="A3478" s="18">
        <v>24248539</v>
      </c>
      <c r="B3478" s="184" t="s">
        <v>2170</v>
      </c>
      <c r="C3478" s="18" t="s">
        <v>9213</v>
      </c>
      <c r="D3478" s="185" t="s">
        <v>78</v>
      </c>
      <c r="E3478" s="18" t="s">
        <v>1105</v>
      </c>
      <c r="F3478" s="18">
        <v>12</v>
      </c>
      <c r="G3478" s="18" t="s">
        <v>142</v>
      </c>
      <c r="H3478" s="184" t="s">
        <v>7039</v>
      </c>
      <c r="I3478" s="185" t="s">
        <v>142</v>
      </c>
      <c r="J3478" s="18" t="s">
        <v>445</v>
      </c>
    </row>
    <row r="3479" spans="1:10" x14ac:dyDescent="0.25">
      <c r="A3479" s="18">
        <v>24233749</v>
      </c>
      <c r="B3479" s="184" t="s">
        <v>7055</v>
      </c>
      <c r="C3479" s="18" t="s">
        <v>7056</v>
      </c>
      <c r="D3479" s="185" t="s">
        <v>79</v>
      </c>
      <c r="E3479" s="18" t="s">
        <v>4699</v>
      </c>
      <c r="F3479" s="18">
        <v>12</v>
      </c>
      <c r="G3479" s="18" t="s">
        <v>142</v>
      </c>
      <c r="H3479" s="184" t="s">
        <v>7039</v>
      </c>
      <c r="I3479" s="185" t="s">
        <v>142</v>
      </c>
      <c r="J3479" s="18" t="s">
        <v>1417</v>
      </c>
    </row>
    <row r="3480" spans="1:10" x14ac:dyDescent="0.25">
      <c r="A3480" s="18">
        <v>24248535</v>
      </c>
      <c r="B3480" s="184" t="s">
        <v>1005</v>
      </c>
      <c r="C3480" s="18" t="s">
        <v>4557</v>
      </c>
      <c r="D3480" s="185" t="s">
        <v>79</v>
      </c>
      <c r="E3480" s="18" t="s">
        <v>202</v>
      </c>
      <c r="F3480" s="18">
        <v>12</v>
      </c>
      <c r="G3480" s="18" t="s">
        <v>142</v>
      </c>
      <c r="H3480" s="184" t="s">
        <v>7039</v>
      </c>
      <c r="I3480" s="185" t="s">
        <v>142</v>
      </c>
      <c r="J3480" s="18" t="s">
        <v>445</v>
      </c>
    </row>
    <row r="3481" spans="1:10" x14ac:dyDescent="0.25">
      <c r="A3481" s="18">
        <v>24248533</v>
      </c>
      <c r="B3481" s="184" t="s">
        <v>5411</v>
      </c>
      <c r="C3481" s="18" t="s">
        <v>2944</v>
      </c>
      <c r="D3481" s="185" t="s">
        <v>79</v>
      </c>
      <c r="E3481" s="18" t="s">
        <v>1088</v>
      </c>
      <c r="F3481" s="18">
        <v>13</v>
      </c>
      <c r="G3481" s="18" t="s">
        <v>142</v>
      </c>
      <c r="H3481" s="184" t="s">
        <v>7039</v>
      </c>
      <c r="I3481" s="185" t="s">
        <v>142</v>
      </c>
      <c r="J3481" s="18" t="s">
        <v>445</v>
      </c>
    </row>
    <row r="3482" spans="1:10" x14ac:dyDescent="0.25">
      <c r="A3482" s="18">
        <v>24248534</v>
      </c>
      <c r="B3482" s="184" t="s">
        <v>7057</v>
      </c>
      <c r="C3482" s="18" t="s">
        <v>7050</v>
      </c>
      <c r="D3482" s="185" t="s">
        <v>79</v>
      </c>
      <c r="E3482" s="18" t="s">
        <v>572</v>
      </c>
      <c r="F3482" s="18">
        <v>12</v>
      </c>
      <c r="G3482" s="18" t="s">
        <v>142</v>
      </c>
      <c r="H3482" s="184" t="s">
        <v>7039</v>
      </c>
      <c r="I3482" s="185" t="s">
        <v>142</v>
      </c>
      <c r="J3482" s="18" t="s">
        <v>445</v>
      </c>
    </row>
    <row r="3483" spans="1:10" x14ac:dyDescent="0.25">
      <c r="A3483" s="18">
        <v>24248537</v>
      </c>
      <c r="B3483" s="184" t="s">
        <v>2199</v>
      </c>
      <c r="C3483" s="18" t="s">
        <v>6554</v>
      </c>
      <c r="D3483" s="185" t="s">
        <v>79</v>
      </c>
      <c r="E3483" s="18" t="s">
        <v>448</v>
      </c>
      <c r="F3483" s="18">
        <v>11</v>
      </c>
      <c r="G3483" s="18" t="s">
        <v>142</v>
      </c>
      <c r="H3483" s="184" t="s">
        <v>7039</v>
      </c>
      <c r="I3483" s="185" t="s">
        <v>142</v>
      </c>
      <c r="J3483" s="18" t="s">
        <v>445</v>
      </c>
    </row>
    <row r="3484" spans="1:10" x14ac:dyDescent="0.25">
      <c r="A3484" s="18">
        <v>24220185</v>
      </c>
      <c r="B3484" s="184" t="s">
        <v>4213</v>
      </c>
      <c r="C3484" s="18" t="s">
        <v>269</v>
      </c>
      <c r="D3484" s="185" t="s">
        <v>79</v>
      </c>
      <c r="E3484" s="18" t="s">
        <v>1409</v>
      </c>
      <c r="F3484" s="18">
        <v>13</v>
      </c>
      <c r="G3484" s="18" t="s">
        <v>142</v>
      </c>
      <c r="H3484" s="184" t="s">
        <v>7058</v>
      </c>
      <c r="I3484" s="185" t="s">
        <v>142</v>
      </c>
      <c r="J3484" s="18" t="s">
        <v>1288</v>
      </c>
    </row>
    <row r="3485" spans="1:10" x14ac:dyDescent="0.25">
      <c r="A3485" s="18">
        <v>24222741</v>
      </c>
      <c r="B3485" s="184" t="s">
        <v>4213</v>
      </c>
      <c r="C3485" s="18" t="s">
        <v>5486</v>
      </c>
      <c r="D3485" s="185" t="s">
        <v>78</v>
      </c>
      <c r="E3485" s="18" t="s">
        <v>6049</v>
      </c>
      <c r="F3485" s="18">
        <v>13</v>
      </c>
      <c r="G3485" s="18" t="s">
        <v>142</v>
      </c>
      <c r="H3485" s="184" t="s">
        <v>7058</v>
      </c>
      <c r="I3485" s="185" t="s">
        <v>142</v>
      </c>
      <c r="J3485" s="18" t="s">
        <v>7776</v>
      </c>
    </row>
    <row r="3486" spans="1:10" x14ac:dyDescent="0.25">
      <c r="A3486" s="18">
        <v>24222018</v>
      </c>
      <c r="B3486" s="184" t="s">
        <v>1700</v>
      </c>
      <c r="C3486" s="18" t="s">
        <v>9115</v>
      </c>
      <c r="D3486" s="185" t="s">
        <v>95</v>
      </c>
      <c r="E3486" s="18" t="s">
        <v>5792</v>
      </c>
      <c r="F3486" s="18">
        <v>13</v>
      </c>
      <c r="G3486" s="18" t="s">
        <v>142</v>
      </c>
      <c r="H3486" s="184" t="s">
        <v>7058</v>
      </c>
      <c r="I3486" s="185" t="s">
        <v>142</v>
      </c>
      <c r="J3486" s="18" t="s">
        <v>1295</v>
      </c>
    </row>
    <row r="3487" spans="1:10" x14ac:dyDescent="0.25">
      <c r="A3487" s="18">
        <v>24233807</v>
      </c>
      <c r="B3487" s="184" t="s">
        <v>7059</v>
      </c>
      <c r="C3487" s="18" t="s">
        <v>7060</v>
      </c>
      <c r="D3487" s="185" t="s">
        <v>79</v>
      </c>
      <c r="E3487" s="18" t="s">
        <v>6159</v>
      </c>
      <c r="F3487" s="18">
        <v>12</v>
      </c>
      <c r="G3487" s="18" t="s">
        <v>142</v>
      </c>
      <c r="H3487" s="184" t="s">
        <v>7058</v>
      </c>
      <c r="I3487" s="185" t="s">
        <v>142</v>
      </c>
      <c r="J3487" s="18" t="s">
        <v>3147</v>
      </c>
    </row>
    <row r="3488" spans="1:10" x14ac:dyDescent="0.25">
      <c r="A3488" s="18">
        <v>24247602</v>
      </c>
      <c r="B3488" s="184" t="s">
        <v>7059</v>
      </c>
      <c r="C3488" s="18" t="s">
        <v>388</v>
      </c>
      <c r="D3488" s="185" t="s">
        <v>79</v>
      </c>
      <c r="E3488" s="18" t="s">
        <v>1413</v>
      </c>
      <c r="F3488" s="18">
        <v>11</v>
      </c>
      <c r="G3488" s="18" t="s">
        <v>142</v>
      </c>
      <c r="H3488" s="184" t="s">
        <v>7058</v>
      </c>
      <c r="I3488" s="185" t="s">
        <v>142</v>
      </c>
      <c r="J3488" s="18" t="s">
        <v>6002</v>
      </c>
    </row>
    <row r="3489" spans="1:10" x14ac:dyDescent="0.25">
      <c r="A3489" s="18">
        <v>24237288</v>
      </c>
      <c r="B3489" s="184" t="s">
        <v>7061</v>
      </c>
      <c r="C3489" s="18" t="s">
        <v>7062</v>
      </c>
      <c r="D3489" s="185" t="s">
        <v>79</v>
      </c>
      <c r="E3489" s="18" t="s">
        <v>3170</v>
      </c>
      <c r="F3489" s="18">
        <v>12</v>
      </c>
      <c r="G3489" s="18" t="s">
        <v>142</v>
      </c>
      <c r="H3489" s="184" t="s">
        <v>7058</v>
      </c>
      <c r="I3489" s="185" t="s">
        <v>142</v>
      </c>
      <c r="J3489" s="18" t="s">
        <v>3661</v>
      </c>
    </row>
    <row r="3490" spans="1:10" x14ac:dyDescent="0.25">
      <c r="A3490" s="18">
        <v>24210109</v>
      </c>
      <c r="B3490" s="184" t="s">
        <v>7061</v>
      </c>
      <c r="C3490" s="18" t="s">
        <v>7063</v>
      </c>
      <c r="D3490" s="185" t="s">
        <v>94</v>
      </c>
      <c r="E3490" s="18" t="s">
        <v>2007</v>
      </c>
      <c r="F3490" s="18">
        <v>15</v>
      </c>
      <c r="G3490" s="18" t="s">
        <v>142</v>
      </c>
      <c r="H3490" s="184" t="s">
        <v>7058</v>
      </c>
      <c r="I3490" s="185" t="s">
        <v>142</v>
      </c>
      <c r="J3490" s="18" t="s">
        <v>3147</v>
      </c>
    </row>
    <row r="3491" spans="1:10" x14ac:dyDescent="0.25">
      <c r="A3491" s="18">
        <v>24222047</v>
      </c>
      <c r="B3491" s="184" t="s">
        <v>9116</v>
      </c>
      <c r="C3491" s="18" t="s">
        <v>9117</v>
      </c>
      <c r="D3491" s="185" t="s">
        <v>94</v>
      </c>
      <c r="E3491" s="18" t="s">
        <v>1179</v>
      </c>
      <c r="F3491" s="18">
        <v>15</v>
      </c>
      <c r="G3491" s="18" t="s">
        <v>142</v>
      </c>
      <c r="H3491" s="184" t="s">
        <v>7058</v>
      </c>
      <c r="I3491" s="185" t="s">
        <v>142</v>
      </c>
      <c r="J3491" s="18" t="s">
        <v>182</v>
      </c>
    </row>
    <row r="3492" spans="1:10" x14ac:dyDescent="0.25">
      <c r="A3492" s="18">
        <v>24249328</v>
      </c>
      <c r="B3492" s="184" t="s">
        <v>9118</v>
      </c>
      <c r="C3492" s="18" t="s">
        <v>9119</v>
      </c>
      <c r="D3492" s="185" t="s">
        <v>78</v>
      </c>
      <c r="E3492" s="18" t="s">
        <v>4624</v>
      </c>
      <c r="F3492" s="18">
        <v>11</v>
      </c>
      <c r="G3492" s="18" t="s">
        <v>142</v>
      </c>
      <c r="H3492" s="184" t="s">
        <v>7058</v>
      </c>
      <c r="I3492" s="185" t="s">
        <v>142</v>
      </c>
      <c r="J3492" s="18" t="s">
        <v>1388</v>
      </c>
    </row>
    <row r="3493" spans="1:10" x14ac:dyDescent="0.25">
      <c r="A3493" s="18">
        <v>24220697</v>
      </c>
      <c r="B3493" s="184" t="s">
        <v>7064</v>
      </c>
      <c r="C3493" s="18" t="s">
        <v>7065</v>
      </c>
      <c r="D3493" s="185" t="s">
        <v>94</v>
      </c>
      <c r="E3493" s="18" t="s">
        <v>7066</v>
      </c>
      <c r="F3493" s="18">
        <v>15</v>
      </c>
      <c r="G3493" s="18" t="s">
        <v>142</v>
      </c>
      <c r="H3493" s="184" t="s">
        <v>7058</v>
      </c>
      <c r="I3493" s="185" t="s">
        <v>142</v>
      </c>
      <c r="J3493" s="18" t="s">
        <v>2718</v>
      </c>
    </row>
    <row r="3494" spans="1:10" x14ac:dyDescent="0.25">
      <c r="A3494" s="18">
        <v>24220618</v>
      </c>
      <c r="B3494" s="184" t="s">
        <v>7067</v>
      </c>
      <c r="C3494" s="18" t="s">
        <v>2879</v>
      </c>
      <c r="D3494" s="185" t="s">
        <v>95</v>
      </c>
      <c r="E3494" s="18" t="s">
        <v>580</v>
      </c>
      <c r="F3494" s="18">
        <v>14</v>
      </c>
      <c r="G3494" s="18" t="s">
        <v>142</v>
      </c>
      <c r="H3494" s="184" t="s">
        <v>7058</v>
      </c>
      <c r="I3494" s="185" t="s">
        <v>142</v>
      </c>
      <c r="J3494" s="18" t="s">
        <v>3727</v>
      </c>
    </row>
    <row r="3495" spans="1:10" x14ac:dyDescent="0.25">
      <c r="A3495" s="18">
        <v>24222744</v>
      </c>
      <c r="B3495" s="184" t="s">
        <v>3481</v>
      </c>
      <c r="C3495" s="18" t="s">
        <v>9214</v>
      </c>
      <c r="D3495" s="185" t="s">
        <v>95</v>
      </c>
      <c r="E3495" s="18" t="s">
        <v>3633</v>
      </c>
      <c r="F3495" s="18">
        <v>14</v>
      </c>
      <c r="G3495" s="18" t="s">
        <v>142</v>
      </c>
      <c r="H3495" s="184" t="s">
        <v>7058</v>
      </c>
      <c r="I3495" s="185" t="s">
        <v>142</v>
      </c>
      <c r="J3495" s="18" t="s">
        <v>1288</v>
      </c>
    </row>
    <row r="3496" spans="1:10" x14ac:dyDescent="0.25">
      <c r="A3496" s="18">
        <v>24211027</v>
      </c>
      <c r="B3496" s="184" t="s">
        <v>9120</v>
      </c>
      <c r="C3496" s="18" t="s">
        <v>1589</v>
      </c>
      <c r="D3496" s="185" t="s">
        <v>95</v>
      </c>
      <c r="E3496" s="18" t="s">
        <v>2824</v>
      </c>
      <c r="F3496" s="18">
        <v>14</v>
      </c>
      <c r="G3496" s="18" t="s">
        <v>142</v>
      </c>
      <c r="H3496" s="184" t="s">
        <v>7058</v>
      </c>
      <c r="I3496" s="185" t="s">
        <v>142</v>
      </c>
      <c r="J3496" s="18" t="s">
        <v>152</v>
      </c>
    </row>
    <row r="3497" spans="1:10" x14ac:dyDescent="0.25">
      <c r="A3497" s="18">
        <v>24245702</v>
      </c>
      <c r="B3497" s="184" t="s">
        <v>7068</v>
      </c>
      <c r="C3497" s="18" t="s">
        <v>3162</v>
      </c>
      <c r="D3497" s="185" t="s">
        <v>79</v>
      </c>
      <c r="E3497" s="18" t="s">
        <v>1615</v>
      </c>
      <c r="F3497" s="18">
        <v>12</v>
      </c>
      <c r="G3497" s="18" t="s">
        <v>142</v>
      </c>
      <c r="H3497" s="184" t="s">
        <v>7058</v>
      </c>
      <c r="I3497" s="185" t="s">
        <v>142</v>
      </c>
      <c r="J3497" s="18" t="s">
        <v>1292</v>
      </c>
    </row>
    <row r="3498" spans="1:10" x14ac:dyDescent="0.25">
      <c r="A3498" s="18">
        <v>24238837</v>
      </c>
      <c r="B3498" s="184" t="s">
        <v>1005</v>
      </c>
      <c r="C3498" s="18" t="s">
        <v>1338</v>
      </c>
      <c r="D3498" s="185" t="s">
        <v>79</v>
      </c>
      <c r="E3498" s="18" t="s">
        <v>2784</v>
      </c>
      <c r="F3498" s="18">
        <v>13</v>
      </c>
      <c r="G3498" s="18" t="s">
        <v>142</v>
      </c>
      <c r="H3498" s="184" t="s">
        <v>7058</v>
      </c>
      <c r="I3498" s="185" t="s">
        <v>142</v>
      </c>
      <c r="J3498" s="18" t="s">
        <v>445</v>
      </c>
    </row>
    <row r="3499" spans="1:10" x14ac:dyDescent="0.25">
      <c r="A3499" s="18">
        <v>24222740</v>
      </c>
      <c r="B3499" s="184" t="s">
        <v>1005</v>
      </c>
      <c r="C3499" s="18" t="s">
        <v>9121</v>
      </c>
      <c r="D3499" s="185" t="s">
        <v>78</v>
      </c>
      <c r="E3499" s="18" t="s">
        <v>2163</v>
      </c>
      <c r="F3499" s="18">
        <v>13</v>
      </c>
      <c r="G3499" s="18" t="s">
        <v>142</v>
      </c>
      <c r="H3499" s="184" t="s">
        <v>7058</v>
      </c>
      <c r="I3499" s="185" t="s">
        <v>142</v>
      </c>
      <c r="J3499" s="18" t="s">
        <v>1417</v>
      </c>
    </row>
    <row r="3500" spans="1:10" x14ac:dyDescent="0.25">
      <c r="A3500" s="18">
        <v>24210271</v>
      </c>
      <c r="B3500" s="184" t="s">
        <v>1005</v>
      </c>
      <c r="C3500" s="18" t="s">
        <v>7069</v>
      </c>
      <c r="D3500" s="185" t="s">
        <v>94</v>
      </c>
      <c r="E3500" s="18" t="s">
        <v>3606</v>
      </c>
      <c r="F3500" s="18">
        <v>14</v>
      </c>
      <c r="G3500" s="18" t="s">
        <v>142</v>
      </c>
      <c r="H3500" s="184" t="s">
        <v>7058</v>
      </c>
      <c r="I3500" s="185" t="s">
        <v>142</v>
      </c>
      <c r="J3500" s="18" t="s">
        <v>2748</v>
      </c>
    </row>
    <row r="3501" spans="1:10" x14ac:dyDescent="0.25">
      <c r="A3501" s="18">
        <v>24220177</v>
      </c>
      <c r="B3501" s="184" t="s">
        <v>7070</v>
      </c>
      <c r="C3501" s="18" t="s">
        <v>7071</v>
      </c>
      <c r="D3501" s="185" t="s">
        <v>95</v>
      </c>
      <c r="E3501" s="18" t="s">
        <v>6226</v>
      </c>
      <c r="F3501" s="18">
        <v>15</v>
      </c>
      <c r="G3501" s="18" t="s">
        <v>142</v>
      </c>
      <c r="H3501" s="184" t="s">
        <v>7058</v>
      </c>
      <c r="I3501" s="185" t="s">
        <v>142</v>
      </c>
      <c r="J3501" s="18" t="s">
        <v>1288</v>
      </c>
    </row>
    <row r="3502" spans="1:10" x14ac:dyDescent="0.25">
      <c r="A3502" s="18">
        <v>24249372</v>
      </c>
      <c r="B3502" s="184" t="s">
        <v>9143</v>
      </c>
      <c r="C3502" s="18" t="s">
        <v>9215</v>
      </c>
      <c r="D3502" s="185" t="s">
        <v>78</v>
      </c>
      <c r="E3502" s="18" t="s">
        <v>1413</v>
      </c>
      <c r="F3502" s="18">
        <v>11</v>
      </c>
      <c r="G3502" s="18" t="s">
        <v>142</v>
      </c>
      <c r="H3502" s="184" t="s">
        <v>7058</v>
      </c>
      <c r="I3502" s="185" t="s">
        <v>142</v>
      </c>
      <c r="J3502" s="18" t="s">
        <v>1712</v>
      </c>
    </row>
    <row r="3503" spans="1:10" x14ac:dyDescent="0.25">
      <c r="A3503" s="18">
        <v>24249330</v>
      </c>
      <c r="B3503" s="184" t="s">
        <v>9122</v>
      </c>
      <c r="C3503" s="18" t="s">
        <v>9123</v>
      </c>
      <c r="D3503" s="185" t="s">
        <v>94</v>
      </c>
      <c r="E3503" s="18" t="s">
        <v>9124</v>
      </c>
      <c r="F3503" s="18">
        <v>14</v>
      </c>
      <c r="G3503" s="18" t="s">
        <v>142</v>
      </c>
      <c r="H3503" s="184" t="s">
        <v>7058</v>
      </c>
      <c r="I3503" s="185" t="s">
        <v>142</v>
      </c>
      <c r="J3503" s="18" t="s">
        <v>1388</v>
      </c>
    </row>
    <row r="3504" spans="1:10" x14ac:dyDescent="0.25">
      <c r="A3504" s="18">
        <v>24222017</v>
      </c>
      <c r="B3504" s="184" t="s">
        <v>9125</v>
      </c>
      <c r="C3504" s="18" t="s">
        <v>3276</v>
      </c>
      <c r="D3504" s="185" t="s">
        <v>79</v>
      </c>
      <c r="E3504" s="18" t="s">
        <v>1984</v>
      </c>
      <c r="F3504" s="18">
        <v>13</v>
      </c>
      <c r="G3504" s="18" t="s">
        <v>142</v>
      </c>
      <c r="H3504" s="184" t="s">
        <v>7058</v>
      </c>
      <c r="I3504" s="185" t="s">
        <v>142</v>
      </c>
      <c r="J3504" s="18" t="s">
        <v>307</v>
      </c>
    </row>
    <row r="3505" spans="1:10" x14ac:dyDescent="0.25">
      <c r="A3505" s="18">
        <v>24220176</v>
      </c>
      <c r="B3505" s="184" t="s">
        <v>7072</v>
      </c>
      <c r="C3505" s="18" t="s">
        <v>5553</v>
      </c>
      <c r="D3505" s="185" t="s">
        <v>94</v>
      </c>
      <c r="E3505" s="18" t="s">
        <v>7073</v>
      </c>
      <c r="F3505" s="18">
        <v>13</v>
      </c>
      <c r="G3505" s="18" t="s">
        <v>142</v>
      </c>
      <c r="H3505" s="184" t="s">
        <v>7058</v>
      </c>
      <c r="I3505" s="185" t="s">
        <v>142</v>
      </c>
      <c r="J3505" s="18" t="s">
        <v>385</v>
      </c>
    </row>
    <row r="3506" spans="1:10" x14ac:dyDescent="0.25">
      <c r="A3506" s="18">
        <v>24212868</v>
      </c>
      <c r="B3506" s="184" t="s">
        <v>7074</v>
      </c>
      <c r="C3506" s="18" t="s">
        <v>1863</v>
      </c>
      <c r="D3506" s="185" t="s">
        <v>95</v>
      </c>
      <c r="E3506" s="18" t="s">
        <v>7075</v>
      </c>
      <c r="F3506" s="18">
        <v>15</v>
      </c>
      <c r="G3506" s="18" t="s">
        <v>142</v>
      </c>
      <c r="H3506" s="184" t="s">
        <v>7058</v>
      </c>
      <c r="I3506" s="185" t="s">
        <v>142</v>
      </c>
      <c r="J3506" s="18" t="s">
        <v>385</v>
      </c>
    </row>
    <row r="3507" spans="1:10" x14ac:dyDescent="0.25">
      <c r="A3507" s="18">
        <v>24233747</v>
      </c>
      <c r="B3507" s="184" t="s">
        <v>9126</v>
      </c>
      <c r="C3507" s="18" t="s">
        <v>7443</v>
      </c>
      <c r="D3507" s="185" t="s">
        <v>78</v>
      </c>
      <c r="E3507" s="18" t="s">
        <v>3297</v>
      </c>
      <c r="F3507" s="18">
        <v>12</v>
      </c>
      <c r="G3507" s="18" t="s">
        <v>142</v>
      </c>
      <c r="H3507" s="184" t="s">
        <v>7058</v>
      </c>
      <c r="I3507" s="185" t="s">
        <v>142</v>
      </c>
      <c r="J3507" s="18" t="s">
        <v>3791</v>
      </c>
    </row>
    <row r="3508" spans="1:10" x14ac:dyDescent="0.25">
      <c r="A3508" s="18">
        <v>24248107</v>
      </c>
      <c r="B3508" s="184" t="s">
        <v>5104</v>
      </c>
      <c r="C3508" s="18" t="s">
        <v>7076</v>
      </c>
      <c r="D3508" s="185" t="s">
        <v>78</v>
      </c>
      <c r="E3508" s="18" t="s">
        <v>7077</v>
      </c>
      <c r="F3508" s="18">
        <v>12</v>
      </c>
      <c r="G3508" s="18" t="s">
        <v>142</v>
      </c>
      <c r="H3508" s="184" t="s">
        <v>7078</v>
      </c>
      <c r="I3508" s="185" t="s">
        <v>142</v>
      </c>
      <c r="J3508" s="18" t="s">
        <v>363</v>
      </c>
    </row>
    <row r="3509" spans="1:10" x14ac:dyDescent="0.25">
      <c r="A3509" s="18">
        <v>24248105</v>
      </c>
      <c r="B3509" s="184" t="s">
        <v>5104</v>
      </c>
      <c r="C3509" s="18" t="s">
        <v>7079</v>
      </c>
      <c r="D3509" s="185" t="s">
        <v>78</v>
      </c>
      <c r="E3509" s="18" t="s">
        <v>1105</v>
      </c>
      <c r="F3509" s="18">
        <v>12</v>
      </c>
      <c r="G3509" s="18" t="s">
        <v>142</v>
      </c>
      <c r="H3509" s="184" t="s">
        <v>7078</v>
      </c>
      <c r="I3509" s="185" t="s">
        <v>142</v>
      </c>
      <c r="J3509" s="18" t="s">
        <v>363</v>
      </c>
    </row>
    <row r="3510" spans="1:10" x14ac:dyDescent="0.25">
      <c r="A3510" s="18">
        <v>24248106</v>
      </c>
      <c r="B3510" s="184" t="s">
        <v>7080</v>
      </c>
      <c r="C3510" s="18" t="s">
        <v>7081</v>
      </c>
      <c r="D3510" s="185" t="s">
        <v>78</v>
      </c>
      <c r="E3510" s="18" t="s">
        <v>270</v>
      </c>
      <c r="F3510" s="18">
        <v>12</v>
      </c>
      <c r="G3510" s="18" t="s">
        <v>142</v>
      </c>
      <c r="H3510" s="184" t="s">
        <v>7078</v>
      </c>
      <c r="I3510" s="185" t="s">
        <v>142</v>
      </c>
      <c r="J3510" s="18" t="s">
        <v>7082</v>
      </c>
    </row>
    <row r="3511" spans="1:10" x14ac:dyDescent="0.25">
      <c r="A3511" s="18">
        <v>24239197</v>
      </c>
      <c r="B3511" s="184" t="s">
        <v>7083</v>
      </c>
      <c r="C3511" s="18" t="s">
        <v>7084</v>
      </c>
      <c r="D3511" s="185" t="s">
        <v>79</v>
      </c>
      <c r="E3511" s="18" t="s">
        <v>1001</v>
      </c>
      <c r="F3511" s="18">
        <v>13</v>
      </c>
      <c r="G3511" s="18" t="s">
        <v>142</v>
      </c>
      <c r="H3511" s="184" t="s">
        <v>7078</v>
      </c>
      <c r="I3511" s="185" t="s">
        <v>142</v>
      </c>
      <c r="J3511" s="18" t="s">
        <v>4790</v>
      </c>
    </row>
    <row r="3512" spans="1:10" x14ac:dyDescent="0.25">
      <c r="A3512" s="18">
        <v>24237287</v>
      </c>
      <c r="B3512" s="184" t="s">
        <v>7085</v>
      </c>
      <c r="C3512" s="18" t="s">
        <v>3260</v>
      </c>
      <c r="D3512" s="185" t="s">
        <v>79</v>
      </c>
      <c r="E3512" s="18" t="s">
        <v>2706</v>
      </c>
      <c r="F3512" s="18">
        <v>13</v>
      </c>
      <c r="G3512" s="18" t="s">
        <v>142</v>
      </c>
      <c r="H3512" s="184" t="s">
        <v>7078</v>
      </c>
      <c r="I3512" s="185" t="s">
        <v>142</v>
      </c>
      <c r="J3512" s="18" t="s">
        <v>3338</v>
      </c>
    </row>
    <row r="3513" spans="1:10" x14ac:dyDescent="0.25">
      <c r="A3513" s="18">
        <v>24248114</v>
      </c>
      <c r="B3513" s="184" t="s">
        <v>3621</v>
      </c>
      <c r="C3513" s="18" t="s">
        <v>7086</v>
      </c>
      <c r="D3513" s="185" t="s">
        <v>78</v>
      </c>
      <c r="E3513" s="18" t="s">
        <v>7087</v>
      </c>
      <c r="F3513" s="18">
        <v>11</v>
      </c>
      <c r="G3513" s="18" t="s">
        <v>142</v>
      </c>
      <c r="H3513" s="184" t="s">
        <v>7078</v>
      </c>
      <c r="I3513" s="185" t="s">
        <v>142</v>
      </c>
      <c r="J3513" s="18" t="s">
        <v>373</v>
      </c>
    </row>
    <row r="3514" spans="1:10" x14ac:dyDescent="0.25">
      <c r="A3514" s="18">
        <v>24220891</v>
      </c>
      <c r="B3514" s="184" t="s">
        <v>7088</v>
      </c>
      <c r="C3514" s="18" t="s">
        <v>682</v>
      </c>
      <c r="D3514" s="185" t="s">
        <v>95</v>
      </c>
      <c r="E3514" s="18" t="s">
        <v>3561</v>
      </c>
      <c r="F3514" s="18">
        <v>13</v>
      </c>
      <c r="G3514" s="18" t="s">
        <v>142</v>
      </c>
      <c r="H3514" s="184" t="s">
        <v>7078</v>
      </c>
      <c r="I3514" s="185" t="s">
        <v>142</v>
      </c>
      <c r="J3514" s="18" t="s">
        <v>7089</v>
      </c>
    </row>
    <row r="3515" spans="1:10" x14ac:dyDescent="0.25">
      <c r="A3515" s="18">
        <v>24248112</v>
      </c>
      <c r="B3515" s="184" t="s">
        <v>556</v>
      </c>
      <c r="C3515" s="18" t="s">
        <v>7090</v>
      </c>
      <c r="D3515" s="185" t="s">
        <v>79</v>
      </c>
      <c r="E3515" s="18" t="s">
        <v>1981</v>
      </c>
      <c r="F3515" s="18">
        <v>12</v>
      </c>
      <c r="G3515" s="18" t="s">
        <v>142</v>
      </c>
      <c r="H3515" s="184" t="s">
        <v>7078</v>
      </c>
      <c r="I3515" s="185" t="s">
        <v>142</v>
      </c>
      <c r="J3515" s="18" t="s">
        <v>373</v>
      </c>
    </row>
    <row r="3516" spans="1:10" x14ac:dyDescent="0.25">
      <c r="A3516" s="18">
        <v>24248111</v>
      </c>
      <c r="B3516" s="184" t="s">
        <v>556</v>
      </c>
      <c r="C3516" s="18" t="s">
        <v>7091</v>
      </c>
      <c r="D3516" s="185" t="s">
        <v>78</v>
      </c>
      <c r="E3516" s="18" t="s">
        <v>7092</v>
      </c>
      <c r="F3516" s="18">
        <v>11</v>
      </c>
      <c r="G3516" s="18" t="s">
        <v>142</v>
      </c>
      <c r="H3516" s="184" t="s">
        <v>7078</v>
      </c>
      <c r="I3516" s="185" t="s">
        <v>142</v>
      </c>
      <c r="J3516" s="18" t="s">
        <v>373</v>
      </c>
    </row>
    <row r="3517" spans="1:10" x14ac:dyDescent="0.25">
      <c r="A3517" s="18">
        <v>24248115</v>
      </c>
      <c r="B3517" s="184" t="s">
        <v>7093</v>
      </c>
      <c r="C3517" s="18" t="s">
        <v>7094</v>
      </c>
      <c r="D3517" s="185" t="s">
        <v>79</v>
      </c>
      <c r="E3517" s="18" t="s">
        <v>993</v>
      </c>
      <c r="F3517" s="18">
        <v>12</v>
      </c>
      <c r="G3517" s="18" t="s">
        <v>142</v>
      </c>
      <c r="H3517" s="184" t="s">
        <v>7078</v>
      </c>
      <c r="I3517" s="185" t="s">
        <v>142</v>
      </c>
      <c r="J3517" s="18" t="s">
        <v>373</v>
      </c>
    </row>
    <row r="3518" spans="1:10" x14ac:dyDescent="0.25">
      <c r="A3518" s="18">
        <v>24248113</v>
      </c>
      <c r="B3518" s="184" t="s">
        <v>5185</v>
      </c>
      <c r="C3518" s="18" t="s">
        <v>1486</v>
      </c>
      <c r="D3518" s="185" t="s">
        <v>78</v>
      </c>
      <c r="E3518" s="18" t="s">
        <v>1004</v>
      </c>
      <c r="F3518" s="18">
        <v>12</v>
      </c>
      <c r="G3518" s="18" t="s">
        <v>142</v>
      </c>
      <c r="H3518" s="184" t="s">
        <v>7078</v>
      </c>
      <c r="I3518" s="185" t="s">
        <v>142</v>
      </c>
      <c r="J3518" s="18" t="s">
        <v>373</v>
      </c>
    </row>
    <row r="3519" spans="1:10" x14ac:dyDescent="0.25">
      <c r="A3519" s="18">
        <v>24248110</v>
      </c>
      <c r="B3519" s="184" t="s">
        <v>3662</v>
      </c>
      <c r="C3519" s="18" t="s">
        <v>4476</v>
      </c>
      <c r="D3519" s="185" t="s">
        <v>78</v>
      </c>
      <c r="E3519" s="18" t="s">
        <v>2892</v>
      </c>
      <c r="F3519" s="18">
        <v>11</v>
      </c>
      <c r="G3519" s="18" t="s">
        <v>142</v>
      </c>
      <c r="H3519" s="184" t="s">
        <v>7078</v>
      </c>
      <c r="I3519" s="185" t="s">
        <v>142</v>
      </c>
      <c r="J3519" s="18" t="s">
        <v>373</v>
      </c>
    </row>
    <row r="3520" spans="1:10" x14ac:dyDescent="0.25">
      <c r="A3520" s="18">
        <v>24248109</v>
      </c>
      <c r="B3520" s="184" t="s">
        <v>3662</v>
      </c>
      <c r="C3520" s="18" t="s">
        <v>7095</v>
      </c>
      <c r="D3520" s="185" t="s">
        <v>79</v>
      </c>
      <c r="E3520" s="18" t="s">
        <v>918</v>
      </c>
      <c r="F3520" s="18">
        <v>12</v>
      </c>
      <c r="G3520" s="18" t="s">
        <v>142</v>
      </c>
      <c r="H3520" s="184" t="s">
        <v>7078</v>
      </c>
      <c r="I3520" s="185" t="s">
        <v>142</v>
      </c>
      <c r="J3520" s="18" t="s">
        <v>373</v>
      </c>
    </row>
    <row r="3521" spans="1:10" x14ac:dyDescent="0.25">
      <c r="A3521" s="18">
        <v>24248108</v>
      </c>
      <c r="B3521" s="184" t="s">
        <v>7096</v>
      </c>
      <c r="C3521" s="18" t="s">
        <v>7097</v>
      </c>
      <c r="D3521" s="185" t="s">
        <v>79</v>
      </c>
      <c r="E3521" s="18" t="s">
        <v>4793</v>
      </c>
      <c r="F3521" s="18">
        <v>11</v>
      </c>
      <c r="G3521" s="18" t="s">
        <v>142</v>
      </c>
      <c r="H3521" s="184" t="s">
        <v>7078</v>
      </c>
      <c r="I3521" s="185" t="s">
        <v>142</v>
      </c>
      <c r="J3521" s="18" t="s">
        <v>3147</v>
      </c>
    </row>
    <row r="3522" spans="1:10" x14ac:dyDescent="0.25">
      <c r="A3522" s="18">
        <v>24238356</v>
      </c>
      <c r="B3522" s="184" t="s">
        <v>7098</v>
      </c>
      <c r="C3522" s="18" t="s">
        <v>7099</v>
      </c>
      <c r="D3522" s="185" t="s">
        <v>78</v>
      </c>
      <c r="E3522" s="18" t="s">
        <v>4770</v>
      </c>
      <c r="F3522" s="18">
        <v>12</v>
      </c>
      <c r="G3522" s="18" t="s">
        <v>142</v>
      </c>
      <c r="H3522" s="184" t="s">
        <v>7078</v>
      </c>
      <c r="I3522" s="185" t="s">
        <v>142</v>
      </c>
      <c r="J3522" s="18" t="s">
        <v>7100</v>
      </c>
    </row>
    <row r="3523" spans="1:10" x14ac:dyDescent="0.25">
      <c r="A3523" s="18">
        <v>24210695</v>
      </c>
      <c r="B3523" s="184" t="s">
        <v>7098</v>
      </c>
      <c r="C3523" s="18" t="s">
        <v>7101</v>
      </c>
      <c r="D3523" s="185" t="s">
        <v>95</v>
      </c>
      <c r="E3523" s="18" t="s">
        <v>5358</v>
      </c>
      <c r="F3523" s="18">
        <v>14</v>
      </c>
      <c r="G3523" s="18" t="s">
        <v>142</v>
      </c>
      <c r="H3523" s="184" t="s">
        <v>7078</v>
      </c>
      <c r="I3523" s="185" t="s">
        <v>142</v>
      </c>
      <c r="J3523" s="18" t="s">
        <v>7102</v>
      </c>
    </row>
    <row r="3524" spans="1:10" x14ac:dyDescent="0.25">
      <c r="A3524" s="18">
        <v>24210411</v>
      </c>
      <c r="B3524" s="184" t="s">
        <v>7103</v>
      </c>
      <c r="C3524" s="18" t="s">
        <v>1706</v>
      </c>
      <c r="D3524" s="185" t="s">
        <v>95</v>
      </c>
      <c r="E3524" s="18" t="s">
        <v>3119</v>
      </c>
      <c r="F3524" s="18">
        <v>15</v>
      </c>
      <c r="G3524" s="18" t="s">
        <v>142</v>
      </c>
      <c r="H3524" s="184" t="s">
        <v>7078</v>
      </c>
      <c r="I3524" s="185" t="s">
        <v>142</v>
      </c>
      <c r="J3524" s="18" t="s">
        <v>7104</v>
      </c>
    </row>
    <row r="3525" spans="1:10" x14ac:dyDescent="0.25">
      <c r="A3525" s="18">
        <v>24248500</v>
      </c>
      <c r="B3525" s="184" t="s">
        <v>5520</v>
      </c>
      <c r="C3525" s="18" t="s">
        <v>7105</v>
      </c>
      <c r="D3525" s="185" t="s">
        <v>78</v>
      </c>
      <c r="E3525" s="18" t="s">
        <v>800</v>
      </c>
      <c r="F3525" s="18">
        <v>12</v>
      </c>
      <c r="G3525" s="18" t="s">
        <v>142</v>
      </c>
      <c r="H3525" s="184" t="s">
        <v>7078</v>
      </c>
      <c r="I3525" s="185" t="s">
        <v>142</v>
      </c>
      <c r="J3525" s="18" t="s">
        <v>2313</v>
      </c>
    </row>
    <row r="3526" spans="1:10" x14ac:dyDescent="0.25">
      <c r="A3526" s="18">
        <v>24212824</v>
      </c>
      <c r="B3526" s="184" t="s">
        <v>7106</v>
      </c>
      <c r="C3526" s="18" t="s">
        <v>1222</v>
      </c>
      <c r="D3526" s="185" t="s">
        <v>94</v>
      </c>
      <c r="E3526" s="18" t="s">
        <v>7107</v>
      </c>
      <c r="F3526" s="18">
        <v>14</v>
      </c>
      <c r="G3526" s="18" t="s">
        <v>142</v>
      </c>
      <c r="H3526" s="184" t="s">
        <v>7108</v>
      </c>
      <c r="I3526" s="185" t="s">
        <v>142</v>
      </c>
      <c r="J3526" s="18" t="s">
        <v>7109</v>
      </c>
    </row>
    <row r="3527" spans="1:10" x14ac:dyDescent="0.25">
      <c r="A3527" s="18">
        <v>24212843</v>
      </c>
      <c r="B3527" s="184" t="s">
        <v>7110</v>
      </c>
      <c r="C3527" s="18" t="s">
        <v>300</v>
      </c>
      <c r="D3527" s="185" t="s">
        <v>95</v>
      </c>
      <c r="E3527" s="18" t="s">
        <v>3814</v>
      </c>
      <c r="F3527" s="18">
        <v>15</v>
      </c>
      <c r="G3527" s="18" t="s">
        <v>142</v>
      </c>
      <c r="H3527" s="184" t="s">
        <v>7108</v>
      </c>
      <c r="I3527" s="185" t="s">
        <v>142</v>
      </c>
      <c r="J3527" s="18" t="s">
        <v>1181</v>
      </c>
    </row>
    <row r="3528" spans="1:10" x14ac:dyDescent="0.25">
      <c r="A3528" s="18">
        <v>24248956</v>
      </c>
      <c r="B3528" s="184" t="s">
        <v>7110</v>
      </c>
      <c r="C3528" s="18" t="s">
        <v>7111</v>
      </c>
      <c r="D3528" s="185" t="s">
        <v>78</v>
      </c>
      <c r="E3528" s="18" t="s">
        <v>955</v>
      </c>
      <c r="F3528" s="18">
        <v>11</v>
      </c>
      <c r="G3528" s="18" t="s">
        <v>142</v>
      </c>
      <c r="H3528" s="184" t="s">
        <v>7108</v>
      </c>
      <c r="I3528" s="185" t="s">
        <v>142</v>
      </c>
      <c r="J3528" s="18" t="s">
        <v>1181</v>
      </c>
    </row>
    <row r="3529" spans="1:10" x14ac:dyDescent="0.25">
      <c r="A3529" s="18">
        <v>24211087</v>
      </c>
      <c r="B3529" s="184" t="s">
        <v>7112</v>
      </c>
      <c r="C3529" s="18" t="s">
        <v>2220</v>
      </c>
      <c r="D3529" s="185" t="s">
        <v>94</v>
      </c>
      <c r="E3529" s="18" t="s">
        <v>1495</v>
      </c>
      <c r="F3529" s="18">
        <v>14</v>
      </c>
      <c r="G3529" s="18" t="s">
        <v>142</v>
      </c>
      <c r="H3529" s="184" t="s">
        <v>7108</v>
      </c>
      <c r="I3529" s="185" t="s">
        <v>142</v>
      </c>
      <c r="J3529" s="18" t="s">
        <v>1211</v>
      </c>
    </row>
    <row r="3530" spans="1:10" x14ac:dyDescent="0.25">
      <c r="A3530" s="18">
        <v>24245541</v>
      </c>
      <c r="B3530" s="184" t="s">
        <v>7112</v>
      </c>
      <c r="C3530" s="18" t="s">
        <v>7113</v>
      </c>
      <c r="D3530" s="185" t="s">
        <v>79</v>
      </c>
      <c r="E3530" s="18" t="s">
        <v>2892</v>
      </c>
      <c r="F3530" s="18">
        <v>11</v>
      </c>
      <c r="G3530" s="18" t="s">
        <v>142</v>
      </c>
      <c r="H3530" s="184" t="s">
        <v>7108</v>
      </c>
      <c r="I3530" s="185" t="s">
        <v>142</v>
      </c>
      <c r="J3530" s="18" t="s">
        <v>7114</v>
      </c>
    </row>
    <row r="3531" spans="1:10" x14ac:dyDescent="0.25">
      <c r="A3531" s="18">
        <v>24221474</v>
      </c>
      <c r="B3531" s="184" t="s">
        <v>7115</v>
      </c>
      <c r="C3531" s="18" t="s">
        <v>7116</v>
      </c>
      <c r="D3531" s="185" t="s">
        <v>79</v>
      </c>
      <c r="E3531" s="18" t="s">
        <v>7117</v>
      </c>
      <c r="F3531" s="18">
        <v>13</v>
      </c>
      <c r="G3531" s="18" t="s">
        <v>142</v>
      </c>
      <c r="H3531" s="184" t="s">
        <v>7108</v>
      </c>
      <c r="I3531" s="185" t="s">
        <v>142</v>
      </c>
      <c r="J3531" s="18" t="s">
        <v>1181</v>
      </c>
    </row>
    <row r="3532" spans="1:10" x14ac:dyDescent="0.25">
      <c r="A3532" s="18">
        <v>24237281</v>
      </c>
      <c r="B3532" s="184" t="s">
        <v>7118</v>
      </c>
      <c r="C3532" s="18" t="s">
        <v>7119</v>
      </c>
      <c r="D3532" s="185" t="s">
        <v>78</v>
      </c>
      <c r="E3532" s="18" t="s">
        <v>657</v>
      </c>
      <c r="F3532" s="18">
        <v>12</v>
      </c>
      <c r="G3532" s="18" t="s">
        <v>142</v>
      </c>
      <c r="H3532" s="184" t="s">
        <v>7108</v>
      </c>
      <c r="I3532" s="185" t="s">
        <v>142</v>
      </c>
      <c r="J3532" s="18" t="s">
        <v>1211</v>
      </c>
    </row>
    <row r="3533" spans="1:10" x14ac:dyDescent="0.25">
      <c r="A3533" s="18">
        <v>24245543</v>
      </c>
      <c r="B3533" s="184" t="s">
        <v>7120</v>
      </c>
      <c r="C3533" s="18" t="s">
        <v>7121</v>
      </c>
      <c r="D3533" s="185" t="s">
        <v>79</v>
      </c>
      <c r="E3533" s="18" t="s">
        <v>1901</v>
      </c>
      <c r="F3533" s="18">
        <v>11</v>
      </c>
      <c r="G3533" s="18" t="s">
        <v>142</v>
      </c>
      <c r="H3533" s="184" t="s">
        <v>7108</v>
      </c>
      <c r="I3533" s="185" t="s">
        <v>142</v>
      </c>
      <c r="J3533" s="18" t="s">
        <v>7114</v>
      </c>
    </row>
    <row r="3534" spans="1:10" x14ac:dyDescent="0.25">
      <c r="A3534" s="18">
        <v>24211086</v>
      </c>
      <c r="B3534" s="184" t="s">
        <v>7120</v>
      </c>
      <c r="C3534" s="18" t="s">
        <v>5154</v>
      </c>
      <c r="D3534" s="185" t="s">
        <v>94</v>
      </c>
      <c r="E3534" s="18" t="s">
        <v>2843</v>
      </c>
      <c r="F3534" s="18">
        <v>14</v>
      </c>
      <c r="G3534" s="18" t="s">
        <v>142</v>
      </c>
      <c r="H3534" s="184" t="s">
        <v>7108</v>
      </c>
      <c r="I3534" s="185" t="s">
        <v>142</v>
      </c>
      <c r="J3534" s="18" t="s">
        <v>7109</v>
      </c>
    </row>
    <row r="3535" spans="1:10" x14ac:dyDescent="0.25">
      <c r="A3535" s="18">
        <v>24236844</v>
      </c>
      <c r="B3535" s="184" t="s">
        <v>7122</v>
      </c>
      <c r="C3535" s="18" t="s">
        <v>7123</v>
      </c>
      <c r="D3535" s="185" t="s">
        <v>78</v>
      </c>
      <c r="E3535" s="18" t="s">
        <v>7124</v>
      </c>
      <c r="F3535" s="18">
        <v>13</v>
      </c>
      <c r="G3535" s="18" t="s">
        <v>142</v>
      </c>
      <c r="H3535" s="184" t="s">
        <v>7108</v>
      </c>
      <c r="I3535" s="185" t="s">
        <v>142</v>
      </c>
      <c r="J3535" s="18" t="s">
        <v>3767</v>
      </c>
    </row>
    <row r="3536" spans="1:10" x14ac:dyDescent="0.25">
      <c r="A3536" s="18">
        <v>24221473</v>
      </c>
      <c r="B3536" s="184" t="s">
        <v>6317</v>
      </c>
      <c r="C3536" s="18" t="s">
        <v>7125</v>
      </c>
      <c r="D3536" s="185" t="s">
        <v>95</v>
      </c>
      <c r="E3536" s="18" t="s">
        <v>526</v>
      </c>
      <c r="F3536" s="18">
        <v>14</v>
      </c>
      <c r="G3536" s="18" t="s">
        <v>142</v>
      </c>
      <c r="H3536" s="184" t="s">
        <v>7108</v>
      </c>
      <c r="I3536" s="185" t="s">
        <v>142</v>
      </c>
      <c r="J3536" s="18" t="s">
        <v>1181</v>
      </c>
    </row>
    <row r="3537" spans="1:10" x14ac:dyDescent="0.25">
      <c r="A3537" s="18">
        <v>24245545</v>
      </c>
      <c r="B3537" s="184" t="s">
        <v>7126</v>
      </c>
      <c r="C3537" s="18" t="s">
        <v>7127</v>
      </c>
      <c r="D3537" s="185" t="s">
        <v>79</v>
      </c>
      <c r="E3537" s="18" t="s">
        <v>733</v>
      </c>
      <c r="F3537" s="18">
        <v>11</v>
      </c>
      <c r="G3537" s="18" t="s">
        <v>142</v>
      </c>
      <c r="H3537" s="184" t="s">
        <v>7108</v>
      </c>
      <c r="I3537" s="185" t="s">
        <v>142</v>
      </c>
      <c r="J3537" s="18" t="s">
        <v>7114</v>
      </c>
    </row>
    <row r="3538" spans="1:10" x14ac:dyDescent="0.25">
      <c r="A3538" s="18">
        <v>24211085</v>
      </c>
      <c r="B3538" s="184" t="s">
        <v>7128</v>
      </c>
      <c r="C3538" s="18" t="s">
        <v>3022</v>
      </c>
      <c r="D3538" s="185" t="s">
        <v>94</v>
      </c>
      <c r="E3538" s="18" t="s">
        <v>2380</v>
      </c>
      <c r="F3538" s="18">
        <v>15</v>
      </c>
      <c r="G3538" s="18" t="s">
        <v>142</v>
      </c>
      <c r="H3538" s="184" t="s">
        <v>7108</v>
      </c>
      <c r="I3538" s="185" t="s">
        <v>142</v>
      </c>
      <c r="J3538" s="18" t="s">
        <v>7109</v>
      </c>
    </row>
    <row r="3539" spans="1:10" x14ac:dyDescent="0.25">
      <c r="A3539" s="18">
        <v>24245540</v>
      </c>
      <c r="B3539" s="184" t="s">
        <v>4262</v>
      </c>
      <c r="C3539" s="18" t="s">
        <v>7129</v>
      </c>
      <c r="D3539" s="185" t="s">
        <v>79</v>
      </c>
      <c r="E3539" s="18" t="s">
        <v>2387</v>
      </c>
      <c r="F3539" s="18">
        <v>12</v>
      </c>
      <c r="G3539" s="18" t="s">
        <v>142</v>
      </c>
      <c r="H3539" s="184" t="s">
        <v>7108</v>
      </c>
      <c r="I3539" s="185" t="s">
        <v>142</v>
      </c>
      <c r="J3539" s="18" t="s">
        <v>7130</v>
      </c>
    </row>
    <row r="3540" spans="1:10" x14ac:dyDescent="0.25">
      <c r="A3540" s="18">
        <v>24245542</v>
      </c>
      <c r="B3540" s="184" t="s">
        <v>1205</v>
      </c>
      <c r="C3540" s="18" t="s">
        <v>300</v>
      </c>
      <c r="D3540" s="185" t="s">
        <v>79</v>
      </c>
      <c r="E3540" s="18" t="s">
        <v>1966</v>
      </c>
      <c r="F3540" s="18">
        <v>11</v>
      </c>
      <c r="G3540" s="18" t="s">
        <v>142</v>
      </c>
      <c r="H3540" s="184" t="s">
        <v>7108</v>
      </c>
      <c r="I3540" s="185" t="s">
        <v>142</v>
      </c>
      <c r="J3540" s="18" t="s">
        <v>7114</v>
      </c>
    </row>
    <row r="3541" spans="1:10" x14ac:dyDescent="0.25">
      <c r="A3541" s="18">
        <v>24220271</v>
      </c>
      <c r="B3541" s="184" t="s">
        <v>1205</v>
      </c>
      <c r="C3541" s="18" t="s">
        <v>7131</v>
      </c>
      <c r="D3541" s="185" t="s">
        <v>95</v>
      </c>
      <c r="E3541" s="18" t="s">
        <v>1217</v>
      </c>
      <c r="F3541" s="18">
        <v>14</v>
      </c>
      <c r="G3541" s="18" t="s">
        <v>142</v>
      </c>
      <c r="H3541" s="184" t="s">
        <v>7108</v>
      </c>
      <c r="I3541" s="185" t="s">
        <v>142</v>
      </c>
      <c r="J3541" s="18" t="s">
        <v>6002</v>
      </c>
    </row>
    <row r="3542" spans="1:10" x14ac:dyDescent="0.25">
      <c r="A3542" s="18">
        <v>24221472</v>
      </c>
      <c r="B3542" s="184" t="s">
        <v>1205</v>
      </c>
      <c r="C3542" s="18" t="s">
        <v>616</v>
      </c>
      <c r="D3542" s="185" t="s">
        <v>95</v>
      </c>
      <c r="E3542" s="18" t="s">
        <v>3287</v>
      </c>
      <c r="F3542" s="18">
        <v>14</v>
      </c>
      <c r="G3542" s="18" t="s">
        <v>142</v>
      </c>
      <c r="H3542" s="184" t="s">
        <v>7108</v>
      </c>
      <c r="I3542" s="185" t="s">
        <v>142</v>
      </c>
      <c r="J3542" s="18" t="s">
        <v>1181</v>
      </c>
    </row>
    <row r="3543" spans="1:10" x14ac:dyDescent="0.25">
      <c r="A3543" s="18">
        <v>24212837</v>
      </c>
      <c r="B3543" s="184" t="s">
        <v>4271</v>
      </c>
      <c r="C3543" s="18" t="s">
        <v>682</v>
      </c>
      <c r="D3543" s="185" t="s">
        <v>95</v>
      </c>
      <c r="E3543" s="18" t="s">
        <v>5783</v>
      </c>
      <c r="F3543" s="18">
        <v>15</v>
      </c>
      <c r="G3543" s="18" t="s">
        <v>142</v>
      </c>
      <c r="H3543" s="184" t="s">
        <v>7108</v>
      </c>
      <c r="I3543" s="185" t="s">
        <v>142</v>
      </c>
      <c r="J3543" s="18" t="s">
        <v>1181</v>
      </c>
    </row>
    <row r="3544" spans="1:10" x14ac:dyDescent="0.25">
      <c r="A3544" s="18">
        <v>24236848</v>
      </c>
      <c r="B3544" s="184" t="s">
        <v>1208</v>
      </c>
      <c r="C3544" s="18" t="s">
        <v>7132</v>
      </c>
      <c r="D3544" s="185" t="s">
        <v>79</v>
      </c>
      <c r="E3544" s="18" t="s">
        <v>6845</v>
      </c>
      <c r="F3544" s="18">
        <v>13</v>
      </c>
      <c r="G3544" s="18" t="s">
        <v>142</v>
      </c>
      <c r="H3544" s="184" t="s">
        <v>7108</v>
      </c>
      <c r="I3544" s="185" t="s">
        <v>142</v>
      </c>
      <c r="J3544" s="18" t="s">
        <v>1181</v>
      </c>
    </row>
    <row r="3545" spans="1:10" x14ac:dyDescent="0.25">
      <c r="A3545" s="18">
        <v>24237894</v>
      </c>
      <c r="B3545" s="184" t="s">
        <v>7133</v>
      </c>
      <c r="C3545" s="18" t="s">
        <v>7134</v>
      </c>
      <c r="D3545" s="185" t="s">
        <v>94</v>
      </c>
      <c r="E3545" s="18" t="s">
        <v>5703</v>
      </c>
      <c r="F3545" s="18">
        <v>15</v>
      </c>
      <c r="G3545" s="18" t="s">
        <v>142</v>
      </c>
      <c r="H3545" s="184" t="s">
        <v>7108</v>
      </c>
      <c r="I3545" s="185" t="s">
        <v>142</v>
      </c>
      <c r="J3545" s="18" t="s">
        <v>1211</v>
      </c>
    </row>
    <row r="3546" spans="1:10" x14ac:dyDescent="0.25">
      <c r="A3546" s="18">
        <v>24211084</v>
      </c>
      <c r="B3546" s="184" t="s">
        <v>7133</v>
      </c>
      <c r="C3546" s="18" t="s">
        <v>7065</v>
      </c>
      <c r="D3546" s="185" t="s">
        <v>94</v>
      </c>
      <c r="E3546" s="18" t="s">
        <v>7135</v>
      </c>
      <c r="F3546" s="18">
        <v>14</v>
      </c>
      <c r="G3546" s="18" t="s">
        <v>142</v>
      </c>
      <c r="H3546" s="184" t="s">
        <v>7108</v>
      </c>
      <c r="I3546" s="185" t="s">
        <v>142</v>
      </c>
      <c r="J3546" s="18" t="s">
        <v>7109</v>
      </c>
    </row>
    <row r="3547" spans="1:10" x14ac:dyDescent="0.25">
      <c r="A3547" s="18">
        <v>24221471</v>
      </c>
      <c r="B3547" s="184" t="s">
        <v>7136</v>
      </c>
      <c r="C3547" s="18" t="s">
        <v>7137</v>
      </c>
      <c r="D3547" s="185" t="s">
        <v>79</v>
      </c>
      <c r="E3547" s="18" t="s">
        <v>7138</v>
      </c>
      <c r="F3547" s="18">
        <v>13</v>
      </c>
      <c r="G3547" s="18" t="s">
        <v>142</v>
      </c>
      <c r="H3547" s="184" t="s">
        <v>7108</v>
      </c>
      <c r="I3547" s="185" t="s">
        <v>142</v>
      </c>
      <c r="J3547" s="18" t="s">
        <v>1181</v>
      </c>
    </row>
    <row r="3548" spans="1:10" x14ac:dyDescent="0.25">
      <c r="A3548" s="18">
        <v>24236850</v>
      </c>
      <c r="B3548" s="184" t="s">
        <v>7139</v>
      </c>
      <c r="C3548" s="18" t="s">
        <v>7140</v>
      </c>
      <c r="D3548" s="185" t="s">
        <v>78</v>
      </c>
      <c r="E3548" s="18" t="s">
        <v>2857</v>
      </c>
      <c r="F3548" s="18">
        <v>12</v>
      </c>
      <c r="G3548" s="18" t="s">
        <v>142</v>
      </c>
      <c r="H3548" s="184" t="s">
        <v>7108</v>
      </c>
      <c r="I3548" s="185" t="s">
        <v>142</v>
      </c>
      <c r="J3548" s="18" t="s">
        <v>1211</v>
      </c>
    </row>
    <row r="3549" spans="1:10" x14ac:dyDescent="0.25">
      <c r="A3549" s="18">
        <v>24236849</v>
      </c>
      <c r="B3549" s="184" t="s">
        <v>7139</v>
      </c>
      <c r="C3549" s="18" t="s">
        <v>7141</v>
      </c>
      <c r="D3549" s="185" t="s">
        <v>79</v>
      </c>
      <c r="E3549" s="18" t="s">
        <v>6371</v>
      </c>
      <c r="F3549" s="18">
        <v>13</v>
      </c>
      <c r="G3549" s="18" t="s">
        <v>142</v>
      </c>
      <c r="H3549" s="184" t="s">
        <v>7108</v>
      </c>
      <c r="I3549" s="185" t="s">
        <v>142</v>
      </c>
      <c r="J3549" s="18" t="s">
        <v>1181</v>
      </c>
    </row>
    <row r="3550" spans="1:10" x14ac:dyDescent="0.25">
      <c r="A3550" s="18">
        <v>24211083</v>
      </c>
      <c r="B3550" s="184" t="s">
        <v>5149</v>
      </c>
      <c r="C3550" s="18" t="s">
        <v>1227</v>
      </c>
      <c r="D3550" s="185" t="s">
        <v>94</v>
      </c>
      <c r="E3550" s="18" t="s">
        <v>4499</v>
      </c>
      <c r="F3550" s="18">
        <v>14</v>
      </c>
      <c r="G3550" s="18" t="s">
        <v>142</v>
      </c>
      <c r="H3550" s="184" t="s">
        <v>7108</v>
      </c>
      <c r="I3550" s="185" t="s">
        <v>142</v>
      </c>
      <c r="J3550" s="18" t="s">
        <v>1211</v>
      </c>
    </row>
    <row r="3551" spans="1:10" x14ac:dyDescent="0.25">
      <c r="A3551" s="18">
        <v>24245539</v>
      </c>
      <c r="B3551" s="184" t="s">
        <v>7142</v>
      </c>
      <c r="C3551" s="18" t="s">
        <v>2101</v>
      </c>
      <c r="D3551" s="185" t="s">
        <v>79</v>
      </c>
      <c r="E3551" s="18" t="s">
        <v>2415</v>
      </c>
      <c r="F3551" s="18">
        <v>11</v>
      </c>
      <c r="G3551" s="18" t="s">
        <v>142</v>
      </c>
      <c r="H3551" s="184" t="s">
        <v>7108</v>
      </c>
      <c r="I3551" s="185" t="s">
        <v>142</v>
      </c>
      <c r="J3551" s="18" t="s">
        <v>7114</v>
      </c>
    </row>
    <row r="3552" spans="1:10" x14ac:dyDescent="0.25">
      <c r="A3552" s="18">
        <v>24245546</v>
      </c>
      <c r="B3552" s="184" t="s">
        <v>6055</v>
      </c>
      <c r="C3552" s="18" t="s">
        <v>4606</v>
      </c>
      <c r="D3552" s="185" t="s">
        <v>78</v>
      </c>
      <c r="E3552" s="18" t="s">
        <v>1907</v>
      </c>
      <c r="F3552" s="18">
        <v>12</v>
      </c>
      <c r="G3552" s="18" t="s">
        <v>142</v>
      </c>
      <c r="H3552" s="184" t="s">
        <v>7108</v>
      </c>
      <c r="I3552" s="185" t="s">
        <v>142</v>
      </c>
      <c r="J3552" s="18" t="s">
        <v>7114</v>
      </c>
    </row>
    <row r="3553" spans="1:10" x14ac:dyDescent="0.25">
      <c r="A3553" s="18">
        <v>24221470</v>
      </c>
      <c r="B3553" s="184" t="s">
        <v>7143</v>
      </c>
      <c r="C3553" s="18" t="s">
        <v>7144</v>
      </c>
      <c r="D3553" s="185" t="s">
        <v>95</v>
      </c>
      <c r="E3553" s="18" t="s">
        <v>3866</v>
      </c>
      <c r="F3553" s="18">
        <v>14</v>
      </c>
      <c r="G3553" s="18" t="s">
        <v>142</v>
      </c>
      <c r="H3553" s="184" t="s">
        <v>7108</v>
      </c>
      <c r="I3553" s="185" t="s">
        <v>142</v>
      </c>
      <c r="J3553" s="18" t="s">
        <v>1181</v>
      </c>
    </row>
    <row r="3554" spans="1:10" x14ac:dyDescent="0.25">
      <c r="A3554" s="18">
        <v>24245537</v>
      </c>
      <c r="B3554" s="184" t="s">
        <v>6068</v>
      </c>
      <c r="C3554" s="18" t="s">
        <v>7145</v>
      </c>
      <c r="D3554" s="185" t="s">
        <v>79</v>
      </c>
      <c r="E3554" s="18" t="s">
        <v>542</v>
      </c>
      <c r="F3554" s="18">
        <v>12</v>
      </c>
      <c r="G3554" s="18" t="s">
        <v>142</v>
      </c>
      <c r="H3554" s="184" t="s">
        <v>7108</v>
      </c>
      <c r="I3554" s="185" t="s">
        <v>142</v>
      </c>
      <c r="J3554" s="18" t="s">
        <v>7146</v>
      </c>
    </row>
    <row r="3555" spans="1:10" x14ac:dyDescent="0.25">
      <c r="A3555" s="18">
        <v>24236845</v>
      </c>
      <c r="B3555" s="184" t="s">
        <v>7147</v>
      </c>
      <c r="C3555" s="18" t="s">
        <v>7148</v>
      </c>
      <c r="D3555" s="185" t="s">
        <v>94</v>
      </c>
      <c r="E3555" s="18" t="s">
        <v>4505</v>
      </c>
      <c r="F3555" s="18">
        <v>15</v>
      </c>
      <c r="G3555" s="18" t="s">
        <v>142</v>
      </c>
      <c r="H3555" s="184" t="s">
        <v>7108</v>
      </c>
      <c r="I3555" s="185" t="s">
        <v>142</v>
      </c>
      <c r="J3555" s="18" t="s">
        <v>1211</v>
      </c>
    </row>
    <row r="3556" spans="1:10" x14ac:dyDescent="0.25">
      <c r="A3556" s="18">
        <v>24245544</v>
      </c>
      <c r="B3556" s="184" t="s">
        <v>7147</v>
      </c>
      <c r="C3556" s="18" t="s">
        <v>7149</v>
      </c>
      <c r="D3556" s="185" t="s">
        <v>79</v>
      </c>
      <c r="E3556" s="18" t="s">
        <v>2951</v>
      </c>
      <c r="F3556" s="18">
        <v>12</v>
      </c>
      <c r="G3556" s="18" t="s">
        <v>142</v>
      </c>
      <c r="H3556" s="184" t="s">
        <v>7108</v>
      </c>
      <c r="I3556" s="185" t="s">
        <v>142</v>
      </c>
      <c r="J3556" s="18" t="s">
        <v>7114</v>
      </c>
    </row>
    <row r="3557" spans="1:10" x14ac:dyDescent="0.25">
      <c r="A3557" s="18">
        <v>24221468</v>
      </c>
      <c r="B3557" s="184" t="s">
        <v>7150</v>
      </c>
      <c r="C3557" s="18" t="s">
        <v>6412</v>
      </c>
      <c r="D3557" s="185" t="s">
        <v>95</v>
      </c>
      <c r="E3557" s="18" t="s">
        <v>1242</v>
      </c>
      <c r="F3557" s="18">
        <v>14</v>
      </c>
      <c r="G3557" s="18" t="s">
        <v>142</v>
      </c>
      <c r="H3557" s="184" t="s">
        <v>7108</v>
      </c>
      <c r="I3557" s="185" t="s">
        <v>142</v>
      </c>
      <c r="J3557" s="18" t="s">
        <v>1181</v>
      </c>
    </row>
    <row r="3558" spans="1:10" x14ac:dyDescent="0.25">
      <c r="A3558" s="18">
        <v>24221467</v>
      </c>
      <c r="B3558" s="184" t="s">
        <v>262</v>
      </c>
      <c r="C3558" s="18" t="s">
        <v>1175</v>
      </c>
      <c r="D3558" s="185" t="s">
        <v>95</v>
      </c>
      <c r="E3558" s="18" t="s">
        <v>3136</v>
      </c>
      <c r="F3558" s="18">
        <v>14</v>
      </c>
      <c r="G3558" s="18" t="s">
        <v>142</v>
      </c>
      <c r="H3558" s="184" t="s">
        <v>7108</v>
      </c>
      <c r="I3558" s="185" t="s">
        <v>142</v>
      </c>
      <c r="J3558" s="18" t="s">
        <v>1181</v>
      </c>
    </row>
    <row r="3559" spans="1:10" x14ac:dyDescent="0.25">
      <c r="A3559" s="18">
        <v>24236851</v>
      </c>
      <c r="B3559" s="184" t="s">
        <v>7010</v>
      </c>
      <c r="C3559" s="18" t="s">
        <v>7151</v>
      </c>
      <c r="D3559" s="185" t="s">
        <v>79</v>
      </c>
      <c r="E3559" s="18" t="s">
        <v>505</v>
      </c>
      <c r="F3559" s="18">
        <v>12</v>
      </c>
      <c r="G3559" s="18" t="s">
        <v>142</v>
      </c>
      <c r="H3559" s="184" t="s">
        <v>7108</v>
      </c>
      <c r="I3559" s="185" t="s">
        <v>142</v>
      </c>
      <c r="J3559" s="18" t="s">
        <v>1184</v>
      </c>
    </row>
    <row r="3560" spans="1:10" x14ac:dyDescent="0.25">
      <c r="A3560" s="18">
        <v>24236853</v>
      </c>
      <c r="B3560" s="184" t="s">
        <v>7152</v>
      </c>
      <c r="C3560" s="18" t="s">
        <v>7153</v>
      </c>
      <c r="D3560" s="185" t="s">
        <v>78</v>
      </c>
      <c r="E3560" s="18" t="s">
        <v>2764</v>
      </c>
      <c r="F3560" s="18">
        <v>13</v>
      </c>
      <c r="G3560" s="18" t="s">
        <v>142</v>
      </c>
      <c r="H3560" s="184" t="s">
        <v>7108</v>
      </c>
      <c r="I3560" s="185" t="s">
        <v>142</v>
      </c>
      <c r="J3560" s="18" t="s">
        <v>1211</v>
      </c>
    </row>
    <row r="3561" spans="1:10" x14ac:dyDescent="0.25">
      <c r="A3561" s="18">
        <v>24236846</v>
      </c>
      <c r="B3561" s="184" t="s">
        <v>951</v>
      </c>
      <c r="C3561" s="18" t="s">
        <v>7154</v>
      </c>
      <c r="D3561" s="185" t="s">
        <v>78</v>
      </c>
      <c r="E3561" s="18" t="s">
        <v>7155</v>
      </c>
      <c r="F3561" s="18">
        <v>13</v>
      </c>
      <c r="G3561" s="18" t="s">
        <v>142</v>
      </c>
      <c r="H3561" s="184" t="s">
        <v>7108</v>
      </c>
      <c r="I3561" s="185" t="s">
        <v>142</v>
      </c>
      <c r="J3561" s="18" t="s">
        <v>1211</v>
      </c>
    </row>
    <row r="3562" spans="1:10" x14ac:dyDescent="0.25">
      <c r="A3562" s="18">
        <v>24245538</v>
      </c>
      <c r="B3562" s="184" t="s">
        <v>6534</v>
      </c>
      <c r="C3562" s="18" t="s">
        <v>7156</v>
      </c>
      <c r="D3562" s="185" t="s">
        <v>79</v>
      </c>
      <c r="E3562" s="18" t="s">
        <v>1011</v>
      </c>
      <c r="F3562" s="18">
        <v>11</v>
      </c>
      <c r="G3562" s="18" t="s">
        <v>142</v>
      </c>
      <c r="H3562" s="184" t="s">
        <v>7108</v>
      </c>
      <c r="I3562" s="185" t="s">
        <v>142</v>
      </c>
      <c r="J3562" s="18" t="s">
        <v>7114</v>
      </c>
    </row>
    <row r="3563" spans="1:10" x14ac:dyDescent="0.25">
      <c r="A3563" s="18">
        <v>24236854</v>
      </c>
      <c r="B3563" s="184" t="s">
        <v>7157</v>
      </c>
      <c r="C3563" s="18" t="s">
        <v>7158</v>
      </c>
      <c r="D3563" s="185" t="s">
        <v>78</v>
      </c>
      <c r="E3563" s="18" t="s">
        <v>2980</v>
      </c>
      <c r="F3563" s="18">
        <v>12</v>
      </c>
      <c r="G3563" s="18" t="s">
        <v>142</v>
      </c>
      <c r="H3563" s="184" t="s">
        <v>7108</v>
      </c>
      <c r="I3563" s="185" t="s">
        <v>142</v>
      </c>
      <c r="J3563" s="18" t="s">
        <v>1184</v>
      </c>
    </row>
    <row r="3564" spans="1:10" x14ac:dyDescent="0.25">
      <c r="A3564" s="18">
        <v>24236855</v>
      </c>
      <c r="B3564" s="184" t="s">
        <v>6784</v>
      </c>
      <c r="C3564" s="18" t="s">
        <v>7159</v>
      </c>
      <c r="D3564" s="185" t="s">
        <v>95</v>
      </c>
      <c r="E3564" s="18" t="s">
        <v>4406</v>
      </c>
      <c r="F3564" s="18">
        <v>14</v>
      </c>
      <c r="G3564" s="18" t="s">
        <v>142</v>
      </c>
      <c r="H3564" s="184" t="s">
        <v>7108</v>
      </c>
      <c r="I3564" s="185" t="s">
        <v>142</v>
      </c>
      <c r="J3564" s="18" t="s">
        <v>1181</v>
      </c>
    </row>
    <row r="3565" spans="1:10" x14ac:dyDescent="0.25">
      <c r="A3565" s="18">
        <v>24239030</v>
      </c>
      <c r="B3565" s="184" t="s">
        <v>1557</v>
      </c>
      <c r="C3565" s="18" t="s">
        <v>7160</v>
      </c>
      <c r="D3565" s="185" t="s">
        <v>78</v>
      </c>
      <c r="E3565" s="18" t="s">
        <v>2477</v>
      </c>
      <c r="F3565" s="18">
        <v>13</v>
      </c>
      <c r="G3565" s="18" t="s">
        <v>142</v>
      </c>
      <c r="H3565" s="184" t="s">
        <v>7108</v>
      </c>
      <c r="I3565" s="185" t="s">
        <v>142</v>
      </c>
      <c r="J3565" s="18" t="s">
        <v>794</v>
      </c>
    </row>
    <row r="3566" spans="1:10" x14ac:dyDescent="0.25">
      <c r="A3566" s="18">
        <v>24211096</v>
      </c>
      <c r="B3566" s="184" t="s">
        <v>7161</v>
      </c>
      <c r="C3566" s="18" t="s">
        <v>7162</v>
      </c>
      <c r="D3566" s="185" t="s">
        <v>95</v>
      </c>
      <c r="E3566" s="18" t="s">
        <v>7163</v>
      </c>
      <c r="F3566" s="18">
        <v>14</v>
      </c>
      <c r="G3566" s="18" t="s">
        <v>142</v>
      </c>
      <c r="H3566" s="184" t="s">
        <v>7108</v>
      </c>
      <c r="I3566" s="185" t="s">
        <v>142</v>
      </c>
      <c r="J3566" s="18" t="s">
        <v>1181</v>
      </c>
    </row>
    <row r="3567" spans="1:10" x14ac:dyDescent="0.25">
      <c r="A3567" s="18">
        <v>24233889</v>
      </c>
      <c r="B3567" s="184" t="s">
        <v>3509</v>
      </c>
      <c r="C3567" s="18" t="s">
        <v>7164</v>
      </c>
      <c r="D3567" s="185" t="s">
        <v>7165</v>
      </c>
      <c r="E3567" s="18" t="s">
        <v>7166</v>
      </c>
      <c r="F3567" s="18">
        <v>17</v>
      </c>
      <c r="G3567" s="18" t="s">
        <v>142</v>
      </c>
      <c r="H3567" s="184" t="s">
        <v>7167</v>
      </c>
      <c r="I3567" s="185" t="s">
        <v>2096</v>
      </c>
      <c r="J3567" s="18" t="s">
        <v>152</v>
      </c>
    </row>
    <row r="3568" spans="1:10" x14ac:dyDescent="0.25">
      <c r="A3568" s="18">
        <v>24211068</v>
      </c>
      <c r="B3568" s="184" t="s">
        <v>5693</v>
      </c>
      <c r="C3568" s="18" t="s">
        <v>7168</v>
      </c>
      <c r="D3568" s="185" t="s">
        <v>380</v>
      </c>
      <c r="E3568" s="18" t="s">
        <v>7169</v>
      </c>
      <c r="F3568" s="18">
        <v>16</v>
      </c>
      <c r="G3568" s="18" t="s">
        <v>142</v>
      </c>
      <c r="H3568" s="184" t="s">
        <v>7167</v>
      </c>
      <c r="I3568" s="185" t="s">
        <v>142</v>
      </c>
      <c r="J3568" s="18" t="s">
        <v>7170</v>
      </c>
    </row>
    <row r="3569" spans="1:10" x14ac:dyDescent="0.25">
      <c r="A3569" s="18">
        <v>24222743</v>
      </c>
      <c r="B3569" s="184" t="s">
        <v>7171</v>
      </c>
      <c r="C3569" s="18" t="s">
        <v>1817</v>
      </c>
      <c r="D3569" s="185" t="s">
        <v>7165</v>
      </c>
      <c r="E3569" s="18" t="s">
        <v>7172</v>
      </c>
      <c r="F3569" s="18">
        <v>18</v>
      </c>
      <c r="G3569" s="18" t="s">
        <v>142</v>
      </c>
      <c r="H3569" s="184" t="s">
        <v>7167</v>
      </c>
      <c r="I3569" s="185" t="s">
        <v>142</v>
      </c>
      <c r="J3569" s="18" t="s">
        <v>7173</v>
      </c>
    </row>
    <row r="3570" spans="1:10" x14ac:dyDescent="0.25">
      <c r="A3570" s="18">
        <v>24188114</v>
      </c>
      <c r="B3570" s="184" t="s">
        <v>4482</v>
      </c>
      <c r="C3570" s="18" t="s">
        <v>6305</v>
      </c>
      <c r="D3570" s="185" t="s">
        <v>380</v>
      </c>
      <c r="E3570" s="18" t="s">
        <v>7174</v>
      </c>
      <c r="F3570" s="18">
        <v>17</v>
      </c>
      <c r="G3570" s="18" t="s">
        <v>142</v>
      </c>
      <c r="H3570" s="184" t="s">
        <v>7175</v>
      </c>
      <c r="I3570" s="185" t="s">
        <v>142</v>
      </c>
      <c r="J3570" s="18" t="s">
        <v>4790</v>
      </c>
    </row>
    <row r="3571" spans="1:10" x14ac:dyDescent="0.25">
      <c r="A3571" s="18">
        <v>24202835</v>
      </c>
      <c r="B3571" s="184" t="s">
        <v>3411</v>
      </c>
      <c r="C3571" s="18" t="s">
        <v>604</v>
      </c>
      <c r="D3571" s="185" t="s">
        <v>380</v>
      </c>
      <c r="E3571" s="18" t="s">
        <v>7176</v>
      </c>
      <c r="F3571" s="18">
        <v>16</v>
      </c>
      <c r="G3571" s="18" t="s">
        <v>142</v>
      </c>
      <c r="H3571" s="184" t="s">
        <v>7175</v>
      </c>
      <c r="I3571" s="185" t="s">
        <v>142</v>
      </c>
      <c r="J3571" s="18" t="s">
        <v>6452</v>
      </c>
    </row>
    <row r="3572" spans="1:10" x14ac:dyDescent="0.25">
      <c r="A3572" s="18">
        <v>24190428</v>
      </c>
      <c r="B3572" s="184" t="s">
        <v>3309</v>
      </c>
      <c r="C3572" s="18" t="s">
        <v>7177</v>
      </c>
      <c r="D3572" s="185" t="s">
        <v>633</v>
      </c>
      <c r="E3572" s="18" t="s">
        <v>7178</v>
      </c>
      <c r="F3572" s="18">
        <v>17</v>
      </c>
      <c r="G3572" s="18" t="s">
        <v>142</v>
      </c>
      <c r="H3572" s="184" t="s">
        <v>7175</v>
      </c>
      <c r="I3572" s="185" t="s">
        <v>142</v>
      </c>
      <c r="J3572" s="18" t="s">
        <v>307</v>
      </c>
    </row>
    <row r="3573" spans="1:10" x14ac:dyDescent="0.25">
      <c r="A3573" s="18">
        <v>24202649</v>
      </c>
      <c r="B3573" s="184" t="s">
        <v>7179</v>
      </c>
      <c r="C3573" s="18" t="s">
        <v>7180</v>
      </c>
      <c r="D3573" s="185" t="s">
        <v>380</v>
      </c>
      <c r="E3573" s="18" t="s">
        <v>7181</v>
      </c>
      <c r="F3573" s="18">
        <v>16</v>
      </c>
      <c r="G3573" s="18" t="s">
        <v>142</v>
      </c>
      <c r="H3573" s="184" t="s">
        <v>7175</v>
      </c>
      <c r="I3573" s="185" t="s">
        <v>142</v>
      </c>
      <c r="J3573" s="18" t="s">
        <v>1417</v>
      </c>
    </row>
    <row r="3574" spans="1:10" x14ac:dyDescent="0.25">
      <c r="A3574" s="18">
        <v>24200624</v>
      </c>
      <c r="B3574" s="184" t="s">
        <v>2614</v>
      </c>
      <c r="C3574" s="18" t="s">
        <v>7182</v>
      </c>
      <c r="D3574" s="185" t="s">
        <v>94</v>
      </c>
      <c r="E3574" s="18" t="s">
        <v>2452</v>
      </c>
      <c r="F3574" s="18">
        <v>15</v>
      </c>
      <c r="G3574" s="18" t="s">
        <v>142</v>
      </c>
      <c r="H3574" s="184" t="s">
        <v>7175</v>
      </c>
      <c r="I3574" s="185" t="s">
        <v>142</v>
      </c>
      <c r="J3574" s="18" t="s">
        <v>307</v>
      </c>
    </row>
    <row r="3575" spans="1:10" x14ac:dyDescent="0.25">
      <c r="A3575" s="18">
        <v>24180245</v>
      </c>
      <c r="B3575" s="184" t="s">
        <v>1607</v>
      </c>
      <c r="C3575" s="18" t="s">
        <v>4149</v>
      </c>
      <c r="D3575" s="185" t="s">
        <v>380</v>
      </c>
      <c r="E3575" s="18" t="s">
        <v>7174</v>
      </c>
      <c r="F3575" s="18">
        <v>17</v>
      </c>
      <c r="G3575" s="18" t="s">
        <v>142</v>
      </c>
      <c r="H3575" s="184" t="s">
        <v>7175</v>
      </c>
      <c r="I3575" s="185" t="s">
        <v>142</v>
      </c>
      <c r="J3575" s="18" t="s">
        <v>307</v>
      </c>
    </row>
    <row r="3576" spans="1:10" x14ac:dyDescent="0.25">
      <c r="A3576" s="18">
        <v>24200326</v>
      </c>
      <c r="B3576" s="184" t="s">
        <v>7183</v>
      </c>
      <c r="C3576" s="18" t="s">
        <v>7184</v>
      </c>
      <c r="D3576" s="185" t="s">
        <v>380</v>
      </c>
      <c r="E3576" s="18" t="s">
        <v>6409</v>
      </c>
      <c r="F3576" s="18">
        <v>15</v>
      </c>
      <c r="G3576" s="18" t="s">
        <v>142</v>
      </c>
      <c r="H3576" s="184" t="s">
        <v>7175</v>
      </c>
      <c r="I3576" s="185" t="s">
        <v>142</v>
      </c>
      <c r="J3576" s="18" t="s">
        <v>1417</v>
      </c>
    </row>
    <row r="3577" spans="1:10" x14ac:dyDescent="0.25">
      <c r="A3577" s="18">
        <v>24180790</v>
      </c>
      <c r="B3577" s="184" t="s">
        <v>7185</v>
      </c>
      <c r="C3577" s="18" t="s">
        <v>7186</v>
      </c>
      <c r="D3577" s="185" t="s">
        <v>7187</v>
      </c>
      <c r="E3577" s="18" t="s">
        <v>7188</v>
      </c>
      <c r="F3577" s="18">
        <v>18</v>
      </c>
      <c r="G3577" s="18" t="s">
        <v>142</v>
      </c>
      <c r="H3577" s="184" t="s">
        <v>7175</v>
      </c>
      <c r="I3577" s="185" t="s">
        <v>142</v>
      </c>
      <c r="J3577" s="18" t="s">
        <v>344</v>
      </c>
    </row>
    <row r="3578" spans="1:10" x14ac:dyDescent="0.25">
      <c r="A3578" s="18">
        <v>24180246</v>
      </c>
      <c r="B3578" s="184" t="s">
        <v>7189</v>
      </c>
      <c r="C3578" s="18" t="s">
        <v>585</v>
      </c>
      <c r="D3578" s="185" t="s">
        <v>7187</v>
      </c>
      <c r="E3578" s="18" t="s">
        <v>7190</v>
      </c>
      <c r="F3578" s="18">
        <v>18</v>
      </c>
      <c r="G3578" s="18" t="s">
        <v>142</v>
      </c>
      <c r="H3578" s="184" t="s">
        <v>7175</v>
      </c>
      <c r="I3578" s="185" t="s">
        <v>142</v>
      </c>
      <c r="J3578" s="18" t="s">
        <v>1417</v>
      </c>
    </row>
    <row r="3579" spans="1:10" x14ac:dyDescent="0.25">
      <c r="A3579" s="18">
        <v>24210155</v>
      </c>
      <c r="B3579" s="184" t="s">
        <v>2355</v>
      </c>
      <c r="C3579" s="18" t="s">
        <v>2612</v>
      </c>
      <c r="D3579" s="185" t="s">
        <v>633</v>
      </c>
      <c r="E3579" s="18" t="s">
        <v>7191</v>
      </c>
      <c r="F3579" s="18">
        <v>16</v>
      </c>
      <c r="G3579" s="18" t="s">
        <v>142</v>
      </c>
      <c r="H3579" s="184" t="s">
        <v>7175</v>
      </c>
      <c r="I3579" s="185" t="s">
        <v>142</v>
      </c>
      <c r="J3579" s="18" t="s">
        <v>307</v>
      </c>
    </row>
    <row r="3580" spans="1:10" x14ac:dyDescent="0.25">
      <c r="A3580" s="18">
        <v>24247966</v>
      </c>
      <c r="B3580" s="184" t="s">
        <v>7192</v>
      </c>
      <c r="C3580" s="18" t="s">
        <v>7193</v>
      </c>
      <c r="D3580" s="185" t="s">
        <v>380</v>
      </c>
      <c r="E3580" s="18" t="s">
        <v>7194</v>
      </c>
      <c r="F3580" s="18">
        <v>16</v>
      </c>
      <c r="G3580" s="18" t="s">
        <v>142</v>
      </c>
      <c r="H3580" s="184" t="s">
        <v>7175</v>
      </c>
      <c r="I3580" s="185" t="s">
        <v>142</v>
      </c>
      <c r="J3580" s="18" t="s">
        <v>307</v>
      </c>
    </row>
    <row r="3581" spans="1:10" x14ac:dyDescent="0.25">
      <c r="A3581" s="18">
        <v>24222044</v>
      </c>
      <c r="B3581" s="184" t="s">
        <v>2707</v>
      </c>
      <c r="C3581" s="18" t="s">
        <v>2931</v>
      </c>
      <c r="D3581" s="185" t="s">
        <v>745</v>
      </c>
      <c r="E3581" s="18" t="s">
        <v>7195</v>
      </c>
      <c r="F3581" s="18">
        <v>20</v>
      </c>
      <c r="G3581" s="18" t="s">
        <v>142</v>
      </c>
      <c r="H3581" s="184" t="s">
        <v>7175</v>
      </c>
      <c r="I3581" s="185" t="s">
        <v>142</v>
      </c>
      <c r="J3581" s="18" t="s">
        <v>7196</v>
      </c>
    </row>
    <row r="3582" spans="1:10" x14ac:dyDescent="0.25">
      <c r="A3582" s="18">
        <v>24211094</v>
      </c>
      <c r="B3582" s="184" t="s">
        <v>6747</v>
      </c>
      <c r="C3582" s="18" t="s">
        <v>7197</v>
      </c>
      <c r="D3582" s="185" t="s">
        <v>633</v>
      </c>
      <c r="E3582" s="18" t="s">
        <v>7198</v>
      </c>
      <c r="F3582" s="18">
        <v>17</v>
      </c>
      <c r="G3582" s="18" t="s">
        <v>142</v>
      </c>
      <c r="H3582" s="184" t="s">
        <v>7175</v>
      </c>
      <c r="I3582" s="185" t="s">
        <v>142</v>
      </c>
      <c r="J3582" s="18" t="s">
        <v>7199</v>
      </c>
    </row>
    <row r="3583" spans="1:10" x14ac:dyDescent="0.25">
      <c r="A3583" s="18">
        <v>24199090</v>
      </c>
      <c r="B3583" s="184" t="s">
        <v>7200</v>
      </c>
      <c r="C3583" s="18" t="s">
        <v>3027</v>
      </c>
      <c r="D3583" s="185" t="s">
        <v>7187</v>
      </c>
      <c r="E3583" s="18" t="s">
        <v>7201</v>
      </c>
      <c r="F3583" s="18">
        <v>18</v>
      </c>
      <c r="G3583" s="18" t="s">
        <v>142</v>
      </c>
      <c r="H3583" s="184" t="s">
        <v>7175</v>
      </c>
      <c r="I3583" s="185" t="s">
        <v>142</v>
      </c>
      <c r="J3583" s="18" t="s">
        <v>2313</v>
      </c>
    </row>
    <row r="3584" spans="1:10" x14ac:dyDescent="0.25">
      <c r="A3584" s="18">
        <v>24249161</v>
      </c>
      <c r="B3584" s="184" t="s">
        <v>7202</v>
      </c>
      <c r="C3584" s="18" t="s">
        <v>7203</v>
      </c>
      <c r="D3584" s="185" t="s">
        <v>7187</v>
      </c>
      <c r="E3584" s="18" t="s">
        <v>7204</v>
      </c>
      <c r="F3584" s="18">
        <v>18</v>
      </c>
      <c r="G3584" s="18" t="s">
        <v>142</v>
      </c>
      <c r="H3584" s="184" t="s">
        <v>7175</v>
      </c>
      <c r="I3584" s="185" t="s">
        <v>142</v>
      </c>
      <c r="J3584" s="18" t="s">
        <v>307</v>
      </c>
    </row>
    <row r="3585" spans="1:10" x14ac:dyDescent="0.25">
      <c r="A3585" s="18">
        <v>24247967</v>
      </c>
      <c r="B3585" s="184" t="s">
        <v>7205</v>
      </c>
      <c r="C3585" s="18" t="s">
        <v>6959</v>
      </c>
      <c r="D3585" s="185" t="s">
        <v>380</v>
      </c>
      <c r="E3585" s="18" t="s">
        <v>6595</v>
      </c>
      <c r="F3585" s="18">
        <v>16</v>
      </c>
      <c r="G3585" s="18" t="s">
        <v>142</v>
      </c>
      <c r="H3585" s="184" t="s">
        <v>7175</v>
      </c>
      <c r="I3585" s="185" t="s">
        <v>142</v>
      </c>
      <c r="J3585" s="18" t="s">
        <v>307</v>
      </c>
    </row>
    <row r="3586" spans="1:10" x14ac:dyDescent="0.25">
      <c r="A3586" s="18">
        <v>24247968</v>
      </c>
      <c r="B3586" s="184" t="s">
        <v>7206</v>
      </c>
      <c r="C3586" s="18" t="s">
        <v>269</v>
      </c>
      <c r="D3586" s="185" t="s">
        <v>7187</v>
      </c>
      <c r="E3586" s="18" t="s">
        <v>7207</v>
      </c>
      <c r="F3586" s="18">
        <v>18</v>
      </c>
      <c r="G3586" s="18" t="s">
        <v>142</v>
      </c>
      <c r="H3586" s="184" t="s">
        <v>7175</v>
      </c>
      <c r="I3586" s="185" t="s">
        <v>142</v>
      </c>
      <c r="J3586" s="18" t="s">
        <v>307</v>
      </c>
    </row>
    <row r="3587" spans="1:10" x14ac:dyDescent="0.25">
      <c r="A3587" s="18">
        <v>24193054</v>
      </c>
      <c r="B3587" s="184" t="s">
        <v>7208</v>
      </c>
      <c r="C3587" s="18" t="s">
        <v>7209</v>
      </c>
      <c r="D3587" s="185" t="s">
        <v>380</v>
      </c>
      <c r="E3587" s="18" t="s">
        <v>7210</v>
      </c>
      <c r="F3587" s="18">
        <v>17</v>
      </c>
      <c r="G3587" s="18" t="s">
        <v>142</v>
      </c>
      <c r="H3587" s="184" t="s">
        <v>7175</v>
      </c>
      <c r="I3587" s="185" t="s">
        <v>142</v>
      </c>
      <c r="J3587" s="18" t="s">
        <v>1750</v>
      </c>
    </row>
    <row r="3588" spans="1:10" x14ac:dyDescent="0.25">
      <c r="A3588" s="18">
        <v>24239214</v>
      </c>
      <c r="B3588" s="184" t="s">
        <v>7211</v>
      </c>
      <c r="C3588" s="18" t="s">
        <v>4056</v>
      </c>
      <c r="D3588" s="185" t="s">
        <v>633</v>
      </c>
      <c r="E3588" s="18" t="s">
        <v>7212</v>
      </c>
      <c r="F3588" s="18">
        <v>17</v>
      </c>
      <c r="G3588" s="18" t="s">
        <v>142</v>
      </c>
      <c r="H3588" s="184" t="s">
        <v>7175</v>
      </c>
      <c r="I3588" s="185" t="s">
        <v>142</v>
      </c>
      <c r="J3588" s="18" t="s">
        <v>182</v>
      </c>
    </row>
    <row r="3589" spans="1:10" x14ac:dyDescent="0.25">
      <c r="A3589" s="18">
        <v>24200096</v>
      </c>
      <c r="B3589" s="184" t="s">
        <v>7213</v>
      </c>
      <c r="C3589" s="18" t="s">
        <v>7214</v>
      </c>
      <c r="D3589" s="185" t="s">
        <v>380</v>
      </c>
      <c r="E3589" s="18" t="s">
        <v>7215</v>
      </c>
      <c r="F3589" s="18">
        <v>16</v>
      </c>
      <c r="G3589" s="18" t="s">
        <v>142</v>
      </c>
      <c r="H3589" s="184" t="s">
        <v>7175</v>
      </c>
      <c r="I3589" s="185" t="s">
        <v>142</v>
      </c>
      <c r="J3589" s="18" t="s">
        <v>7216</v>
      </c>
    </row>
    <row r="3590" spans="1:10" x14ac:dyDescent="0.25">
      <c r="A3590" s="18">
        <v>24200469</v>
      </c>
      <c r="B3590" s="184" t="s">
        <v>7217</v>
      </c>
      <c r="C3590" s="18" t="s">
        <v>7218</v>
      </c>
      <c r="D3590" s="185" t="s">
        <v>380</v>
      </c>
      <c r="E3590" s="18" t="s">
        <v>7219</v>
      </c>
      <c r="F3590" s="18">
        <v>17</v>
      </c>
      <c r="G3590" s="18" t="s">
        <v>142</v>
      </c>
      <c r="H3590" s="184" t="s">
        <v>7175</v>
      </c>
      <c r="I3590" s="185" t="s">
        <v>142</v>
      </c>
      <c r="J3590" s="18" t="s">
        <v>307</v>
      </c>
    </row>
    <row r="3591" spans="1:10" x14ac:dyDescent="0.25">
      <c r="A3591" s="18">
        <v>24191207</v>
      </c>
      <c r="B3591" s="184" t="s">
        <v>7220</v>
      </c>
      <c r="C3591" s="18" t="s">
        <v>6688</v>
      </c>
      <c r="D3591" s="185" t="s">
        <v>380</v>
      </c>
      <c r="E3591" s="18" t="s">
        <v>7221</v>
      </c>
      <c r="F3591" s="18">
        <v>15</v>
      </c>
      <c r="G3591" s="18" t="s">
        <v>142</v>
      </c>
      <c r="H3591" s="184" t="s">
        <v>7175</v>
      </c>
      <c r="I3591" s="185" t="s">
        <v>142</v>
      </c>
      <c r="J3591" s="18" t="s">
        <v>1371</v>
      </c>
    </row>
    <row r="3592" spans="1:10" x14ac:dyDescent="0.25">
      <c r="A3592" s="18">
        <v>24200442</v>
      </c>
      <c r="B3592" s="184" t="s">
        <v>7222</v>
      </c>
      <c r="C3592" s="18" t="s">
        <v>461</v>
      </c>
      <c r="D3592" s="185" t="s">
        <v>94</v>
      </c>
      <c r="E3592" s="18" t="s">
        <v>7223</v>
      </c>
      <c r="F3592" s="18">
        <v>15</v>
      </c>
      <c r="G3592" s="18" t="s">
        <v>142</v>
      </c>
      <c r="H3592" s="184" t="s">
        <v>7175</v>
      </c>
      <c r="I3592" s="185" t="s">
        <v>142</v>
      </c>
      <c r="J3592" s="18" t="s">
        <v>307</v>
      </c>
    </row>
    <row r="3593" spans="1:10" x14ac:dyDescent="0.25">
      <c r="A3593" s="18">
        <v>24247963</v>
      </c>
      <c r="B3593" s="184" t="s">
        <v>7224</v>
      </c>
      <c r="C3593" s="18" t="s">
        <v>7225</v>
      </c>
      <c r="D3593" s="185" t="s">
        <v>380</v>
      </c>
      <c r="E3593" s="18" t="s">
        <v>7226</v>
      </c>
      <c r="F3593" s="18">
        <v>16</v>
      </c>
      <c r="G3593" s="18" t="s">
        <v>142</v>
      </c>
      <c r="H3593" s="184" t="s">
        <v>7175</v>
      </c>
      <c r="I3593" s="185" t="s">
        <v>142</v>
      </c>
      <c r="J3593" s="18" t="s">
        <v>307</v>
      </c>
    </row>
    <row r="3594" spans="1:10" x14ac:dyDescent="0.25">
      <c r="A3594" s="18">
        <v>24200867</v>
      </c>
      <c r="B3594" s="184" t="s">
        <v>3279</v>
      </c>
      <c r="C3594" s="18" t="s">
        <v>607</v>
      </c>
      <c r="D3594" s="185" t="s">
        <v>380</v>
      </c>
      <c r="E3594" s="18" t="s">
        <v>7227</v>
      </c>
      <c r="F3594" s="18">
        <v>16</v>
      </c>
      <c r="G3594" s="18" t="s">
        <v>142</v>
      </c>
      <c r="H3594" s="184" t="s">
        <v>7175</v>
      </c>
      <c r="I3594" s="185" t="s">
        <v>142</v>
      </c>
      <c r="J3594" s="18" t="s">
        <v>307</v>
      </c>
    </row>
    <row r="3595" spans="1:10" x14ac:dyDescent="0.25">
      <c r="A3595" s="18">
        <v>24237273</v>
      </c>
      <c r="B3595" s="184" t="s">
        <v>7228</v>
      </c>
      <c r="C3595" s="18" t="s">
        <v>1834</v>
      </c>
      <c r="D3595" s="185" t="s">
        <v>7187</v>
      </c>
      <c r="E3595" s="18" t="s">
        <v>7229</v>
      </c>
      <c r="F3595" s="18">
        <v>18</v>
      </c>
      <c r="G3595" s="18" t="s">
        <v>142</v>
      </c>
      <c r="H3595" s="184" t="s">
        <v>7175</v>
      </c>
      <c r="I3595" s="185" t="s">
        <v>142</v>
      </c>
      <c r="J3595" s="18" t="s">
        <v>307</v>
      </c>
    </row>
    <row r="3596" spans="1:10" x14ac:dyDescent="0.25">
      <c r="A3596" s="18">
        <v>24211637</v>
      </c>
      <c r="B3596" s="184" t="s">
        <v>5707</v>
      </c>
      <c r="C3596" s="18" t="s">
        <v>7230</v>
      </c>
      <c r="D3596" s="185" t="s">
        <v>380</v>
      </c>
      <c r="E3596" s="18" t="s">
        <v>7231</v>
      </c>
      <c r="F3596" s="18">
        <v>16</v>
      </c>
      <c r="G3596" s="18" t="s">
        <v>142</v>
      </c>
      <c r="H3596" s="184" t="s">
        <v>7175</v>
      </c>
      <c r="I3596" s="185" t="s">
        <v>142</v>
      </c>
      <c r="J3596" s="18" t="s">
        <v>307</v>
      </c>
    </row>
    <row r="3597" spans="1:10" x14ac:dyDescent="0.25">
      <c r="A3597" s="18">
        <v>24247965</v>
      </c>
      <c r="B3597" s="184" t="s">
        <v>5707</v>
      </c>
      <c r="C3597" s="18" t="s">
        <v>616</v>
      </c>
      <c r="D3597" s="185" t="s">
        <v>380</v>
      </c>
      <c r="E3597" s="18" t="s">
        <v>7232</v>
      </c>
      <c r="F3597" s="18">
        <v>16</v>
      </c>
      <c r="G3597" s="18" t="s">
        <v>142</v>
      </c>
      <c r="H3597" s="184" t="s">
        <v>7175</v>
      </c>
      <c r="I3597" s="185" t="s">
        <v>142</v>
      </c>
      <c r="J3597" s="18" t="s">
        <v>307</v>
      </c>
    </row>
    <row r="3598" spans="1:10" x14ac:dyDescent="0.25">
      <c r="A3598" s="18">
        <v>24211050</v>
      </c>
      <c r="B3598" s="184" t="s">
        <v>5506</v>
      </c>
      <c r="C3598" s="18" t="s">
        <v>7233</v>
      </c>
      <c r="D3598" s="185" t="s">
        <v>633</v>
      </c>
      <c r="E3598" s="18" t="s">
        <v>7234</v>
      </c>
      <c r="F3598" s="18">
        <v>16</v>
      </c>
      <c r="G3598" s="18" t="s">
        <v>142</v>
      </c>
      <c r="H3598" s="184" t="s">
        <v>7175</v>
      </c>
      <c r="I3598" s="185" t="s">
        <v>142</v>
      </c>
      <c r="J3598" s="18" t="s">
        <v>2313</v>
      </c>
    </row>
    <row r="3599" spans="1:10" x14ac:dyDescent="0.25">
      <c r="A3599" s="18">
        <v>24210161</v>
      </c>
      <c r="B3599" s="184" t="s">
        <v>7235</v>
      </c>
      <c r="C3599" s="18" t="s">
        <v>7236</v>
      </c>
      <c r="D3599" s="185" t="s">
        <v>95</v>
      </c>
      <c r="E3599" s="18" t="s">
        <v>7237</v>
      </c>
      <c r="F3599" s="18">
        <v>15</v>
      </c>
      <c r="G3599" s="18" t="s">
        <v>142</v>
      </c>
      <c r="H3599" s="184" t="s">
        <v>7175</v>
      </c>
      <c r="I3599" s="185" t="s">
        <v>142</v>
      </c>
      <c r="J3599" s="18" t="s">
        <v>307</v>
      </c>
    </row>
    <row r="3600" spans="1:10" x14ac:dyDescent="0.25">
      <c r="A3600" s="18">
        <v>24247964</v>
      </c>
      <c r="B3600" s="184" t="s">
        <v>7238</v>
      </c>
      <c r="C3600" s="18" t="s">
        <v>6605</v>
      </c>
      <c r="D3600" s="185" t="s">
        <v>380</v>
      </c>
      <c r="E3600" s="18" t="s">
        <v>7239</v>
      </c>
      <c r="F3600" s="18">
        <v>15</v>
      </c>
      <c r="G3600" s="18" t="s">
        <v>142</v>
      </c>
      <c r="H3600" s="184" t="s">
        <v>7175</v>
      </c>
      <c r="I3600" s="185" t="s">
        <v>142</v>
      </c>
      <c r="J3600" s="18" t="s">
        <v>307</v>
      </c>
    </row>
    <row r="3601" spans="1:10" x14ac:dyDescent="0.25">
      <c r="A3601" s="18">
        <v>24211446</v>
      </c>
      <c r="B3601" s="184" t="s">
        <v>7240</v>
      </c>
      <c r="C3601" s="18" t="s">
        <v>501</v>
      </c>
      <c r="D3601" s="185" t="s">
        <v>380</v>
      </c>
      <c r="E3601" s="18" t="s">
        <v>7241</v>
      </c>
      <c r="F3601" s="18">
        <v>17</v>
      </c>
      <c r="G3601" s="18" t="s">
        <v>142</v>
      </c>
      <c r="H3601" s="184" t="s">
        <v>7175</v>
      </c>
      <c r="I3601" s="185" t="s">
        <v>142</v>
      </c>
      <c r="J3601" s="18" t="s">
        <v>307</v>
      </c>
    </row>
    <row r="3602" spans="1:10" x14ac:dyDescent="0.25">
      <c r="A3602" s="18">
        <v>24180349</v>
      </c>
      <c r="B3602" s="184" t="s">
        <v>7242</v>
      </c>
      <c r="C3602" s="18" t="s">
        <v>5048</v>
      </c>
      <c r="D3602" s="185" t="s">
        <v>7165</v>
      </c>
      <c r="E3602" s="18" t="s">
        <v>7204</v>
      </c>
      <c r="F3602" s="18">
        <v>18</v>
      </c>
      <c r="G3602" s="18" t="s">
        <v>142</v>
      </c>
      <c r="H3602" s="184" t="s">
        <v>7175</v>
      </c>
      <c r="I3602" s="185" t="s">
        <v>142</v>
      </c>
      <c r="J3602" s="18" t="s">
        <v>1371</v>
      </c>
    </row>
    <row r="3603" spans="1:10" x14ac:dyDescent="0.25">
      <c r="A3603" s="18">
        <v>24170187</v>
      </c>
      <c r="B3603" s="184" t="s">
        <v>2215</v>
      </c>
      <c r="C3603" s="18" t="s">
        <v>7243</v>
      </c>
      <c r="D3603" s="185" t="s">
        <v>7187</v>
      </c>
      <c r="E3603" s="18" t="s">
        <v>7244</v>
      </c>
      <c r="F3603" s="18">
        <v>18</v>
      </c>
      <c r="G3603" s="18" t="s">
        <v>142</v>
      </c>
      <c r="H3603" s="184" t="s">
        <v>7175</v>
      </c>
      <c r="I3603" s="185" t="s">
        <v>142</v>
      </c>
      <c r="J3603" s="18" t="s">
        <v>307</v>
      </c>
    </row>
    <row r="3604" spans="1:10" x14ac:dyDescent="0.25">
      <c r="A3604" s="18">
        <v>24200696</v>
      </c>
      <c r="B3604" s="184" t="s">
        <v>7245</v>
      </c>
      <c r="C3604" s="18" t="s">
        <v>7246</v>
      </c>
      <c r="D3604" s="185" t="s">
        <v>380</v>
      </c>
      <c r="E3604" s="18" t="s">
        <v>6949</v>
      </c>
      <c r="F3604" s="18">
        <v>15</v>
      </c>
      <c r="G3604" s="18" t="s">
        <v>142</v>
      </c>
      <c r="H3604" s="184" t="s">
        <v>7175</v>
      </c>
      <c r="I3604" s="185" t="s">
        <v>142</v>
      </c>
      <c r="J3604" s="18" t="s">
        <v>2087</v>
      </c>
    </row>
    <row r="3605" spans="1:10" x14ac:dyDescent="0.25">
      <c r="A3605" s="18">
        <v>24180566</v>
      </c>
      <c r="B3605" s="184" t="s">
        <v>1559</v>
      </c>
      <c r="C3605" s="18" t="s">
        <v>7247</v>
      </c>
      <c r="D3605" s="185" t="s">
        <v>7165</v>
      </c>
      <c r="E3605" s="18" t="s">
        <v>7248</v>
      </c>
      <c r="F3605" s="18">
        <v>18</v>
      </c>
      <c r="G3605" s="18" t="s">
        <v>142</v>
      </c>
      <c r="H3605" s="184" t="s">
        <v>7175</v>
      </c>
      <c r="I3605" s="185" t="s">
        <v>142</v>
      </c>
      <c r="J3605" s="18" t="s">
        <v>3348</v>
      </c>
    </row>
    <row r="3606" spans="1:10" x14ac:dyDescent="0.25">
      <c r="A3606" s="18">
        <v>24221865</v>
      </c>
      <c r="B3606" s="184" t="s">
        <v>7249</v>
      </c>
      <c r="C3606" s="18" t="s">
        <v>3128</v>
      </c>
      <c r="D3606" s="185" t="s">
        <v>380</v>
      </c>
      <c r="E3606" s="18" t="s">
        <v>7250</v>
      </c>
      <c r="F3606" s="18">
        <v>17</v>
      </c>
      <c r="G3606" s="18" t="s">
        <v>142</v>
      </c>
      <c r="H3606" s="184" t="s">
        <v>7175</v>
      </c>
      <c r="I3606" s="185" t="s">
        <v>142</v>
      </c>
      <c r="J3606" s="18" t="s">
        <v>307</v>
      </c>
    </row>
    <row r="3607" spans="1:10" x14ac:dyDescent="0.25">
      <c r="A3607" s="18">
        <v>24247969</v>
      </c>
      <c r="B3607" s="184" t="s">
        <v>7251</v>
      </c>
      <c r="C3607" s="18" t="s">
        <v>7252</v>
      </c>
      <c r="D3607" s="185" t="s">
        <v>633</v>
      </c>
      <c r="E3607" s="18" t="s">
        <v>7253</v>
      </c>
      <c r="F3607" s="18">
        <v>17</v>
      </c>
      <c r="G3607" s="18" t="s">
        <v>142</v>
      </c>
      <c r="H3607" s="184" t="s">
        <v>7175</v>
      </c>
      <c r="I3607" s="185" t="s">
        <v>142</v>
      </c>
      <c r="J3607" s="18" t="s">
        <v>307</v>
      </c>
    </row>
    <row r="3608" spans="1:10" x14ac:dyDescent="0.25">
      <c r="A3608" s="18">
        <v>24248393</v>
      </c>
      <c r="B3608" s="184" t="s">
        <v>7254</v>
      </c>
      <c r="C3608" s="18" t="s">
        <v>7255</v>
      </c>
      <c r="D3608" s="185" t="s">
        <v>745</v>
      </c>
      <c r="E3608" s="18" t="s">
        <v>7256</v>
      </c>
      <c r="F3608" s="18">
        <v>20</v>
      </c>
      <c r="G3608" s="18" t="s">
        <v>142</v>
      </c>
      <c r="H3608" s="184" t="s">
        <v>7257</v>
      </c>
      <c r="I3608" s="185" t="s">
        <v>142</v>
      </c>
      <c r="J3608" s="18" t="s">
        <v>7258</v>
      </c>
    </row>
    <row r="3609" spans="1:10" x14ac:dyDescent="0.25">
      <c r="A3609" s="18">
        <v>24248389</v>
      </c>
      <c r="B3609" s="184" t="s">
        <v>7259</v>
      </c>
      <c r="C3609" s="18" t="s">
        <v>7260</v>
      </c>
      <c r="D3609" s="185" t="s">
        <v>633</v>
      </c>
      <c r="E3609" s="18" t="s">
        <v>7261</v>
      </c>
      <c r="F3609" s="18">
        <v>16</v>
      </c>
      <c r="G3609" s="18" t="s">
        <v>142</v>
      </c>
      <c r="H3609" s="184" t="s">
        <v>7257</v>
      </c>
      <c r="I3609" s="185" t="s">
        <v>142</v>
      </c>
      <c r="J3609" s="18" t="s">
        <v>7262</v>
      </c>
    </row>
    <row r="3610" spans="1:10" x14ac:dyDescent="0.25">
      <c r="A3610" s="18">
        <v>24190510</v>
      </c>
      <c r="B3610" s="184" t="s">
        <v>6304</v>
      </c>
      <c r="C3610" s="18" t="s">
        <v>7263</v>
      </c>
      <c r="D3610" s="185" t="s">
        <v>633</v>
      </c>
      <c r="E3610" s="18" t="s">
        <v>7264</v>
      </c>
      <c r="F3610" s="18">
        <v>17</v>
      </c>
      <c r="G3610" s="18" t="s">
        <v>142</v>
      </c>
      <c r="H3610" s="184" t="s">
        <v>7257</v>
      </c>
      <c r="I3610" s="185" t="s">
        <v>142</v>
      </c>
      <c r="J3610" s="18" t="s">
        <v>156</v>
      </c>
    </row>
    <row r="3611" spans="1:10" x14ac:dyDescent="0.25">
      <c r="A3611" s="18">
        <v>24248390</v>
      </c>
      <c r="B3611" s="184" t="s">
        <v>7265</v>
      </c>
      <c r="C3611" s="18" t="s">
        <v>7266</v>
      </c>
      <c r="D3611" s="185" t="s">
        <v>380</v>
      </c>
      <c r="E3611" s="18" t="s">
        <v>7267</v>
      </c>
      <c r="F3611" s="18">
        <v>16</v>
      </c>
      <c r="G3611" s="18" t="s">
        <v>142</v>
      </c>
      <c r="H3611" s="184" t="s">
        <v>7257</v>
      </c>
      <c r="I3611" s="185" t="s">
        <v>142</v>
      </c>
      <c r="J3611" s="18" t="s">
        <v>7258</v>
      </c>
    </row>
    <row r="3612" spans="1:10" x14ac:dyDescent="0.25">
      <c r="A3612" s="18">
        <v>24180284</v>
      </c>
      <c r="B3612" s="184" t="s">
        <v>7268</v>
      </c>
      <c r="C3612" s="18" t="s">
        <v>7269</v>
      </c>
      <c r="D3612" s="185" t="s">
        <v>633</v>
      </c>
      <c r="E3612" s="18" t="s">
        <v>7270</v>
      </c>
      <c r="F3612" s="18">
        <v>17</v>
      </c>
      <c r="G3612" s="18" t="s">
        <v>142</v>
      </c>
      <c r="H3612" s="184" t="s">
        <v>7257</v>
      </c>
      <c r="I3612" s="185" t="s">
        <v>142</v>
      </c>
      <c r="J3612" s="18" t="s">
        <v>7271</v>
      </c>
    </row>
    <row r="3613" spans="1:10" x14ac:dyDescent="0.25">
      <c r="A3613" s="18">
        <v>24222619</v>
      </c>
      <c r="B3613" s="184" t="s">
        <v>7272</v>
      </c>
      <c r="C3613" s="18" t="s">
        <v>7273</v>
      </c>
      <c r="D3613" s="185" t="s">
        <v>633</v>
      </c>
      <c r="E3613" s="18" t="s">
        <v>7274</v>
      </c>
      <c r="F3613" s="18">
        <v>16</v>
      </c>
      <c r="G3613" s="18" t="s">
        <v>142</v>
      </c>
      <c r="H3613" s="184" t="s">
        <v>7257</v>
      </c>
      <c r="I3613" s="185" t="s">
        <v>142</v>
      </c>
      <c r="J3613" s="18" t="s">
        <v>7082</v>
      </c>
    </row>
    <row r="3614" spans="1:10" x14ac:dyDescent="0.25">
      <c r="A3614" s="18">
        <v>24248391</v>
      </c>
      <c r="B3614" s="184" t="s">
        <v>7275</v>
      </c>
      <c r="C3614" s="18" t="s">
        <v>7276</v>
      </c>
      <c r="D3614" s="185" t="s">
        <v>7187</v>
      </c>
      <c r="E3614" s="18" t="s">
        <v>7277</v>
      </c>
      <c r="F3614" s="18">
        <v>18</v>
      </c>
      <c r="G3614" s="18" t="s">
        <v>142</v>
      </c>
      <c r="H3614" s="184" t="s">
        <v>7257</v>
      </c>
      <c r="I3614" s="185" t="s">
        <v>142</v>
      </c>
      <c r="J3614" s="18" t="s">
        <v>7258</v>
      </c>
    </row>
    <row r="3615" spans="1:10" x14ac:dyDescent="0.25">
      <c r="A3615" s="18">
        <v>24190413</v>
      </c>
      <c r="B3615" s="184" t="s">
        <v>1258</v>
      </c>
      <c r="C3615" s="18" t="s">
        <v>3186</v>
      </c>
      <c r="D3615" s="185" t="s">
        <v>7165</v>
      </c>
      <c r="E3615" s="18" t="s">
        <v>7278</v>
      </c>
      <c r="F3615" s="18">
        <v>18</v>
      </c>
      <c r="G3615" s="18" t="s">
        <v>142</v>
      </c>
      <c r="H3615" s="184" t="s">
        <v>7257</v>
      </c>
      <c r="I3615" s="185" t="s">
        <v>142</v>
      </c>
      <c r="J3615" s="18" t="s">
        <v>7279</v>
      </c>
    </row>
    <row r="3616" spans="1:10" x14ac:dyDescent="0.25">
      <c r="A3616" s="18">
        <v>24248392</v>
      </c>
      <c r="B3616" s="184" t="s">
        <v>7280</v>
      </c>
      <c r="C3616" s="18" t="s">
        <v>7281</v>
      </c>
      <c r="D3616" s="185" t="s">
        <v>94</v>
      </c>
      <c r="E3616" s="18" t="s">
        <v>7282</v>
      </c>
      <c r="F3616" s="18">
        <v>15</v>
      </c>
      <c r="G3616" s="18" t="s">
        <v>142</v>
      </c>
      <c r="H3616" s="184" t="s">
        <v>7257</v>
      </c>
      <c r="I3616" s="185" t="s">
        <v>142</v>
      </c>
      <c r="J3616" s="18" t="s">
        <v>7283</v>
      </c>
    </row>
    <row r="3617" spans="1:10" x14ac:dyDescent="0.25">
      <c r="A3617" s="18">
        <v>24190509</v>
      </c>
      <c r="B3617" s="184" t="s">
        <v>1261</v>
      </c>
      <c r="C3617" s="18" t="s">
        <v>7284</v>
      </c>
      <c r="D3617" s="185" t="s">
        <v>633</v>
      </c>
      <c r="E3617" s="18" t="s">
        <v>7285</v>
      </c>
      <c r="F3617" s="18">
        <v>17</v>
      </c>
      <c r="G3617" s="18" t="s">
        <v>142</v>
      </c>
      <c r="H3617" s="184" t="s">
        <v>7257</v>
      </c>
      <c r="I3617" s="185" t="s">
        <v>142</v>
      </c>
      <c r="J3617" s="18" t="s">
        <v>1938</v>
      </c>
    </row>
    <row r="3618" spans="1:10" x14ac:dyDescent="0.25">
      <c r="A3618" s="18">
        <v>24211846</v>
      </c>
      <c r="B3618" s="184" t="s">
        <v>7286</v>
      </c>
      <c r="C3618" s="18" t="s">
        <v>7287</v>
      </c>
      <c r="D3618" s="185" t="s">
        <v>633</v>
      </c>
      <c r="E3618" s="18" t="s">
        <v>7288</v>
      </c>
      <c r="F3618" s="18">
        <v>16</v>
      </c>
      <c r="G3618" s="18" t="s">
        <v>142</v>
      </c>
      <c r="H3618" s="184" t="s">
        <v>7257</v>
      </c>
      <c r="I3618" s="185" t="s">
        <v>142</v>
      </c>
      <c r="J3618" s="18" t="s">
        <v>2313</v>
      </c>
    </row>
    <row r="3619" spans="1:10" x14ac:dyDescent="0.25">
      <c r="A3619" s="18">
        <v>24200072</v>
      </c>
      <c r="B3619" s="184" t="s">
        <v>6946</v>
      </c>
      <c r="C3619" s="18" t="s">
        <v>7289</v>
      </c>
      <c r="D3619" s="185" t="s">
        <v>380</v>
      </c>
      <c r="E3619" s="18" t="s">
        <v>7290</v>
      </c>
      <c r="F3619" s="18">
        <v>16</v>
      </c>
      <c r="G3619" s="18" t="s">
        <v>142</v>
      </c>
      <c r="H3619" s="184" t="s">
        <v>7291</v>
      </c>
      <c r="I3619" s="185" t="s">
        <v>142</v>
      </c>
      <c r="J3619" s="18" t="s">
        <v>7292</v>
      </c>
    </row>
    <row r="3620" spans="1:10" x14ac:dyDescent="0.25">
      <c r="A3620" s="18">
        <v>24180840</v>
      </c>
      <c r="B3620" s="184" t="s">
        <v>7293</v>
      </c>
      <c r="C3620" s="18" t="s">
        <v>4287</v>
      </c>
      <c r="D3620" s="185" t="s">
        <v>633</v>
      </c>
      <c r="E3620" s="18" t="s">
        <v>7294</v>
      </c>
      <c r="F3620" s="18">
        <v>17</v>
      </c>
      <c r="G3620" s="18" t="s">
        <v>142</v>
      </c>
      <c r="H3620" s="184" t="s">
        <v>7291</v>
      </c>
      <c r="I3620" s="185" t="s">
        <v>142</v>
      </c>
      <c r="J3620" s="18" t="s">
        <v>3888</v>
      </c>
    </row>
    <row r="3621" spans="1:10" x14ac:dyDescent="0.25">
      <c r="A3621" s="18">
        <v>24248268</v>
      </c>
      <c r="B3621" s="184" t="s">
        <v>7295</v>
      </c>
      <c r="C3621" s="18" t="s">
        <v>7296</v>
      </c>
      <c r="D3621" s="185" t="s">
        <v>633</v>
      </c>
      <c r="E3621" s="18" t="s">
        <v>2607</v>
      </c>
      <c r="F3621" s="18">
        <v>16</v>
      </c>
      <c r="G3621" s="18" t="s">
        <v>142</v>
      </c>
      <c r="H3621" s="184" t="s">
        <v>7291</v>
      </c>
      <c r="I3621" s="185" t="s">
        <v>142</v>
      </c>
      <c r="J3621" s="18" t="s">
        <v>3847</v>
      </c>
    </row>
    <row r="3622" spans="1:10" x14ac:dyDescent="0.25">
      <c r="A3622" s="18">
        <v>24248273</v>
      </c>
      <c r="B3622" s="184" t="s">
        <v>7297</v>
      </c>
      <c r="C3622" s="18" t="s">
        <v>7298</v>
      </c>
      <c r="D3622" s="185" t="s">
        <v>7165</v>
      </c>
      <c r="E3622" s="18" t="s">
        <v>7299</v>
      </c>
      <c r="F3622" s="18">
        <v>17</v>
      </c>
      <c r="G3622" s="18" t="s">
        <v>142</v>
      </c>
      <c r="H3622" s="184" t="s">
        <v>7291</v>
      </c>
      <c r="I3622" s="185" t="s">
        <v>142</v>
      </c>
      <c r="J3622" s="18" t="s">
        <v>3847</v>
      </c>
    </row>
    <row r="3623" spans="1:10" x14ac:dyDescent="0.25">
      <c r="A3623" s="18">
        <v>24248275</v>
      </c>
      <c r="B3623" s="184" t="s">
        <v>7300</v>
      </c>
      <c r="C3623" s="18" t="s">
        <v>7301</v>
      </c>
      <c r="D3623" s="185" t="s">
        <v>7165</v>
      </c>
      <c r="E3623" s="18" t="s">
        <v>7302</v>
      </c>
      <c r="F3623" s="18">
        <v>18</v>
      </c>
      <c r="G3623" s="18" t="s">
        <v>142</v>
      </c>
      <c r="H3623" s="184" t="s">
        <v>7291</v>
      </c>
      <c r="I3623" s="185" t="s">
        <v>142</v>
      </c>
      <c r="J3623" s="18" t="s">
        <v>3847</v>
      </c>
    </row>
    <row r="3624" spans="1:10" x14ac:dyDescent="0.25">
      <c r="A3624" s="18">
        <v>24248265</v>
      </c>
      <c r="B3624" s="184" t="s">
        <v>7303</v>
      </c>
      <c r="C3624" s="18" t="s">
        <v>7304</v>
      </c>
      <c r="D3624" s="185" t="s">
        <v>7165</v>
      </c>
      <c r="E3624" s="18" t="s">
        <v>7305</v>
      </c>
      <c r="F3624" s="18">
        <v>18</v>
      </c>
      <c r="G3624" s="18" t="s">
        <v>142</v>
      </c>
      <c r="H3624" s="184" t="s">
        <v>7291</v>
      </c>
      <c r="I3624" s="185" t="s">
        <v>142</v>
      </c>
      <c r="J3624" s="18" t="s">
        <v>3847</v>
      </c>
    </row>
    <row r="3625" spans="1:10" x14ac:dyDescent="0.25">
      <c r="A3625" s="18">
        <v>24248266</v>
      </c>
      <c r="B3625" s="184" t="s">
        <v>7306</v>
      </c>
      <c r="C3625" s="18" t="s">
        <v>7307</v>
      </c>
      <c r="D3625" s="185" t="s">
        <v>94</v>
      </c>
      <c r="E3625" s="18" t="s">
        <v>1876</v>
      </c>
      <c r="F3625" s="18">
        <v>15</v>
      </c>
      <c r="G3625" s="18" t="s">
        <v>142</v>
      </c>
      <c r="H3625" s="184" t="s">
        <v>7291</v>
      </c>
      <c r="I3625" s="185" t="s">
        <v>142</v>
      </c>
      <c r="J3625" s="18" t="s">
        <v>3847</v>
      </c>
    </row>
    <row r="3626" spans="1:10" x14ac:dyDescent="0.25">
      <c r="A3626" s="18">
        <v>24248296</v>
      </c>
      <c r="B3626" s="184" t="s">
        <v>7308</v>
      </c>
      <c r="C3626" s="18" t="s">
        <v>7309</v>
      </c>
      <c r="D3626" s="185" t="s">
        <v>7165</v>
      </c>
      <c r="E3626" s="18" t="s">
        <v>7172</v>
      </c>
      <c r="F3626" s="18">
        <v>18</v>
      </c>
      <c r="G3626" s="18" t="s">
        <v>142</v>
      </c>
      <c r="H3626" s="184" t="s">
        <v>7291</v>
      </c>
      <c r="I3626" s="185" t="s">
        <v>142</v>
      </c>
      <c r="J3626" s="18" t="s">
        <v>3847</v>
      </c>
    </row>
    <row r="3627" spans="1:10" x14ac:dyDescent="0.25">
      <c r="A3627" s="18">
        <v>24248272</v>
      </c>
      <c r="B3627" s="184" t="s">
        <v>7310</v>
      </c>
      <c r="C3627" s="18" t="s">
        <v>7311</v>
      </c>
      <c r="D3627" s="185" t="s">
        <v>7165</v>
      </c>
      <c r="E3627" s="18" t="s">
        <v>7312</v>
      </c>
      <c r="F3627" s="18">
        <v>17</v>
      </c>
      <c r="G3627" s="18" t="s">
        <v>142</v>
      </c>
      <c r="H3627" s="184" t="s">
        <v>7291</v>
      </c>
      <c r="I3627" s="185" t="s">
        <v>142</v>
      </c>
      <c r="J3627" s="18" t="s">
        <v>3847</v>
      </c>
    </row>
    <row r="3628" spans="1:10" x14ac:dyDescent="0.25">
      <c r="A3628" s="18">
        <v>24248576</v>
      </c>
      <c r="B3628" s="184" t="s">
        <v>4432</v>
      </c>
      <c r="C3628" s="18" t="s">
        <v>7313</v>
      </c>
      <c r="D3628" s="185" t="s">
        <v>7165</v>
      </c>
      <c r="E3628" s="18" t="s">
        <v>7314</v>
      </c>
      <c r="F3628" s="18">
        <v>18</v>
      </c>
      <c r="G3628" s="18" t="s">
        <v>142</v>
      </c>
      <c r="H3628" s="184" t="s">
        <v>7291</v>
      </c>
      <c r="I3628" s="185" t="s">
        <v>142</v>
      </c>
      <c r="J3628" s="18" t="s">
        <v>3847</v>
      </c>
    </row>
    <row r="3629" spans="1:10" x14ac:dyDescent="0.25">
      <c r="A3629" s="18">
        <v>24248274</v>
      </c>
      <c r="B3629" s="184" t="s">
        <v>695</v>
      </c>
      <c r="C3629" s="18" t="s">
        <v>7315</v>
      </c>
      <c r="D3629" s="185" t="s">
        <v>7165</v>
      </c>
      <c r="E3629" s="18" t="s">
        <v>7229</v>
      </c>
      <c r="F3629" s="18">
        <v>18</v>
      </c>
      <c r="G3629" s="18" t="s">
        <v>142</v>
      </c>
      <c r="H3629" s="184" t="s">
        <v>7291</v>
      </c>
      <c r="I3629" s="185" t="s">
        <v>142</v>
      </c>
      <c r="J3629" s="18" t="s">
        <v>3847</v>
      </c>
    </row>
    <row r="3630" spans="1:10" x14ac:dyDescent="0.25">
      <c r="A3630" s="18">
        <v>24248277</v>
      </c>
      <c r="B3630" s="184" t="s">
        <v>7316</v>
      </c>
      <c r="C3630" s="18" t="s">
        <v>7317</v>
      </c>
      <c r="D3630" s="185" t="s">
        <v>7165</v>
      </c>
      <c r="E3630" s="18" t="s">
        <v>7318</v>
      </c>
      <c r="F3630" s="18">
        <v>18</v>
      </c>
      <c r="G3630" s="18" t="s">
        <v>142</v>
      </c>
      <c r="H3630" s="184" t="s">
        <v>7291</v>
      </c>
      <c r="I3630" s="185" t="s">
        <v>142</v>
      </c>
      <c r="J3630" s="18" t="s">
        <v>3847</v>
      </c>
    </row>
    <row r="3631" spans="1:10" x14ac:dyDescent="0.25">
      <c r="A3631" s="18">
        <v>24248297</v>
      </c>
      <c r="B3631" s="184" t="s">
        <v>7319</v>
      </c>
      <c r="C3631" s="18" t="s">
        <v>7320</v>
      </c>
      <c r="D3631" s="185" t="s">
        <v>7165</v>
      </c>
      <c r="E3631" s="18" t="s">
        <v>7321</v>
      </c>
      <c r="F3631" s="18">
        <v>17</v>
      </c>
      <c r="G3631" s="18" t="s">
        <v>142</v>
      </c>
      <c r="H3631" s="184" t="s">
        <v>7291</v>
      </c>
      <c r="I3631" s="185" t="s">
        <v>142</v>
      </c>
      <c r="J3631" s="18" t="s">
        <v>3847</v>
      </c>
    </row>
    <row r="3632" spans="1:10" x14ac:dyDescent="0.25">
      <c r="A3632" s="18">
        <v>24248270</v>
      </c>
      <c r="B3632" s="184" t="s">
        <v>6443</v>
      </c>
      <c r="C3632" s="18" t="s">
        <v>7322</v>
      </c>
      <c r="D3632" s="185" t="s">
        <v>633</v>
      </c>
      <c r="E3632" s="18" t="s">
        <v>7323</v>
      </c>
      <c r="F3632" s="18">
        <v>17</v>
      </c>
      <c r="G3632" s="18" t="s">
        <v>142</v>
      </c>
      <c r="H3632" s="184" t="s">
        <v>7291</v>
      </c>
      <c r="I3632" s="185" t="s">
        <v>142</v>
      </c>
      <c r="J3632" s="18" t="s">
        <v>3847</v>
      </c>
    </row>
    <row r="3633" spans="1:10" x14ac:dyDescent="0.25">
      <c r="A3633" s="18">
        <v>24188054</v>
      </c>
      <c r="B3633" s="184" t="s">
        <v>1132</v>
      </c>
      <c r="C3633" s="18" t="s">
        <v>7324</v>
      </c>
      <c r="D3633" s="185" t="s">
        <v>633</v>
      </c>
      <c r="E3633" s="18" t="s">
        <v>7325</v>
      </c>
      <c r="F3633" s="18">
        <v>17</v>
      </c>
      <c r="G3633" s="18" t="s">
        <v>142</v>
      </c>
      <c r="H3633" s="184" t="s">
        <v>7291</v>
      </c>
      <c r="I3633" s="185" t="s">
        <v>142</v>
      </c>
      <c r="J3633" s="18" t="s">
        <v>3847</v>
      </c>
    </row>
    <row r="3634" spans="1:10" x14ac:dyDescent="0.25">
      <c r="A3634" s="18">
        <v>24237162</v>
      </c>
      <c r="B3634" s="184" t="s">
        <v>7326</v>
      </c>
      <c r="C3634" s="18" t="s">
        <v>7327</v>
      </c>
      <c r="D3634" s="185" t="s">
        <v>7328</v>
      </c>
      <c r="E3634" s="18" t="s">
        <v>7329</v>
      </c>
      <c r="F3634" s="18">
        <v>21</v>
      </c>
      <c r="G3634" s="18" t="s">
        <v>142</v>
      </c>
      <c r="H3634" s="184" t="s">
        <v>7291</v>
      </c>
      <c r="I3634" s="185" t="s">
        <v>142</v>
      </c>
      <c r="J3634" s="18" t="s">
        <v>3847</v>
      </c>
    </row>
    <row r="3635" spans="1:10" x14ac:dyDescent="0.25">
      <c r="A3635" s="18">
        <v>24202815</v>
      </c>
      <c r="B3635" s="184" t="s">
        <v>4480</v>
      </c>
      <c r="C3635" s="18" t="s">
        <v>7330</v>
      </c>
      <c r="D3635" s="185" t="s">
        <v>380</v>
      </c>
      <c r="E3635" s="18" t="s">
        <v>7331</v>
      </c>
      <c r="F3635" s="18">
        <v>15</v>
      </c>
      <c r="G3635" s="18" t="s">
        <v>142</v>
      </c>
      <c r="H3635" s="184" t="s">
        <v>7332</v>
      </c>
      <c r="I3635" s="185" t="s">
        <v>142</v>
      </c>
      <c r="J3635" s="18" t="s">
        <v>7333</v>
      </c>
    </row>
    <row r="3636" spans="1:10" x14ac:dyDescent="0.25">
      <c r="A3636" s="18">
        <v>24248083</v>
      </c>
      <c r="B3636" s="184" t="s">
        <v>4207</v>
      </c>
      <c r="C3636" s="18" t="s">
        <v>150</v>
      </c>
      <c r="D3636" s="185" t="s">
        <v>380</v>
      </c>
      <c r="E3636" s="18" t="s">
        <v>7334</v>
      </c>
      <c r="F3636" s="18">
        <v>16</v>
      </c>
      <c r="G3636" s="18" t="s">
        <v>142</v>
      </c>
      <c r="H3636" s="184" t="s">
        <v>7332</v>
      </c>
      <c r="I3636" s="185" t="s">
        <v>142</v>
      </c>
      <c r="J3636" s="18" t="s">
        <v>7335</v>
      </c>
    </row>
    <row r="3637" spans="1:10" x14ac:dyDescent="0.25">
      <c r="A3637" s="18">
        <v>24201000</v>
      </c>
      <c r="B3637" s="184" t="s">
        <v>4684</v>
      </c>
      <c r="C3637" s="18" t="s">
        <v>7336</v>
      </c>
      <c r="D3637" s="185" t="s">
        <v>633</v>
      </c>
      <c r="E3637" s="18" t="s">
        <v>7337</v>
      </c>
      <c r="F3637" s="18">
        <v>16</v>
      </c>
      <c r="G3637" s="18" t="s">
        <v>142</v>
      </c>
      <c r="H3637" s="184" t="s">
        <v>7332</v>
      </c>
      <c r="I3637" s="185" t="s">
        <v>142</v>
      </c>
      <c r="J3637" s="18" t="s">
        <v>7338</v>
      </c>
    </row>
    <row r="3638" spans="1:10" x14ac:dyDescent="0.25">
      <c r="A3638" s="18">
        <v>24177019</v>
      </c>
      <c r="B3638" s="184" t="s">
        <v>7339</v>
      </c>
      <c r="C3638" s="18" t="s">
        <v>7340</v>
      </c>
      <c r="D3638" s="185" t="s">
        <v>7187</v>
      </c>
      <c r="E3638" s="18" t="s">
        <v>7341</v>
      </c>
      <c r="F3638" s="18">
        <v>18</v>
      </c>
      <c r="G3638" s="18" t="s">
        <v>142</v>
      </c>
      <c r="H3638" s="184" t="s">
        <v>7332</v>
      </c>
      <c r="I3638" s="185" t="s">
        <v>142</v>
      </c>
      <c r="J3638" s="18" t="s">
        <v>7342</v>
      </c>
    </row>
    <row r="3639" spans="1:10" x14ac:dyDescent="0.25">
      <c r="A3639" s="18">
        <v>24200013</v>
      </c>
      <c r="B3639" s="184" t="s">
        <v>7343</v>
      </c>
      <c r="C3639" s="18" t="s">
        <v>2801</v>
      </c>
      <c r="D3639" s="185" t="s">
        <v>380</v>
      </c>
      <c r="E3639" s="18" t="s">
        <v>7344</v>
      </c>
      <c r="F3639" s="18">
        <v>16</v>
      </c>
      <c r="G3639" s="18" t="s">
        <v>142</v>
      </c>
      <c r="H3639" s="184" t="s">
        <v>7332</v>
      </c>
      <c r="I3639" s="185" t="s">
        <v>142</v>
      </c>
      <c r="J3639" s="18" t="s">
        <v>419</v>
      </c>
    </row>
    <row r="3640" spans="1:10" x14ac:dyDescent="0.25">
      <c r="A3640" s="18">
        <v>24200016</v>
      </c>
      <c r="B3640" s="184" t="s">
        <v>7343</v>
      </c>
      <c r="C3640" s="18" t="s">
        <v>7345</v>
      </c>
      <c r="D3640" s="185" t="s">
        <v>380</v>
      </c>
      <c r="E3640" s="18" t="s">
        <v>7344</v>
      </c>
      <c r="F3640" s="18">
        <v>16</v>
      </c>
      <c r="G3640" s="18" t="s">
        <v>142</v>
      </c>
      <c r="H3640" s="184" t="s">
        <v>7332</v>
      </c>
      <c r="I3640" s="185" t="s">
        <v>142</v>
      </c>
      <c r="J3640" s="18" t="s">
        <v>6255</v>
      </c>
    </row>
    <row r="3641" spans="1:10" x14ac:dyDescent="0.25">
      <c r="A3641" s="18">
        <v>24199212</v>
      </c>
      <c r="B3641" s="184" t="s">
        <v>5104</v>
      </c>
      <c r="C3641" s="18" t="s">
        <v>7346</v>
      </c>
      <c r="D3641" s="185" t="s">
        <v>380</v>
      </c>
      <c r="E3641" s="18" t="s">
        <v>7347</v>
      </c>
      <c r="F3641" s="18">
        <v>17</v>
      </c>
      <c r="G3641" s="18" t="s">
        <v>142</v>
      </c>
      <c r="H3641" s="184" t="s">
        <v>7332</v>
      </c>
      <c r="I3641" s="185" t="s">
        <v>142</v>
      </c>
      <c r="J3641" s="18" t="s">
        <v>3784</v>
      </c>
    </row>
    <row r="3642" spans="1:10" x14ac:dyDescent="0.25">
      <c r="A3642" s="18">
        <v>24188068</v>
      </c>
      <c r="B3642" s="184" t="s">
        <v>6294</v>
      </c>
      <c r="C3642" s="18" t="s">
        <v>7348</v>
      </c>
      <c r="D3642" s="185" t="s">
        <v>7187</v>
      </c>
      <c r="E3642" s="18" t="s">
        <v>7349</v>
      </c>
      <c r="F3642" s="18">
        <v>18</v>
      </c>
      <c r="G3642" s="18" t="s">
        <v>142</v>
      </c>
      <c r="H3642" s="184" t="s">
        <v>7332</v>
      </c>
      <c r="I3642" s="185" t="s">
        <v>142</v>
      </c>
      <c r="J3642" s="18" t="s">
        <v>445</v>
      </c>
    </row>
    <row r="3643" spans="1:10" x14ac:dyDescent="0.25">
      <c r="A3643" s="18">
        <v>24192437</v>
      </c>
      <c r="B3643" s="184" t="s">
        <v>1313</v>
      </c>
      <c r="C3643" s="18" t="s">
        <v>7350</v>
      </c>
      <c r="D3643" s="185" t="s">
        <v>633</v>
      </c>
      <c r="E3643" s="18" t="s">
        <v>7351</v>
      </c>
      <c r="F3643" s="18">
        <v>16</v>
      </c>
      <c r="G3643" s="18" t="s">
        <v>142</v>
      </c>
      <c r="H3643" s="184" t="s">
        <v>7332</v>
      </c>
      <c r="I3643" s="185" t="s">
        <v>142</v>
      </c>
      <c r="J3643" s="18" t="s">
        <v>7352</v>
      </c>
    </row>
    <row r="3644" spans="1:10" x14ac:dyDescent="0.25">
      <c r="A3644" s="18">
        <v>24248588</v>
      </c>
      <c r="B3644" s="184" t="s">
        <v>7353</v>
      </c>
      <c r="C3644" s="18" t="s">
        <v>5867</v>
      </c>
      <c r="D3644" s="185" t="s">
        <v>7187</v>
      </c>
      <c r="E3644" s="18" t="s">
        <v>7354</v>
      </c>
      <c r="F3644" s="18">
        <v>18</v>
      </c>
      <c r="G3644" s="18" t="s">
        <v>142</v>
      </c>
      <c r="H3644" s="184" t="s">
        <v>7332</v>
      </c>
      <c r="I3644" s="185" t="s">
        <v>142</v>
      </c>
      <c r="J3644" s="18" t="s">
        <v>7355</v>
      </c>
    </row>
    <row r="3645" spans="1:10" x14ac:dyDescent="0.25">
      <c r="A3645" s="18">
        <v>24211077</v>
      </c>
      <c r="B3645" s="184" t="s">
        <v>7356</v>
      </c>
      <c r="C3645" s="18" t="s">
        <v>607</v>
      </c>
      <c r="D3645" s="185" t="s">
        <v>380</v>
      </c>
      <c r="E3645" s="18" t="s">
        <v>7357</v>
      </c>
      <c r="F3645" s="18">
        <v>16</v>
      </c>
      <c r="G3645" s="18" t="s">
        <v>142</v>
      </c>
      <c r="H3645" s="184" t="s">
        <v>7332</v>
      </c>
      <c r="I3645" s="185" t="s">
        <v>142</v>
      </c>
      <c r="J3645" s="18" t="s">
        <v>3661</v>
      </c>
    </row>
    <row r="3646" spans="1:10" x14ac:dyDescent="0.25">
      <c r="A3646" s="18">
        <v>24201269</v>
      </c>
      <c r="B3646" s="184" t="s">
        <v>7358</v>
      </c>
      <c r="C3646" s="18" t="s">
        <v>7359</v>
      </c>
      <c r="D3646" s="185" t="s">
        <v>633</v>
      </c>
      <c r="E3646" s="18" t="s">
        <v>7360</v>
      </c>
      <c r="F3646" s="18">
        <v>16</v>
      </c>
      <c r="G3646" s="18" t="s">
        <v>142</v>
      </c>
      <c r="H3646" s="184" t="s">
        <v>7332</v>
      </c>
      <c r="I3646" s="185" t="s">
        <v>142</v>
      </c>
      <c r="J3646" s="18" t="s">
        <v>7352</v>
      </c>
    </row>
    <row r="3647" spans="1:10" x14ac:dyDescent="0.25">
      <c r="A3647" s="18">
        <v>24193294</v>
      </c>
      <c r="B3647" s="184" t="s">
        <v>2696</v>
      </c>
      <c r="C3647" s="18" t="s">
        <v>7361</v>
      </c>
      <c r="D3647" s="185" t="s">
        <v>7187</v>
      </c>
      <c r="E3647" s="18" t="s">
        <v>7362</v>
      </c>
      <c r="F3647" s="18">
        <v>19</v>
      </c>
      <c r="G3647" s="18" t="s">
        <v>142</v>
      </c>
      <c r="H3647" s="184" t="s">
        <v>7332</v>
      </c>
      <c r="I3647" s="185" t="s">
        <v>142</v>
      </c>
      <c r="J3647" s="18" t="s">
        <v>2718</v>
      </c>
    </row>
    <row r="3648" spans="1:10" x14ac:dyDescent="0.25">
      <c r="A3648" s="18">
        <v>24191443</v>
      </c>
      <c r="B3648" s="184" t="s">
        <v>7120</v>
      </c>
      <c r="C3648" s="18" t="s">
        <v>7363</v>
      </c>
      <c r="D3648" s="185" t="s">
        <v>633</v>
      </c>
      <c r="E3648" s="18" t="s">
        <v>7364</v>
      </c>
      <c r="F3648" s="18">
        <v>17</v>
      </c>
      <c r="G3648" s="18" t="s">
        <v>142</v>
      </c>
      <c r="H3648" s="184" t="s">
        <v>7332</v>
      </c>
      <c r="I3648" s="185" t="s">
        <v>142</v>
      </c>
      <c r="J3648" s="18" t="s">
        <v>7365</v>
      </c>
    </row>
    <row r="3649" spans="1:10" x14ac:dyDescent="0.25">
      <c r="A3649" s="18">
        <v>24199059</v>
      </c>
      <c r="B3649" s="184" t="s">
        <v>1193</v>
      </c>
      <c r="C3649" s="18" t="s">
        <v>7366</v>
      </c>
      <c r="D3649" s="185" t="s">
        <v>380</v>
      </c>
      <c r="E3649" s="18" t="s">
        <v>7367</v>
      </c>
      <c r="F3649" s="18">
        <v>16</v>
      </c>
      <c r="G3649" s="18" t="s">
        <v>142</v>
      </c>
      <c r="H3649" s="184" t="s">
        <v>7332</v>
      </c>
      <c r="I3649" s="185" t="s">
        <v>142</v>
      </c>
      <c r="J3649" s="18" t="s">
        <v>445</v>
      </c>
    </row>
    <row r="3650" spans="1:10" x14ac:dyDescent="0.25">
      <c r="A3650" s="18">
        <v>24233671</v>
      </c>
      <c r="B3650" s="184" t="s">
        <v>5084</v>
      </c>
      <c r="C3650" s="18" t="s">
        <v>7368</v>
      </c>
      <c r="D3650" s="185" t="s">
        <v>7187</v>
      </c>
      <c r="E3650" s="18" t="s">
        <v>7369</v>
      </c>
      <c r="F3650" s="18">
        <v>19</v>
      </c>
      <c r="G3650" s="18" t="s">
        <v>142</v>
      </c>
      <c r="H3650" s="184" t="s">
        <v>7332</v>
      </c>
      <c r="I3650" s="185" t="s">
        <v>142</v>
      </c>
      <c r="J3650" s="18" t="s">
        <v>445</v>
      </c>
    </row>
    <row r="3651" spans="1:10" x14ac:dyDescent="0.25">
      <c r="A3651" s="18">
        <v>24200175</v>
      </c>
      <c r="B3651" s="184" t="s">
        <v>7370</v>
      </c>
      <c r="C3651" s="18" t="s">
        <v>7371</v>
      </c>
      <c r="D3651" s="185" t="s">
        <v>380</v>
      </c>
      <c r="E3651" s="18" t="s">
        <v>7372</v>
      </c>
      <c r="F3651" s="18">
        <v>16</v>
      </c>
      <c r="G3651" s="18" t="s">
        <v>142</v>
      </c>
      <c r="H3651" s="184" t="s">
        <v>7332</v>
      </c>
      <c r="I3651" s="185" t="s">
        <v>142</v>
      </c>
      <c r="J3651" s="18" t="s">
        <v>4212</v>
      </c>
    </row>
    <row r="3652" spans="1:10" x14ac:dyDescent="0.25">
      <c r="A3652" s="18">
        <v>24166002</v>
      </c>
      <c r="B3652" s="184" t="s">
        <v>7373</v>
      </c>
      <c r="C3652" s="18" t="s">
        <v>2556</v>
      </c>
      <c r="D3652" s="185" t="s">
        <v>745</v>
      </c>
      <c r="E3652" s="18" t="s">
        <v>7374</v>
      </c>
      <c r="F3652" s="18">
        <v>21</v>
      </c>
      <c r="G3652" s="18" t="s">
        <v>142</v>
      </c>
      <c r="H3652" s="184" t="s">
        <v>7332</v>
      </c>
      <c r="I3652" s="185" t="s">
        <v>142</v>
      </c>
      <c r="J3652" s="18" t="s">
        <v>7375</v>
      </c>
    </row>
    <row r="3653" spans="1:10" x14ac:dyDescent="0.25">
      <c r="A3653" s="18">
        <v>24199055</v>
      </c>
      <c r="B3653" s="184" t="s">
        <v>7376</v>
      </c>
      <c r="C3653" s="18" t="s">
        <v>7377</v>
      </c>
      <c r="D3653" s="185" t="s">
        <v>380</v>
      </c>
      <c r="E3653" s="18" t="s">
        <v>7378</v>
      </c>
      <c r="F3653" s="18">
        <v>17</v>
      </c>
      <c r="G3653" s="18" t="s">
        <v>142</v>
      </c>
      <c r="H3653" s="184" t="s">
        <v>7332</v>
      </c>
      <c r="I3653" s="185" t="s">
        <v>142</v>
      </c>
      <c r="J3653" s="18" t="s">
        <v>457</v>
      </c>
    </row>
    <row r="3654" spans="1:10" x14ac:dyDescent="0.25">
      <c r="A3654" s="18">
        <v>24192053</v>
      </c>
      <c r="B3654" s="184" t="s">
        <v>7379</v>
      </c>
      <c r="C3654" s="18" t="s">
        <v>666</v>
      </c>
      <c r="D3654" s="185" t="s">
        <v>633</v>
      </c>
      <c r="E3654" s="18" t="s">
        <v>7380</v>
      </c>
      <c r="F3654" s="18">
        <v>17</v>
      </c>
      <c r="G3654" s="18" t="s">
        <v>142</v>
      </c>
      <c r="H3654" s="184" t="s">
        <v>7332</v>
      </c>
      <c r="I3654" s="185" t="s">
        <v>142</v>
      </c>
      <c r="J3654" s="18" t="s">
        <v>7352</v>
      </c>
    </row>
    <row r="3655" spans="1:10" x14ac:dyDescent="0.25">
      <c r="A3655" s="18">
        <v>24201242</v>
      </c>
      <c r="B3655" s="184" t="s">
        <v>2624</v>
      </c>
      <c r="C3655" s="18" t="s">
        <v>7381</v>
      </c>
      <c r="D3655" s="185" t="s">
        <v>633</v>
      </c>
      <c r="E3655" s="18" t="s">
        <v>6595</v>
      </c>
      <c r="F3655" s="18">
        <v>16</v>
      </c>
      <c r="G3655" s="18" t="s">
        <v>142</v>
      </c>
      <c r="H3655" s="184" t="s">
        <v>7332</v>
      </c>
      <c r="I3655" s="185" t="s">
        <v>142</v>
      </c>
      <c r="J3655" s="18" t="s">
        <v>7365</v>
      </c>
    </row>
    <row r="3656" spans="1:10" x14ac:dyDescent="0.25">
      <c r="A3656" s="18">
        <v>24222141</v>
      </c>
      <c r="B3656" s="184" t="s">
        <v>7382</v>
      </c>
      <c r="C3656" s="18" t="s">
        <v>7383</v>
      </c>
      <c r="D3656" s="185" t="s">
        <v>380</v>
      </c>
      <c r="E3656" s="18" t="s">
        <v>7384</v>
      </c>
      <c r="F3656" s="18">
        <v>16</v>
      </c>
      <c r="G3656" s="18" t="s">
        <v>142</v>
      </c>
      <c r="H3656" s="184" t="s">
        <v>7332</v>
      </c>
      <c r="I3656" s="185" t="s">
        <v>142</v>
      </c>
      <c r="J3656" s="18" t="s">
        <v>3715</v>
      </c>
    </row>
    <row r="3657" spans="1:10" x14ac:dyDescent="0.25">
      <c r="A3657" s="18">
        <v>24201730</v>
      </c>
      <c r="B3657" s="184" t="s">
        <v>7385</v>
      </c>
      <c r="C3657" s="18" t="s">
        <v>7386</v>
      </c>
      <c r="D3657" s="185" t="s">
        <v>633</v>
      </c>
      <c r="E3657" s="18" t="s">
        <v>7387</v>
      </c>
      <c r="F3657" s="18">
        <v>15</v>
      </c>
      <c r="G3657" s="18" t="s">
        <v>142</v>
      </c>
      <c r="H3657" s="184" t="s">
        <v>7332</v>
      </c>
      <c r="I3657" s="185" t="s">
        <v>142</v>
      </c>
      <c r="J3657" s="18" t="s">
        <v>7388</v>
      </c>
    </row>
    <row r="3658" spans="1:10" x14ac:dyDescent="0.25">
      <c r="A3658" s="18">
        <v>24210968</v>
      </c>
      <c r="B3658" s="184" t="s">
        <v>7389</v>
      </c>
      <c r="C3658" s="18" t="s">
        <v>4035</v>
      </c>
      <c r="D3658" s="185" t="s">
        <v>380</v>
      </c>
      <c r="E3658" s="18" t="s">
        <v>7390</v>
      </c>
      <c r="F3658" s="18">
        <v>16</v>
      </c>
      <c r="G3658" s="18" t="s">
        <v>142</v>
      </c>
      <c r="H3658" s="184" t="s">
        <v>7332</v>
      </c>
      <c r="I3658" s="185" t="s">
        <v>142</v>
      </c>
      <c r="J3658" s="18" t="s">
        <v>7335</v>
      </c>
    </row>
    <row r="3659" spans="1:10" x14ac:dyDescent="0.25">
      <c r="A3659" s="18">
        <v>24248591</v>
      </c>
      <c r="B3659" s="184" t="s">
        <v>7391</v>
      </c>
      <c r="C3659" s="18" t="s">
        <v>7392</v>
      </c>
      <c r="D3659" s="185" t="s">
        <v>380</v>
      </c>
      <c r="E3659" s="18" t="s">
        <v>3056</v>
      </c>
      <c r="F3659" s="18">
        <v>16</v>
      </c>
      <c r="G3659" s="18" t="s">
        <v>142</v>
      </c>
      <c r="H3659" s="184" t="s">
        <v>7332</v>
      </c>
      <c r="I3659" s="185" t="s">
        <v>142</v>
      </c>
      <c r="J3659" s="18" t="s">
        <v>445</v>
      </c>
    </row>
    <row r="3660" spans="1:10" x14ac:dyDescent="0.25">
      <c r="A3660" s="18">
        <v>24200825</v>
      </c>
      <c r="B3660" s="184" t="s">
        <v>6357</v>
      </c>
      <c r="C3660" s="18" t="s">
        <v>7393</v>
      </c>
      <c r="D3660" s="185" t="s">
        <v>633</v>
      </c>
      <c r="E3660" s="18" t="s">
        <v>7394</v>
      </c>
      <c r="F3660" s="18">
        <v>15</v>
      </c>
      <c r="G3660" s="18" t="s">
        <v>142</v>
      </c>
      <c r="H3660" s="184" t="s">
        <v>7332</v>
      </c>
      <c r="I3660" s="185" t="s">
        <v>142</v>
      </c>
      <c r="J3660" s="18" t="s">
        <v>7338</v>
      </c>
    </row>
    <row r="3661" spans="1:10" x14ac:dyDescent="0.25">
      <c r="A3661" s="18">
        <v>24190418</v>
      </c>
      <c r="B3661" s="184" t="s">
        <v>1005</v>
      </c>
      <c r="C3661" s="18" t="s">
        <v>7395</v>
      </c>
      <c r="D3661" s="185" t="s">
        <v>633</v>
      </c>
      <c r="E3661" s="18" t="s">
        <v>7396</v>
      </c>
      <c r="F3661" s="18">
        <v>17</v>
      </c>
      <c r="G3661" s="18" t="s">
        <v>142</v>
      </c>
      <c r="H3661" s="184" t="s">
        <v>7332</v>
      </c>
      <c r="I3661" s="185" t="s">
        <v>142</v>
      </c>
      <c r="J3661" s="18" t="s">
        <v>7397</v>
      </c>
    </row>
    <row r="3662" spans="1:10" x14ac:dyDescent="0.25">
      <c r="A3662" s="18">
        <v>24200742</v>
      </c>
      <c r="B3662" s="184" t="s">
        <v>7398</v>
      </c>
      <c r="C3662" s="18" t="s">
        <v>7399</v>
      </c>
      <c r="D3662" s="185" t="s">
        <v>380</v>
      </c>
      <c r="E3662" s="18" t="s">
        <v>7400</v>
      </c>
      <c r="F3662" s="18">
        <v>17</v>
      </c>
      <c r="G3662" s="18" t="s">
        <v>142</v>
      </c>
      <c r="H3662" s="184" t="s">
        <v>7332</v>
      </c>
      <c r="I3662" s="185" t="s">
        <v>142</v>
      </c>
      <c r="J3662" s="18" t="s">
        <v>7338</v>
      </c>
    </row>
    <row r="3663" spans="1:10" x14ac:dyDescent="0.25">
      <c r="A3663" s="18">
        <v>24200082</v>
      </c>
      <c r="B3663" s="184" t="s">
        <v>7401</v>
      </c>
      <c r="C3663" s="18" t="s">
        <v>7402</v>
      </c>
      <c r="D3663" s="185" t="s">
        <v>95</v>
      </c>
      <c r="E3663" s="18" t="s">
        <v>5114</v>
      </c>
      <c r="F3663" s="18">
        <v>15</v>
      </c>
      <c r="G3663" s="18" t="s">
        <v>142</v>
      </c>
      <c r="H3663" s="184" t="s">
        <v>7332</v>
      </c>
      <c r="I3663" s="185" t="s">
        <v>142</v>
      </c>
      <c r="J3663" s="18" t="s">
        <v>3403</v>
      </c>
    </row>
    <row r="3664" spans="1:10" x14ac:dyDescent="0.25">
      <c r="A3664" s="18">
        <v>24248082</v>
      </c>
      <c r="B3664" s="184" t="s">
        <v>662</v>
      </c>
      <c r="C3664" s="18" t="s">
        <v>7403</v>
      </c>
      <c r="D3664" s="185" t="s">
        <v>94</v>
      </c>
      <c r="E3664" s="18" t="s">
        <v>7237</v>
      </c>
      <c r="F3664" s="18">
        <v>15</v>
      </c>
      <c r="G3664" s="18" t="s">
        <v>142</v>
      </c>
      <c r="H3664" s="184" t="s">
        <v>7332</v>
      </c>
      <c r="I3664" s="185" t="s">
        <v>142</v>
      </c>
      <c r="J3664" s="18" t="s">
        <v>7365</v>
      </c>
    </row>
    <row r="3665" spans="1:10" x14ac:dyDescent="0.25">
      <c r="A3665" s="18">
        <v>24177011</v>
      </c>
      <c r="B3665" s="184" t="s">
        <v>6599</v>
      </c>
      <c r="C3665" s="18" t="s">
        <v>7404</v>
      </c>
      <c r="D3665" s="185" t="s">
        <v>745</v>
      </c>
      <c r="E3665" s="18" t="s">
        <v>7405</v>
      </c>
      <c r="F3665" s="18">
        <v>20</v>
      </c>
      <c r="G3665" s="18" t="s">
        <v>142</v>
      </c>
      <c r="H3665" s="184" t="s">
        <v>7332</v>
      </c>
      <c r="I3665" s="185" t="s">
        <v>142</v>
      </c>
      <c r="J3665" s="18" t="s">
        <v>1417</v>
      </c>
    </row>
    <row r="3666" spans="1:10" x14ac:dyDescent="0.25">
      <c r="A3666" s="18">
        <v>24211041</v>
      </c>
      <c r="B3666" s="184" t="s">
        <v>7406</v>
      </c>
      <c r="C3666" s="18" t="s">
        <v>7407</v>
      </c>
      <c r="D3666" s="185" t="s">
        <v>380</v>
      </c>
      <c r="E3666" s="18" t="s">
        <v>7408</v>
      </c>
      <c r="F3666" s="18">
        <v>16</v>
      </c>
      <c r="G3666" s="18" t="s">
        <v>142</v>
      </c>
      <c r="H3666" s="184" t="s">
        <v>7332</v>
      </c>
      <c r="I3666" s="185" t="s">
        <v>142</v>
      </c>
      <c r="J3666" s="18" t="s">
        <v>3661</v>
      </c>
    </row>
    <row r="3667" spans="1:10" x14ac:dyDescent="0.25">
      <c r="A3667" s="18">
        <v>24200015</v>
      </c>
      <c r="B3667" s="184" t="s">
        <v>7017</v>
      </c>
      <c r="C3667" s="18" t="s">
        <v>7409</v>
      </c>
      <c r="D3667" s="185" t="s">
        <v>95</v>
      </c>
      <c r="E3667" s="18" t="s">
        <v>7410</v>
      </c>
      <c r="F3667" s="18">
        <v>15</v>
      </c>
      <c r="G3667" s="18" t="s">
        <v>142</v>
      </c>
      <c r="H3667" s="184" t="s">
        <v>7332</v>
      </c>
      <c r="I3667" s="185" t="s">
        <v>142</v>
      </c>
      <c r="J3667" s="18" t="s">
        <v>7333</v>
      </c>
    </row>
    <row r="3668" spans="1:10" x14ac:dyDescent="0.25">
      <c r="A3668" s="18">
        <v>24200003</v>
      </c>
      <c r="B3668" s="184" t="s">
        <v>7411</v>
      </c>
      <c r="C3668" s="18" t="s">
        <v>7412</v>
      </c>
      <c r="D3668" s="185" t="s">
        <v>380</v>
      </c>
      <c r="E3668" s="18" t="s">
        <v>7413</v>
      </c>
      <c r="F3668" s="18">
        <v>15</v>
      </c>
      <c r="G3668" s="18" t="s">
        <v>142</v>
      </c>
      <c r="H3668" s="184" t="s">
        <v>7332</v>
      </c>
      <c r="I3668" s="185" t="s">
        <v>142</v>
      </c>
      <c r="J3668" s="18" t="s">
        <v>4138</v>
      </c>
    </row>
    <row r="3669" spans="1:10" x14ac:dyDescent="0.25">
      <c r="A3669" s="18">
        <v>24190236</v>
      </c>
      <c r="B3669" s="184" t="s">
        <v>1493</v>
      </c>
      <c r="C3669" s="18" t="s">
        <v>3627</v>
      </c>
      <c r="D3669" s="185" t="s">
        <v>633</v>
      </c>
      <c r="E3669" s="18" t="s">
        <v>7414</v>
      </c>
      <c r="F3669" s="18">
        <v>16</v>
      </c>
      <c r="G3669" s="18" t="s">
        <v>142</v>
      </c>
      <c r="H3669" s="184" t="s">
        <v>7332</v>
      </c>
      <c r="I3669" s="185" t="s">
        <v>142</v>
      </c>
      <c r="J3669" s="18" t="s">
        <v>7415</v>
      </c>
    </row>
    <row r="3670" spans="1:10" x14ac:dyDescent="0.25">
      <c r="A3670" s="18">
        <v>24188040</v>
      </c>
      <c r="B3670" s="184" t="s">
        <v>7416</v>
      </c>
      <c r="C3670" s="18" t="s">
        <v>5035</v>
      </c>
      <c r="D3670" s="185" t="s">
        <v>7187</v>
      </c>
      <c r="E3670" s="18" t="s">
        <v>7417</v>
      </c>
      <c r="F3670" s="18">
        <v>18</v>
      </c>
      <c r="G3670" s="18" t="s">
        <v>142</v>
      </c>
      <c r="H3670" s="184" t="s">
        <v>7332</v>
      </c>
      <c r="I3670" s="185" t="s">
        <v>142</v>
      </c>
      <c r="J3670" s="18" t="s">
        <v>794</v>
      </c>
    </row>
    <row r="3671" spans="1:10" x14ac:dyDescent="0.25">
      <c r="A3671" s="18">
        <v>24199039</v>
      </c>
      <c r="B3671" s="184" t="s">
        <v>7418</v>
      </c>
      <c r="C3671" s="18" t="s">
        <v>388</v>
      </c>
      <c r="D3671" s="185" t="s">
        <v>7187</v>
      </c>
      <c r="E3671" s="18" t="s">
        <v>7419</v>
      </c>
      <c r="F3671" s="18">
        <v>17</v>
      </c>
      <c r="G3671" s="18" t="s">
        <v>142</v>
      </c>
      <c r="H3671" s="184" t="s">
        <v>7332</v>
      </c>
      <c r="I3671" s="185" t="s">
        <v>142</v>
      </c>
      <c r="J3671" s="18" t="s">
        <v>3727</v>
      </c>
    </row>
    <row r="3672" spans="1:10" x14ac:dyDescent="0.25">
      <c r="A3672" s="18">
        <v>24199045</v>
      </c>
      <c r="B3672" s="184" t="s">
        <v>6784</v>
      </c>
      <c r="C3672" s="18" t="s">
        <v>309</v>
      </c>
      <c r="D3672" s="185" t="s">
        <v>380</v>
      </c>
      <c r="E3672" s="18" t="s">
        <v>7420</v>
      </c>
      <c r="F3672" s="18">
        <v>17</v>
      </c>
      <c r="G3672" s="18" t="s">
        <v>142</v>
      </c>
      <c r="H3672" s="184" t="s">
        <v>7332</v>
      </c>
      <c r="I3672" s="185" t="s">
        <v>142</v>
      </c>
      <c r="J3672" s="18" t="s">
        <v>3661</v>
      </c>
    </row>
    <row r="3673" spans="1:10" x14ac:dyDescent="0.25">
      <c r="A3673" s="18">
        <v>24248590</v>
      </c>
      <c r="B3673" s="184" t="s">
        <v>7421</v>
      </c>
      <c r="C3673" s="18" t="s">
        <v>7412</v>
      </c>
      <c r="D3673" s="185" t="s">
        <v>95</v>
      </c>
      <c r="E3673" s="18" t="s">
        <v>7422</v>
      </c>
      <c r="F3673" s="18">
        <v>15</v>
      </c>
      <c r="G3673" s="18" t="s">
        <v>142</v>
      </c>
      <c r="H3673" s="184" t="s">
        <v>7332</v>
      </c>
      <c r="I3673" s="185" t="s">
        <v>142</v>
      </c>
      <c r="J3673" s="18" t="s">
        <v>7355</v>
      </c>
    </row>
    <row r="3674" spans="1:10" x14ac:dyDescent="0.25">
      <c r="A3674" s="18">
        <v>24248148</v>
      </c>
      <c r="B3674" s="184" t="s">
        <v>7423</v>
      </c>
      <c r="C3674" s="18" t="s">
        <v>7424</v>
      </c>
      <c r="D3674" s="185" t="s">
        <v>633</v>
      </c>
      <c r="E3674" s="18" t="s">
        <v>7425</v>
      </c>
      <c r="F3674" s="18">
        <v>16</v>
      </c>
      <c r="G3674" s="18" t="s">
        <v>142</v>
      </c>
      <c r="H3674" s="184" t="s">
        <v>7332</v>
      </c>
      <c r="I3674" s="185" t="s">
        <v>142</v>
      </c>
      <c r="J3674" s="18" t="s">
        <v>7426</v>
      </c>
    </row>
    <row r="3675" spans="1:10" x14ac:dyDescent="0.25">
      <c r="A3675" s="18">
        <v>24248589</v>
      </c>
      <c r="B3675" s="184" t="s">
        <v>7427</v>
      </c>
      <c r="C3675" s="18" t="s">
        <v>7428</v>
      </c>
      <c r="D3675" s="185" t="s">
        <v>380</v>
      </c>
      <c r="E3675" s="18" t="s">
        <v>7390</v>
      </c>
      <c r="F3675" s="18">
        <v>16</v>
      </c>
      <c r="G3675" s="18" t="s">
        <v>142</v>
      </c>
      <c r="H3675" s="184" t="s">
        <v>7332</v>
      </c>
      <c r="I3675" s="185" t="s">
        <v>142</v>
      </c>
      <c r="J3675" s="18" t="s">
        <v>445</v>
      </c>
    </row>
    <row r="3676" spans="1:10" x14ac:dyDescent="0.25">
      <c r="A3676" s="18">
        <v>24188023</v>
      </c>
      <c r="B3676" s="184" t="s">
        <v>430</v>
      </c>
      <c r="C3676" s="18" t="s">
        <v>455</v>
      </c>
      <c r="D3676" s="185" t="s">
        <v>7187</v>
      </c>
      <c r="E3676" s="18" t="s">
        <v>9216</v>
      </c>
      <c r="F3676" s="18">
        <v>18</v>
      </c>
      <c r="G3676" s="18" t="s">
        <v>142</v>
      </c>
      <c r="H3676" s="184" t="s">
        <v>7332</v>
      </c>
      <c r="I3676" s="185" t="s">
        <v>142</v>
      </c>
      <c r="J3676" s="18" t="s">
        <v>1417</v>
      </c>
    </row>
    <row r="3677" spans="1:10" x14ac:dyDescent="0.25">
      <c r="A3677" s="18">
        <v>24180235</v>
      </c>
      <c r="B3677" s="184" t="s">
        <v>4482</v>
      </c>
      <c r="C3677" s="18" t="s">
        <v>6136</v>
      </c>
      <c r="D3677" s="185" t="s">
        <v>633</v>
      </c>
      <c r="E3677" s="18" t="s">
        <v>7429</v>
      </c>
      <c r="F3677" s="18">
        <v>17</v>
      </c>
      <c r="G3677" s="18" t="s">
        <v>142</v>
      </c>
      <c r="H3677" s="184" t="s">
        <v>7430</v>
      </c>
      <c r="I3677" s="185" t="s">
        <v>142</v>
      </c>
      <c r="J3677" s="18" t="s">
        <v>307</v>
      </c>
    </row>
    <row r="3678" spans="1:10" x14ac:dyDescent="0.25">
      <c r="A3678" s="18">
        <v>24248087</v>
      </c>
      <c r="B3678" s="184" t="s">
        <v>7431</v>
      </c>
      <c r="C3678" s="18" t="s">
        <v>7432</v>
      </c>
      <c r="D3678" s="185" t="s">
        <v>633</v>
      </c>
      <c r="E3678" s="18" t="s">
        <v>7433</v>
      </c>
      <c r="F3678" s="18">
        <v>16</v>
      </c>
      <c r="G3678" s="18" t="s">
        <v>142</v>
      </c>
      <c r="H3678" s="184" t="s">
        <v>7430</v>
      </c>
      <c r="I3678" s="185" t="s">
        <v>142</v>
      </c>
      <c r="J3678" s="18" t="s">
        <v>307</v>
      </c>
    </row>
    <row r="3679" spans="1:10" x14ac:dyDescent="0.25">
      <c r="A3679" s="18">
        <v>24200234</v>
      </c>
      <c r="B3679" s="184" t="s">
        <v>7434</v>
      </c>
      <c r="C3679" s="18" t="s">
        <v>2844</v>
      </c>
      <c r="D3679" s="185" t="s">
        <v>7165</v>
      </c>
      <c r="E3679" s="18" t="s">
        <v>7435</v>
      </c>
      <c r="F3679" s="18">
        <v>18</v>
      </c>
      <c r="G3679" s="18" t="s">
        <v>142</v>
      </c>
      <c r="H3679" s="184" t="s">
        <v>7430</v>
      </c>
      <c r="I3679" s="185" t="s">
        <v>142</v>
      </c>
      <c r="J3679" s="18" t="s">
        <v>307</v>
      </c>
    </row>
    <row r="3680" spans="1:10" x14ac:dyDescent="0.25">
      <c r="A3680" s="18">
        <v>24248394</v>
      </c>
      <c r="B3680" s="184" t="s">
        <v>757</v>
      </c>
      <c r="C3680" s="18" t="s">
        <v>7436</v>
      </c>
      <c r="D3680" s="185" t="s">
        <v>380</v>
      </c>
      <c r="E3680" s="18" t="s">
        <v>7437</v>
      </c>
      <c r="F3680" s="18">
        <v>16</v>
      </c>
      <c r="G3680" s="18" t="s">
        <v>142</v>
      </c>
      <c r="H3680" s="184" t="s">
        <v>7430</v>
      </c>
      <c r="I3680" s="185" t="s">
        <v>142</v>
      </c>
      <c r="J3680" s="18" t="s">
        <v>2313</v>
      </c>
    </row>
    <row r="3681" spans="1:10" x14ac:dyDescent="0.25">
      <c r="A3681" s="18">
        <v>24190322</v>
      </c>
      <c r="B3681" s="184" t="s">
        <v>355</v>
      </c>
      <c r="C3681" s="18" t="s">
        <v>7438</v>
      </c>
      <c r="D3681" s="185" t="s">
        <v>7165</v>
      </c>
      <c r="E3681" s="18" t="s">
        <v>7439</v>
      </c>
      <c r="F3681" s="18">
        <v>18</v>
      </c>
      <c r="G3681" s="18" t="s">
        <v>142</v>
      </c>
      <c r="H3681" s="184" t="s">
        <v>7430</v>
      </c>
      <c r="I3681" s="185" t="s">
        <v>142</v>
      </c>
      <c r="J3681" s="18" t="s">
        <v>307</v>
      </c>
    </row>
    <row r="3682" spans="1:10" x14ac:dyDescent="0.25">
      <c r="A3682" s="18">
        <v>24199060</v>
      </c>
      <c r="B3682" s="184" t="s">
        <v>7440</v>
      </c>
      <c r="C3682" s="18" t="s">
        <v>4425</v>
      </c>
      <c r="D3682" s="185" t="s">
        <v>633</v>
      </c>
      <c r="E3682" s="18" t="s">
        <v>7441</v>
      </c>
      <c r="F3682" s="18">
        <v>16</v>
      </c>
      <c r="G3682" s="18" t="s">
        <v>142</v>
      </c>
      <c r="H3682" s="184" t="s">
        <v>7430</v>
      </c>
      <c r="I3682" s="185" t="s">
        <v>142</v>
      </c>
      <c r="J3682" s="18" t="s">
        <v>2313</v>
      </c>
    </row>
    <row r="3683" spans="1:10" x14ac:dyDescent="0.25">
      <c r="A3683" s="18">
        <v>24248957</v>
      </c>
      <c r="B3683" s="184" t="s">
        <v>7442</v>
      </c>
      <c r="C3683" s="18" t="s">
        <v>7443</v>
      </c>
      <c r="D3683" s="185" t="s">
        <v>633</v>
      </c>
      <c r="E3683" s="18" t="s">
        <v>7444</v>
      </c>
      <c r="F3683" s="18">
        <v>17</v>
      </c>
      <c r="G3683" s="18" t="s">
        <v>142</v>
      </c>
      <c r="H3683" s="184" t="s">
        <v>7430</v>
      </c>
      <c r="I3683" s="185" t="s">
        <v>142</v>
      </c>
      <c r="J3683" s="18" t="s">
        <v>2576</v>
      </c>
    </row>
    <row r="3684" spans="1:10" x14ac:dyDescent="0.25">
      <c r="A3684" s="18">
        <v>24248092</v>
      </c>
      <c r="B3684" s="184" t="s">
        <v>3059</v>
      </c>
      <c r="C3684" s="18" t="s">
        <v>7445</v>
      </c>
      <c r="D3684" s="185" t="s">
        <v>7165</v>
      </c>
      <c r="E3684" s="18" t="s">
        <v>7446</v>
      </c>
      <c r="F3684" s="18">
        <v>18</v>
      </c>
      <c r="G3684" s="18" t="s">
        <v>142</v>
      </c>
      <c r="H3684" s="184" t="s">
        <v>7430</v>
      </c>
      <c r="I3684" s="185" t="s">
        <v>142</v>
      </c>
      <c r="J3684" s="18" t="s">
        <v>307</v>
      </c>
    </row>
    <row r="3685" spans="1:10" x14ac:dyDescent="0.25">
      <c r="A3685" s="18">
        <v>24200880</v>
      </c>
      <c r="B3685" s="184" t="s">
        <v>3059</v>
      </c>
      <c r="C3685" s="18" t="s">
        <v>7447</v>
      </c>
      <c r="D3685" s="185" t="s">
        <v>94</v>
      </c>
      <c r="E3685" s="18" t="s">
        <v>5114</v>
      </c>
      <c r="F3685" s="18">
        <v>15</v>
      </c>
      <c r="G3685" s="18" t="s">
        <v>142</v>
      </c>
      <c r="H3685" s="184" t="s">
        <v>7430</v>
      </c>
      <c r="I3685" s="185" t="s">
        <v>142</v>
      </c>
      <c r="J3685" s="18" t="s">
        <v>1316</v>
      </c>
    </row>
    <row r="3686" spans="1:10" x14ac:dyDescent="0.25">
      <c r="A3686" s="18">
        <v>24211060</v>
      </c>
      <c r="B3686" s="184" t="s">
        <v>6675</v>
      </c>
      <c r="C3686" s="18" t="s">
        <v>1139</v>
      </c>
      <c r="D3686" s="185" t="s">
        <v>633</v>
      </c>
      <c r="E3686" s="18" t="s">
        <v>6949</v>
      </c>
      <c r="F3686" s="18">
        <v>15</v>
      </c>
      <c r="G3686" s="18" t="s">
        <v>142</v>
      </c>
      <c r="H3686" s="184" t="s">
        <v>7430</v>
      </c>
      <c r="I3686" s="185" t="s">
        <v>142</v>
      </c>
      <c r="J3686" s="18" t="s">
        <v>7448</v>
      </c>
    </row>
    <row r="3687" spans="1:10" x14ac:dyDescent="0.25">
      <c r="A3687" s="18">
        <v>24248958</v>
      </c>
      <c r="B3687" s="184" t="s">
        <v>3596</v>
      </c>
      <c r="C3687" s="18" t="s">
        <v>7449</v>
      </c>
      <c r="D3687" s="185" t="s">
        <v>7165</v>
      </c>
      <c r="E3687" s="18" t="s">
        <v>7450</v>
      </c>
      <c r="F3687" s="18">
        <v>18</v>
      </c>
      <c r="G3687" s="18" t="s">
        <v>142</v>
      </c>
      <c r="H3687" s="184" t="s">
        <v>7430</v>
      </c>
      <c r="I3687" s="185" t="s">
        <v>142</v>
      </c>
    </row>
    <row r="3688" spans="1:10" x14ac:dyDescent="0.25">
      <c r="A3688" s="18">
        <v>24248397</v>
      </c>
      <c r="B3688" s="184" t="s">
        <v>7451</v>
      </c>
      <c r="C3688" s="18" t="s">
        <v>364</v>
      </c>
      <c r="D3688" s="185" t="s">
        <v>380</v>
      </c>
      <c r="E3688" s="18" t="s">
        <v>7452</v>
      </c>
      <c r="F3688" s="18">
        <v>15</v>
      </c>
      <c r="G3688" s="18" t="s">
        <v>142</v>
      </c>
      <c r="H3688" s="184" t="s">
        <v>7430</v>
      </c>
      <c r="I3688" s="185" t="s">
        <v>142</v>
      </c>
      <c r="J3688" s="18" t="s">
        <v>2313</v>
      </c>
    </row>
    <row r="3689" spans="1:10" x14ac:dyDescent="0.25">
      <c r="A3689" s="18">
        <v>24221860</v>
      </c>
      <c r="B3689" s="184" t="s">
        <v>7453</v>
      </c>
      <c r="C3689" s="18" t="s">
        <v>1297</v>
      </c>
      <c r="D3689" s="185" t="s">
        <v>7165</v>
      </c>
      <c r="E3689" s="18" t="s">
        <v>7446</v>
      </c>
      <c r="F3689" s="18">
        <v>18</v>
      </c>
      <c r="G3689" s="18" t="s">
        <v>142</v>
      </c>
      <c r="H3689" s="184" t="s">
        <v>7430</v>
      </c>
      <c r="I3689" s="185" t="s">
        <v>142</v>
      </c>
      <c r="J3689" s="18" t="s">
        <v>307</v>
      </c>
    </row>
    <row r="3690" spans="1:10" x14ac:dyDescent="0.25">
      <c r="A3690" s="18">
        <v>24202833</v>
      </c>
      <c r="B3690" s="184" t="s">
        <v>7454</v>
      </c>
      <c r="C3690" s="18" t="s">
        <v>7455</v>
      </c>
      <c r="D3690" s="185" t="s">
        <v>95</v>
      </c>
      <c r="E3690" s="18" t="s">
        <v>7456</v>
      </c>
      <c r="F3690" s="18">
        <v>15</v>
      </c>
      <c r="G3690" s="18" t="s">
        <v>142</v>
      </c>
      <c r="H3690" s="184" t="s">
        <v>7430</v>
      </c>
      <c r="I3690" s="185" t="s">
        <v>142</v>
      </c>
      <c r="J3690" s="18" t="s">
        <v>2313</v>
      </c>
    </row>
    <row r="3691" spans="1:10" x14ac:dyDescent="0.25">
      <c r="A3691" s="18">
        <v>24248959</v>
      </c>
      <c r="B3691" s="184" t="s">
        <v>7457</v>
      </c>
      <c r="C3691" s="18" t="s">
        <v>7458</v>
      </c>
      <c r="D3691" s="185" t="s">
        <v>633</v>
      </c>
      <c r="E3691" s="18" t="s">
        <v>7459</v>
      </c>
      <c r="F3691" s="18">
        <v>17</v>
      </c>
      <c r="G3691" s="18" t="s">
        <v>142</v>
      </c>
      <c r="H3691" s="184" t="s">
        <v>7430</v>
      </c>
      <c r="I3691" s="185" t="s">
        <v>142</v>
      </c>
      <c r="J3691" s="18" t="s">
        <v>2283</v>
      </c>
    </row>
    <row r="3692" spans="1:10" x14ac:dyDescent="0.25">
      <c r="A3692" s="18">
        <v>24248399</v>
      </c>
      <c r="B3692" s="184" t="s">
        <v>7460</v>
      </c>
      <c r="C3692" s="18" t="s">
        <v>1323</v>
      </c>
      <c r="D3692" s="185" t="s">
        <v>95</v>
      </c>
      <c r="E3692" s="18" t="s">
        <v>2896</v>
      </c>
      <c r="F3692" s="18">
        <v>15</v>
      </c>
      <c r="G3692" s="18" t="s">
        <v>142</v>
      </c>
      <c r="H3692" s="184" t="s">
        <v>7430</v>
      </c>
      <c r="I3692" s="185" t="s">
        <v>142</v>
      </c>
      <c r="J3692" s="18" t="s">
        <v>2313</v>
      </c>
    </row>
    <row r="3693" spans="1:10" x14ac:dyDescent="0.25">
      <c r="A3693" s="18">
        <v>24200650</v>
      </c>
      <c r="B3693" s="184" t="s">
        <v>7461</v>
      </c>
      <c r="C3693" s="18" t="s">
        <v>3469</v>
      </c>
      <c r="D3693" s="185" t="s">
        <v>633</v>
      </c>
      <c r="E3693" s="18" t="s">
        <v>7462</v>
      </c>
      <c r="F3693" s="18">
        <v>16</v>
      </c>
      <c r="G3693" s="18" t="s">
        <v>142</v>
      </c>
      <c r="H3693" s="184" t="s">
        <v>7430</v>
      </c>
      <c r="I3693" s="185" t="s">
        <v>142</v>
      </c>
      <c r="J3693" s="18" t="s">
        <v>385</v>
      </c>
    </row>
    <row r="3694" spans="1:10" x14ac:dyDescent="0.25">
      <c r="A3694" s="18">
        <v>24248084</v>
      </c>
      <c r="B3694" s="184" t="s">
        <v>2151</v>
      </c>
      <c r="C3694" s="18" t="s">
        <v>7463</v>
      </c>
      <c r="D3694" s="185" t="s">
        <v>633</v>
      </c>
      <c r="E3694" s="18" t="s">
        <v>7464</v>
      </c>
      <c r="F3694" s="18">
        <v>16</v>
      </c>
      <c r="G3694" s="18" t="s">
        <v>142</v>
      </c>
      <c r="H3694" s="184" t="s">
        <v>7430</v>
      </c>
      <c r="I3694" s="185" t="s">
        <v>142</v>
      </c>
      <c r="J3694" s="18" t="s">
        <v>307</v>
      </c>
    </row>
    <row r="3695" spans="1:10" x14ac:dyDescent="0.25">
      <c r="A3695" s="18">
        <v>24201775</v>
      </c>
      <c r="B3695" s="184" t="s">
        <v>4858</v>
      </c>
      <c r="C3695" s="18" t="s">
        <v>7465</v>
      </c>
      <c r="D3695" s="185" t="s">
        <v>633</v>
      </c>
      <c r="E3695" s="18" t="s">
        <v>7466</v>
      </c>
      <c r="F3695" s="18">
        <v>16</v>
      </c>
      <c r="G3695" s="18" t="s">
        <v>142</v>
      </c>
      <c r="H3695" s="184" t="s">
        <v>7430</v>
      </c>
      <c r="I3695" s="185" t="s">
        <v>142</v>
      </c>
      <c r="J3695" s="18" t="s">
        <v>2313</v>
      </c>
    </row>
    <row r="3696" spans="1:10" x14ac:dyDescent="0.25">
      <c r="A3696" s="18">
        <v>24188007</v>
      </c>
      <c r="B3696" s="184" t="s">
        <v>7467</v>
      </c>
      <c r="C3696" s="18" t="s">
        <v>666</v>
      </c>
      <c r="D3696" s="185" t="s">
        <v>7165</v>
      </c>
      <c r="E3696" s="18" t="s">
        <v>7439</v>
      </c>
      <c r="F3696" s="18">
        <v>18</v>
      </c>
      <c r="G3696" s="18" t="s">
        <v>142</v>
      </c>
      <c r="H3696" s="184" t="s">
        <v>7430</v>
      </c>
      <c r="I3696" s="185" t="s">
        <v>142</v>
      </c>
      <c r="J3696" s="18" t="s">
        <v>1421</v>
      </c>
    </row>
    <row r="3697" spans="1:10" x14ac:dyDescent="0.25">
      <c r="A3697" s="18">
        <v>24220475</v>
      </c>
      <c r="B3697" s="184" t="s">
        <v>3328</v>
      </c>
      <c r="C3697" s="18" t="s">
        <v>7468</v>
      </c>
      <c r="D3697" s="185" t="s">
        <v>7165</v>
      </c>
      <c r="E3697" s="18" t="s">
        <v>7469</v>
      </c>
      <c r="F3697" s="18">
        <v>18</v>
      </c>
      <c r="G3697" s="18" t="s">
        <v>142</v>
      </c>
      <c r="H3697" s="184" t="s">
        <v>7430</v>
      </c>
      <c r="I3697" s="185" t="s">
        <v>142</v>
      </c>
      <c r="J3697" s="18" t="s">
        <v>307</v>
      </c>
    </row>
    <row r="3698" spans="1:10" x14ac:dyDescent="0.25">
      <c r="A3698" s="18">
        <v>24220473</v>
      </c>
      <c r="B3698" s="184" t="s">
        <v>194</v>
      </c>
      <c r="C3698" s="18" t="s">
        <v>7470</v>
      </c>
      <c r="D3698" s="185" t="s">
        <v>633</v>
      </c>
      <c r="E3698" s="18" t="s">
        <v>7471</v>
      </c>
      <c r="F3698" s="18">
        <v>17</v>
      </c>
      <c r="G3698" s="18" t="s">
        <v>142</v>
      </c>
      <c r="H3698" s="184" t="s">
        <v>7430</v>
      </c>
      <c r="I3698" s="185" t="s">
        <v>142</v>
      </c>
      <c r="J3698" s="18" t="s">
        <v>307</v>
      </c>
    </row>
    <row r="3699" spans="1:10" x14ac:dyDescent="0.25">
      <c r="A3699" s="18">
        <v>24248098</v>
      </c>
      <c r="B3699" s="184" t="s">
        <v>5052</v>
      </c>
      <c r="C3699" s="18" t="s">
        <v>7472</v>
      </c>
      <c r="D3699" s="185" t="s">
        <v>7187</v>
      </c>
      <c r="E3699" s="18" t="s">
        <v>7473</v>
      </c>
      <c r="F3699" s="18">
        <v>17</v>
      </c>
      <c r="G3699" s="18" t="s">
        <v>142</v>
      </c>
      <c r="H3699" s="184" t="s">
        <v>7430</v>
      </c>
      <c r="I3699" s="185" t="s">
        <v>142</v>
      </c>
      <c r="J3699" s="18" t="s">
        <v>307</v>
      </c>
    </row>
    <row r="3700" spans="1:10" x14ac:dyDescent="0.25">
      <c r="A3700" s="18">
        <v>24201928</v>
      </c>
      <c r="B3700" s="184" t="s">
        <v>2939</v>
      </c>
      <c r="C3700" s="18" t="s">
        <v>2877</v>
      </c>
      <c r="D3700" s="185" t="s">
        <v>633</v>
      </c>
      <c r="E3700" s="18" t="s">
        <v>7474</v>
      </c>
      <c r="F3700" s="18">
        <v>17</v>
      </c>
      <c r="G3700" s="18" t="s">
        <v>142</v>
      </c>
      <c r="H3700" s="184" t="s">
        <v>7430</v>
      </c>
      <c r="I3700" s="185" t="s">
        <v>142</v>
      </c>
      <c r="J3700" s="18" t="s">
        <v>307</v>
      </c>
    </row>
    <row r="3701" spans="1:10" x14ac:dyDescent="0.25">
      <c r="A3701" s="18">
        <v>24200084</v>
      </c>
      <c r="B3701" s="184" t="s">
        <v>7475</v>
      </c>
      <c r="C3701" s="18" t="s">
        <v>5094</v>
      </c>
      <c r="D3701" s="185" t="s">
        <v>94</v>
      </c>
      <c r="E3701" s="18" t="s">
        <v>7476</v>
      </c>
      <c r="F3701" s="18">
        <v>15</v>
      </c>
      <c r="G3701" s="18" t="s">
        <v>142</v>
      </c>
      <c r="H3701" s="184" t="s">
        <v>7430</v>
      </c>
      <c r="I3701" s="185" t="s">
        <v>142</v>
      </c>
      <c r="J3701" s="18" t="s">
        <v>3282</v>
      </c>
    </row>
    <row r="3702" spans="1:10" x14ac:dyDescent="0.25">
      <c r="A3702" s="18">
        <v>24200137</v>
      </c>
      <c r="B3702" s="184" t="s">
        <v>4560</v>
      </c>
      <c r="C3702" s="18" t="s">
        <v>7477</v>
      </c>
      <c r="D3702" s="185" t="s">
        <v>633</v>
      </c>
      <c r="E3702" s="18" t="s">
        <v>7221</v>
      </c>
      <c r="F3702" s="18">
        <v>15</v>
      </c>
      <c r="G3702" s="18" t="s">
        <v>142</v>
      </c>
      <c r="H3702" s="184" t="s">
        <v>7430</v>
      </c>
      <c r="I3702" s="185" t="s">
        <v>142</v>
      </c>
      <c r="J3702" s="18" t="s">
        <v>2283</v>
      </c>
    </row>
    <row r="3703" spans="1:10" x14ac:dyDescent="0.25">
      <c r="A3703" s="18">
        <v>24220158</v>
      </c>
      <c r="B3703" s="184" t="s">
        <v>4286</v>
      </c>
      <c r="C3703" s="18" t="s">
        <v>7478</v>
      </c>
      <c r="D3703" s="185" t="s">
        <v>633</v>
      </c>
      <c r="E3703" s="18" t="s">
        <v>7479</v>
      </c>
      <c r="F3703" s="18">
        <v>17</v>
      </c>
      <c r="G3703" s="18" t="s">
        <v>142</v>
      </c>
      <c r="H3703" s="184" t="s">
        <v>7430</v>
      </c>
      <c r="I3703" s="185" t="s">
        <v>142</v>
      </c>
      <c r="J3703" s="18" t="s">
        <v>2313</v>
      </c>
    </row>
    <row r="3704" spans="1:10" x14ac:dyDescent="0.25">
      <c r="A3704" s="18">
        <v>24190741</v>
      </c>
      <c r="B3704" s="184" t="s">
        <v>7480</v>
      </c>
      <c r="C3704" s="18" t="s">
        <v>7481</v>
      </c>
      <c r="D3704" s="185" t="s">
        <v>380</v>
      </c>
      <c r="E3704" s="18" t="s">
        <v>7482</v>
      </c>
      <c r="F3704" s="18">
        <v>17</v>
      </c>
      <c r="G3704" s="18" t="s">
        <v>142</v>
      </c>
      <c r="H3704" s="184" t="s">
        <v>7430</v>
      </c>
      <c r="I3704" s="185" t="s">
        <v>142</v>
      </c>
      <c r="J3704" s="18" t="s">
        <v>1417</v>
      </c>
    </row>
    <row r="3705" spans="1:10" x14ac:dyDescent="0.25">
      <c r="A3705" s="18">
        <v>24248960</v>
      </c>
      <c r="B3705" s="184" t="s">
        <v>3970</v>
      </c>
      <c r="C3705" s="18" t="s">
        <v>4073</v>
      </c>
      <c r="D3705" s="185" t="s">
        <v>633</v>
      </c>
      <c r="E3705" s="18" t="s">
        <v>7483</v>
      </c>
      <c r="F3705" s="18">
        <v>17</v>
      </c>
      <c r="G3705" s="18" t="s">
        <v>142</v>
      </c>
      <c r="H3705" s="184" t="s">
        <v>7430</v>
      </c>
      <c r="I3705" s="185" t="s">
        <v>142</v>
      </c>
      <c r="J3705" s="18" t="s">
        <v>2283</v>
      </c>
    </row>
    <row r="3706" spans="1:10" x14ac:dyDescent="0.25">
      <c r="A3706" s="18">
        <v>24248961</v>
      </c>
      <c r="B3706" s="184" t="s">
        <v>934</v>
      </c>
      <c r="C3706" s="18" t="s">
        <v>7484</v>
      </c>
      <c r="D3706" s="185" t="s">
        <v>633</v>
      </c>
      <c r="E3706" s="18" t="s">
        <v>7485</v>
      </c>
      <c r="F3706" s="18">
        <v>16</v>
      </c>
      <c r="G3706" s="18" t="s">
        <v>142</v>
      </c>
      <c r="H3706" s="184" t="s">
        <v>7430</v>
      </c>
      <c r="I3706" s="185" t="s">
        <v>142</v>
      </c>
    </row>
    <row r="3707" spans="1:10" x14ac:dyDescent="0.25">
      <c r="A3707" s="18">
        <v>24200672</v>
      </c>
      <c r="B3707" s="184" t="s">
        <v>2970</v>
      </c>
      <c r="C3707" s="18" t="s">
        <v>7486</v>
      </c>
      <c r="D3707" s="185" t="s">
        <v>95</v>
      </c>
      <c r="E3707" s="18" t="s">
        <v>7487</v>
      </c>
      <c r="F3707" s="18">
        <v>15</v>
      </c>
      <c r="G3707" s="18" t="s">
        <v>142</v>
      </c>
      <c r="H3707" s="184" t="s">
        <v>7430</v>
      </c>
      <c r="I3707" s="185" t="s">
        <v>142</v>
      </c>
      <c r="J3707" s="18" t="s">
        <v>3690</v>
      </c>
    </row>
    <row r="3708" spans="1:10" x14ac:dyDescent="0.25">
      <c r="A3708" s="18">
        <v>24248962</v>
      </c>
      <c r="B3708" s="184" t="s">
        <v>7488</v>
      </c>
      <c r="C3708" s="18" t="s">
        <v>1338</v>
      </c>
      <c r="D3708" s="185" t="s">
        <v>380</v>
      </c>
      <c r="E3708" s="18" t="s">
        <v>7489</v>
      </c>
      <c r="F3708" s="18">
        <v>17</v>
      </c>
      <c r="G3708" s="18" t="s">
        <v>142</v>
      </c>
      <c r="H3708" s="184" t="s">
        <v>7430</v>
      </c>
      <c r="I3708" s="185" t="s">
        <v>142</v>
      </c>
      <c r="J3708" s="18" t="s">
        <v>307</v>
      </c>
    </row>
    <row r="3709" spans="1:10" x14ac:dyDescent="0.25">
      <c r="A3709" s="18">
        <v>24248097</v>
      </c>
      <c r="B3709" s="184" t="s">
        <v>5904</v>
      </c>
      <c r="C3709" s="18" t="s">
        <v>2810</v>
      </c>
      <c r="D3709" s="185" t="s">
        <v>380</v>
      </c>
      <c r="E3709" s="18" t="s">
        <v>7490</v>
      </c>
      <c r="F3709" s="18">
        <v>17</v>
      </c>
      <c r="G3709" s="18" t="s">
        <v>142</v>
      </c>
      <c r="H3709" s="184" t="s">
        <v>7430</v>
      </c>
      <c r="I3709" s="185" t="s">
        <v>142</v>
      </c>
      <c r="J3709" s="18" t="s">
        <v>307</v>
      </c>
    </row>
    <row r="3710" spans="1:10" x14ac:dyDescent="0.25">
      <c r="A3710" s="18">
        <v>24244954</v>
      </c>
      <c r="B3710" s="184" t="s">
        <v>1221</v>
      </c>
      <c r="C3710" s="18" t="s">
        <v>7491</v>
      </c>
      <c r="D3710" s="185" t="s">
        <v>380</v>
      </c>
      <c r="E3710" s="18" t="s">
        <v>7492</v>
      </c>
      <c r="F3710" s="18">
        <v>16</v>
      </c>
      <c r="G3710" s="18" t="s">
        <v>142</v>
      </c>
      <c r="H3710" s="184" t="s">
        <v>7430</v>
      </c>
      <c r="I3710" s="185" t="s">
        <v>142</v>
      </c>
      <c r="J3710" s="18" t="s">
        <v>2313</v>
      </c>
    </row>
    <row r="3711" spans="1:10" x14ac:dyDescent="0.25">
      <c r="A3711" s="18">
        <v>24222080</v>
      </c>
      <c r="B3711" s="184" t="s">
        <v>7493</v>
      </c>
      <c r="C3711" s="18" t="s">
        <v>7494</v>
      </c>
      <c r="D3711" s="185" t="s">
        <v>380</v>
      </c>
      <c r="E3711" s="18" t="s">
        <v>7495</v>
      </c>
      <c r="F3711" s="18">
        <v>16</v>
      </c>
      <c r="G3711" s="18" t="s">
        <v>142</v>
      </c>
      <c r="H3711" s="184" t="s">
        <v>7430</v>
      </c>
      <c r="I3711" s="185" t="s">
        <v>142</v>
      </c>
      <c r="J3711" s="18" t="s">
        <v>1938</v>
      </c>
    </row>
    <row r="3712" spans="1:10" x14ac:dyDescent="0.25">
      <c r="A3712" s="18">
        <v>24199097</v>
      </c>
      <c r="B3712" s="184" t="s">
        <v>7496</v>
      </c>
      <c r="C3712" s="18" t="s">
        <v>7497</v>
      </c>
      <c r="D3712" s="185" t="s">
        <v>633</v>
      </c>
      <c r="E3712" s="18" t="s">
        <v>7498</v>
      </c>
      <c r="F3712" s="18">
        <v>17</v>
      </c>
      <c r="G3712" s="18" t="s">
        <v>142</v>
      </c>
      <c r="H3712" s="184" t="s">
        <v>7430</v>
      </c>
      <c r="I3712" s="185" t="s">
        <v>142</v>
      </c>
      <c r="J3712" s="18" t="s">
        <v>2313</v>
      </c>
    </row>
    <row r="3713" spans="1:10" x14ac:dyDescent="0.25">
      <c r="A3713" s="18">
        <v>24200651</v>
      </c>
      <c r="B3713" s="184" t="s">
        <v>7499</v>
      </c>
      <c r="C3713" s="18" t="s">
        <v>7500</v>
      </c>
      <c r="D3713" s="185" t="s">
        <v>633</v>
      </c>
      <c r="E3713" s="18" t="s">
        <v>7501</v>
      </c>
      <c r="F3713" s="18">
        <v>16</v>
      </c>
      <c r="G3713" s="18" t="s">
        <v>142</v>
      </c>
      <c r="H3713" s="184" t="s">
        <v>7430</v>
      </c>
      <c r="I3713" s="185" t="s">
        <v>142</v>
      </c>
      <c r="J3713" s="18" t="s">
        <v>385</v>
      </c>
    </row>
    <row r="3714" spans="1:10" x14ac:dyDescent="0.25">
      <c r="A3714" s="18">
        <v>24200652</v>
      </c>
      <c r="B3714" s="184" t="s">
        <v>7499</v>
      </c>
      <c r="C3714" s="18" t="s">
        <v>7502</v>
      </c>
      <c r="D3714" s="185" t="s">
        <v>633</v>
      </c>
      <c r="E3714" s="18" t="s">
        <v>7501</v>
      </c>
      <c r="F3714" s="18">
        <v>16</v>
      </c>
      <c r="G3714" s="18" t="s">
        <v>142</v>
      </c>
      <c r="H3714" s="184" t="s">
        <v>7430</v>
      </c>
      <c r="I3714" s="185" t="s">
        <v>142</v>
      </c>
      <c r="J3714" s="18" t="s">
        <v>385</v>
      </c>
    </row>
    <row r="3715" spans="1:10" x14ac:dyDescent="0.25">
      <c r="A3715" s="18">
        <v>24170640</v>
      </c>
      <c r="B3715" s="184" t="s">
        <v>7499</v>
      </c>
      <c r="C3715" s="18" t="s">
        <v>7503</v>
      </c>
      <c r="D3715" s="185" t="s">
        <v>7187</v>
      </c>
      <c r="E3715" s="18" t="s">
        <v>7504</v>
      </c>
      <c r="F3715" s="18">
        <v>19</v>
      </c>
      <c r="G3715" s="18" t="s">
        <v>142</v>
      </c>
      <c r="H3715" s="184" t="s">
        <v>7430</v>
      </c>
      <c r="I3715" s="185" t="s">
        <v>142</v>
      </c>
      <c r="J3715" s="18" t="s">
        <v>3661</v>
      </c>
    </row>
    <row r="3716" spans="1:10" x14ac:dyDescent="0.25">
      <c r="A3716" s="18">
        <v>24222662</v>
      </c>
      <c r="B3716" s="184" t="s">
        <v>1448</v>
      </c>
      <c r="C3716" s="18" t="s">
        <v>1646</v>
      </c>
      <c r="D3716" s="185" t="s">
        <v>633</v>
      </c>
      <c r="E3716" s="18" t="s">
        <v>7505</v>
      </c>
      <c r="F3716" s="18">
        <v>16</v>
      </c>
      <c r="G3716" s="18" t="s">
        <v>142</v>
      </c>
      <c r="H3716" s="184" t="s">
        <v>7430</v>
      </c>
      <c r="I3716" s="185" t="s">
        <v>142</v>
      </c>
      <c r="J3716" s="18" t="s">
        <v>3348</v>
      </c>
    </row>
    <row r="3717" spans="1:10" x14ac:dyDescent="0.25">
      <c r="A3717" s="18">
        <v>24248085</v>
      </c>
      <c r="B3717" s="184" t="s">
        <v>5161</v>
      </c>
      <c r="C3717" s="18" t="s">
        <v>4676</v>
      </c>
      <c r="D3717" s="185" t="s">
        <v>633</v>
      </c>
      <c r="E3717" s="18" t="s">
        <v>7506</v>
      </c>
      <c r="F3717" s="18">
        <v>16</v>
      </c>
      <c r="G3717" s="18" t="s">
        <v>142</v>
      </c>
      <c r="H3717" s="184" t="s">
        <v>7430</v>
      </c>
      <c r="I3717" s="185" t="s">
        <v>142</v>
      </c>
      <c r="J3717" s="18" t="s">
        <v>307</v>
      </c>
    </row>
    <row r="3718" spans="1:10" x14ac:dyDescent="0.25">
      <c r="A3718" s="18">
        <v>24248963</v>
      </c>
      <c r="B3718" s="184" t="s">
        <v>7507</v>
      </c>
      <c r="C3718" s="18" t="s">
        <v>7508</v>
      </c>
      <c r="D3718" s="185" t="s">
        <v>7165</v>
      </c>
      <c r="E3718" s="18" t="s">
        <v>7509</v>
      </c>
      <c r="F3718" s="18">
        <v>17</v>
      </c>
      <c r="G3718" s="18" t="s">
        <v>142</v>
      </c>
      <c r="H3718" s="184" t="s">
        <v>7430</v>
      </c>
      <c r="I3718" s="185" t="s">
        <v>142</v>
      </c>
    </row>
    <row r="3719" spans="1:10" x14ac:dyDescent="0.25">
      <c r="A3719" s="18">
        <v>24190998</v>
      </c>
      <c r="B3719" s="184" t="s">
        <v>1653</v>
      </c>
      <c r="C3719" s="18" t="s">
        <v>1128</v>
      </c>
      <c r="D3719" s="185" t="s">
        <v>380</v>
      </c>
      <c r="E3719" s="18" t="s">
        <v>7510</v>
      </c>
      <c r="F3719" s="18">
        <v>16</v>
      </c>
      <c r="G3719" s="18" t="s">
        <v>142</v>
      </c>
      <c r="H3719" s="184" t="s">
        <v>7430</v>
      </c>
      <c r="I3719" s="185" t="s">
        <v>142</v>
      </c>
      <c r="J3719" s="18" t="s">
        <v>1938</v>
      </c>
    </row>
    <row r="3720" spans="1:10" x14ac:dyDescent="0.25">
      <c r="A3720" s="18">
        <v>24248091</v>
      </c>
      <c r="B3720" s="184" t="s">
        <v>665</v>
      </c>
      <c r="C3720" s="18" t="s">
        <v>2162</v>
      </c>
      <c r="D3720" s="185" t="s">
        <v>633</v>
      </c>
      <c r="E3720" s="18" t="s">
        <v>7511</v>
      </c>
      <c r="F3720" s="18">
        <v>17</v>
      </c>
      <c r="G3720" s="18" t="s">
        <v>142</v>
      </c>
      <c r="H3720" s="184" t="s">
        <v>7430</v>
      </c>
      <c r="I3720" s="185" t="s">
        <v>142</v>
      </c>
      <c r="J3720" s="18" t="s">
        <v>307</v>
      </c>
    </row>
    <row r="3721" spans="1:10" x14ac:dyDescent="0.25">
      <c r="A3721" s="18">
        <v>24211408</v>
      </c>
      <c r="B3721" s="184" t="s">
        <v>7512</v>
      </c>
      <c r="C3721" s="18" t="s">
        <v>7513</v>
      </c>
      <c r="D3721" s="185" t="s">
        <v>380</v>
      </c>
      <c r="E3721" s="18" t="s">
        <v>7514</v>
      </c>
      <c r="F3721" s="18">
        <v>16</v>
      </c>
      <c r="G3721" s="18" t="s">
        <v>142</v>
      </c>
      <c r="H3721" s="184" t="s">
        <v>7430</v>
      </c>
      <c r="I3721" s="185" t="s">
        <v>142</v>
      </c>
      <c r="J3721" s="18" t="s">
        <v>7515</v>
      </c>
    </row>
    <row r="3722" spans="1:10" x14ac:dyDescent="0.25">
      <c r="A3722" s="18">
        <v>24201414</v>
      </c>
      <c r="B3722" s="184" t="s">
        <v>2809</v>
      </c>
      <c r="C3722" s="18" t="s">
        <v>7381</v>
      </c>
      <c r="D3722" s="185" t="s">
        <v>633</v>
      </c>
      <c r="E3722" s="18" t="s">
        <v>7516</v>
      </c>
      <c r="F3722" s="18">
        <v>16</v>
      </c>
      <c r="G3722" s="18" t="s">
        <v>142</v>
      </c>
      <c r="H3722" s="184" t="s">
        <v>7430</v>
      </c>
      <c r="I3722" s="185" t="s">
        <v>142</v>
      </c>
      <c r="J3722" s="18" t="s">
        <v>2469</v>
      </c>
    </row>
    <row r="3723" spans="1:10" x14ac:dyDescent="0.25">
      <c r="A3723" s="18">
        <v>24248964</v>
      </c>
      <c r="B3723" s="184" t="s">
        <v>3519</v>
      </c>
      <c r="C3723" s="18" t="s">
        <v>7517</v>
      </c>
      <c r="D3723" s="185" t="s">
        <v>633</v>
      </c>
      <c r="E3723" s="18" t="s">
        <v>7518</v>
      </c>
      <c r="F3723" s="18">
        <v>16</v>
      </c>
      <c r="G3723" s="18" t="s">
        <v>142</v>
      </c>
      <c r="H3723" s="184" t="s">
        <v>7430</v>
      </c>
      <c r="I3723" s="185" t="s">
        <v>142</v>
      </c>
      <c r="J3723" s="18" t="s">
        <v>2283</v>
      </c>
    </row>
    <row r="3724" spans="1:10" x14ac:dyDescent="0.25">
      <c r="A3724" s="18">
        <v>24210781</v>
      </c>
      <c r="B3724" s="184" t="s">
        <v>7519</v>
      </c>
      <c r="C3724" s="18" t="s">
        <v>7520</v>
      </c>
      <c r="D3724" s="185" t="s">
        <v>633</v>
      </c>
      <c r="E3724" s="18" t="s">
        <v>7178</v>
      </c>
      <c r="F3724" s="18">
        <v>17</v>
      </c>
      <c r="G3724" s="18" t="s">
        <v>142</v>
      </c>
      <c r="H3724" s="184" t="s">
        <v>7430</v>
      </c>
      <c r="I3724" s="185" t="s">
        <v>142</v>
      </c>
      <c r="J3724" s="18" t="s">
        <v>7082</v>
      </c>
    </row>
    <row r="3725" spans="1:10" x14ac:dyDescent="0.25">
      <c r="A3725" s="18">
        <v>24248242</v>
      </c>
      <c r="B3725" s="184" t="s">
        <v>2577</v>
      </c>
      <c r="C3725" s="18" t="s">
        <v>7521</v>
      </c>
      <c r="D3725" s="185" t="s">
        <v>7165</v>
      </c>
      <c r="E3725" s="18" t="s">
        <v>7522</v>
      </c>
      <c r="F3725" s="18">
        <v>17</v>
      </c>
      <c r="G3725" s="18" t="s">
        <v>142</v>
      </c>
      <c r="H3725" s="184" t="s">
        <v>7430</v>
      </c>
      <c r="I3725" s="185" t="s">
        <v>142</v>
      </c>
      <c r="J3725" s="18" t="s">
        <v>2313</v>
      </c>
    </row>
    <row r="3726" spans="1:10" x14ac:dyDescent="0.25">
      <c r="A3726" s="18">
        <v>24211004</v>
      </c>
      <c r="B3726" s="184" t="s">
        <v>282</v>
      </c>
      <c r="C3726" s="18" t="s">
        <v>4400</v>
      </c>
      <c r="D3726" s="185" t="s">
        <v>380</v>
      </c>
      <c r="E3726" s="18" t="s">
        <v>7489</v>
      </c>
      <c r="F3726" s="18">
        <v>17</v>
      </c>
      <c r="G3726" s="18" t="s">
        <v>142</v>
      </c>
      <c r="H3726" s="184" t="s">
        <v>7430</v>
      </c>
      <c r="I3726" s="185" t="s">
        <v>142</v>
      </c>
      <c r="J3726" s="18" t="s">
        <v>182</v>
      </c>
    </row>
    <row r="3727" spans="1:10" x14ac:dyDescent="0.25">
      <c r="A3727" s="18">
        <v>24180588</v>
      </c>
      <c r="B3727" s="184" t="s">
        <v>7523</v>
      </c>
      <c r="C3727" s="18" t="s">
        <v>3976</v>
      </c>
      <c r="D3727" s="185" t="s">
        <v>7187</v>
      </c>
      <c r="E3727" s="18" t="s">
        <v>7524</v>
      </c>
      <c r="F3727" s="18">
        <v>17</v>
      </c>
      <c r="G3727" s="18" t="s">
        <v>142</v>
      </c>
      <c r="H3727" s="184" t="s">
        <v>7430</v>
      </c>
      <c r="I3727" s="185" t="s">
        <v>142</v>
      </c>
      <c r="J3727" s="18" t="s">
        <v>1627</v>
      </c>
    </row>
    <row r="3728" spans="1:10" x14ac:dyDescent="0.25">
      <c r="A3728" s="18">
        <v>24237636</v>
      </c>
      <c r="B3728" s="184" t="s">
        <v>7525</v>
      </c>
      <c r="C3728" s="18" t="s">
        <v>7526</v>
      </c>
      <c r="D3728" s="185" t="s">
        <v>380</v>
      </c>
      <c r="E3728" s="18" t="s">
        <v>7527</v>
      </c>
      <c r="F3728" s="18">
        <v>16</v>
      </c>
      <c r="G3728" s="18" t="s">
        <v>142</v>
      </c>
      <c r="H3728" s="184" t="s">
        <v>7430</v>
      </c>
      <c r="I3728" s="185" t="s">
        <v>142</v>
      </c>
      <c r="J3728" s="18" t="s">
        <v>987</v>
      </c>
    </row>
    <row r="3729" spans="1:10" x14ac:dyDescent="0.25">
      <c r="A3729" s="18">
        <v>24180141</v>
      </c>
      <c r="B3729" s="184" t="s">
        <v>7528</v>
      </c>
      <c r="C3729" s="18" t="s">
        <v>7529</v>
      </c>
      <c r="D3729" s="185" t="s">
        <v>7165</v>
      </c>
      <c r="E3729" s="18" t="s">
        <v>7530</v>
      </c>
      <c r="F3729" s="18">
        <v>18</v>
      </c>
      <c r="G3729" s="18" t="s">
        <v>142</v>
      </c>
      <c r="H3729" s="184" t="s">
        <v>7430</v>
      </c>
      <c r="I3729" s="185" t="s">
        <v>142</v>
      </c>
      <c r="J3729" s="18" t="s">
        <v>7531</v>
      </c>
    </row>
    <row r="3730" spans="1:10" x14ac:dyDescent="0.25">
      <c r="A3730" s="18">
        <v>24248089</v>
      </c>
      <c r="B3730" s="184" t="s">
        <v>7532</v>
      </c>
      <c r="C3730" s="18" t="s">
        <v>2957</v>
      </c>
      <c r="D3730" s="185" t="s">
        <v>633</v>
      </c>
      <c r="E3730" s="18" t="s">
        <v>7533</v>
      </c>
      <c r="F3730" s="18">
        <v>17</v>
      </c>
      <c r="G3730" s="18" t="s">
        <v>142</v>
      </c>
      <c r="H3730" s="184" t="s">
        <v>7430</v>
      </c>
      <c r="I3730" s="185" t="s">
        <v>142</v>
      </c>
      <c r="J3730" s="18" t="s">
        <v>307</v>
      </c>
    </row>
    <row r="3731" spans="1:10" x14ac:dyDescent="0.25">
      <c r="A3731" s="18">
        <v>24248965</v>
      </c>
      <c r="B3731" s="184" t="s">
        <v>1496</v>
      </c>
      <c r="C3731" s="18" t="s">
        <v>7534</v>
      </c>
      <c r="D3731" s="185" t="s">
        <v>633</v>
      </c>
      <c r="E3731" s="18" t="s">
        <v>7535</v>
      </c>
      <c r="F3731" s="18">
        <v>17</v>
      </c>
      <c r="G3731" s="18" t="s">
        <v>142</v>
      </c>
      <c r="H3731" s="184" t="s">
        <v>7430</v>
      </c>
      <c r="I3731" s="185" t="s">
        <v>142</v>
      </c>
    </row>
    <row r="3732" spans="1:10" x14ac:dyDescent="0.25">
      <c r="A3732" s="18">
        <v>24200553</v>
      </c>
      <c r="B3732" s="184" t="s">
        <v>4167</v>
      </c>
      <c r="C3732" s="18" t="s">
        <v>2523</v>
      </c>
      <c r="D3732" s="185" t="s">
        <v>7165</v>
      </c>
      <c r="E3732" s="18" t="s">
        <v>7318</v>
      </c>
      <c r="F3732" s="18">
        <v>18</v>
      </c>
      <c r="G3732" s="18" t="s">
        <v>142</v>
      </c>
      <c r="H3732" s="184" t="s">
        <v>7430</v>
      </c>
      <c r="I3732" s="185" t="s">
        <v>142</v>
      </c>
      <c r="J3732" s="18" t="s">
        <v>307</v>
      </c>
    </row>
    <row r="3733" spans="1:10" x14ac:dyDescent="0.25">
      <c r="A3733" s="18">
        <v>24201609</v>
      </c>
      <c r="B3733" s="184" t="s">
        <v>7536</v>
      </c>
      <c r="C3733" s="18" t="s">
        <v>3956</v>
      </c>
      <c r="D3733" s="185" t="s">
        <v>380</v>
      </c>
      <c r="E3733" s="18" t="s">
        <v>7537</v>
      </c>
      <c r="F3733" s="18">
        <v>16</v>
      </c>
      <c r="G3733" s="18" t="s">
        <v>142</v>
      </c>
      <c r="H3733" s="184" t="s">
        <v>7430</v>
      </c>
      <c r="I3733" s="185" t="s">
        <v>142</v>
      </c>
      <c r="J3733" s="18" t="s">
        <v>2313</v>
      </c>
    </row>
    <row r="3734" spans="1:10" x14ac:dyDescent="0.25">
      <c r="A3734" s="18">
        <v>24248090</v>
      </c>
      <c r="B3734" s="184" t="s">
        <v>7538</v>
      </c>
      <c r="C3734" s="18" t="s">
        <v>7539</v>
      </c>
      <c r="D3734" s="185" t="s">
        <v>7165</v>
      </c>
      <c r="E3734" s="18" t="s">
        <v>7469</v>
      </c>
      <c r="F3734" s="18">
        <v>18</v>
      </c>
      <c r="G3734" s="18" t="s">
        <v>142</v>
      </c>
      <c r="H3734" s="184" t="s">
        <v>7430</v>
      </c>
      <c r="I3734" s="185" t="s">
        <v>142</v>
      </c>
      <c r="J3734" s="18" t="s">
        <v>307</v>
      </c>
    </row>
    <row r="3735" spans="1:10" x14ac:dyDescent="0.25">
      <c r="A3735" s="18">
        <v>24200098</v>
      </c>
      <c r="B3735" s="184" t="s">
        <v>2051</v>
      </c>
      <c r="C3735" s="18" t="s">
        <v>1282</v>
      </c>
      <c r="D3735" s="185" t="s">
        <v>633</v>
      </c>
      <c r="E3735" s="18" t="s">
        <v>7540</v>
      </c>
      <c r="F3735" s="18">
        <v>16</v>
      </c>
      <c r="G3735" s="18" t="s">
        <v>142</v>
      </c>
      <c r="H3735" s="184" t="s">
        <v>7430</v>
      </c>
      <c r="I3735" s="185" t="s">
        <v>142</v>
      </c>
      <c r="J3735" s="18" t="s">
        <v>1316</v>
      </c>
    </row>
    <row r="3736" spans="1:10" x14ac:dyDescent="0.25">
      <c r="A3736" s="18">
        <v>24212254</v>
      </c>
      <c r="B3736" s="184" t="s">
        <v>3988</v>
      </c>
      <c r="C3736" s="18" t="s">
        <v>2070</v>
      </c>
      <c r="D3736" s="185" t="s">
        <v>94</v>
      </c>
      <c r="E3736" s="18" t="s">
        <v>7541</v>
      </c>
      <c r="F3736" s="18">
        <v>15</v>
      </c>
      <c r="G3736" s="18" t="s">
        <v>142</v>
      </c>
      <c r="H3736" s="184" t="s">
        <v>7430</v>
      </c>
      <c r="I3736" s="185" t="s">
        <v>142</v>
      </c>
      <c r="J3736" s="18" t="s">
        <v>7542</v>
      </c>
    </row>
    <row r="3737" spans="1:10" x14ac:dyDescent="0.25">
      <c r="A3737" s="18">
        <v>24211206</v>
      </c>
      <c r="B3737" s="184" t="s">
        <v>7543</v>
      </c>
      <c r="C3737" s="18" t="s">
        <v>3522</v>
      </c>
      <c r="D3737" s="185" t="s">
        <v>94</v>
      </c>
      <c r="E3737" s="18" t="s">
        <v>2736</v>
      </c>
      <c r="F3737" s="18">
        <v>15</v>
      </c>
      <c r="G3737" s="18" t="s">
        <v>142</v>
      </c>
      <c r="H3737" s="184" t="s">
        <v>7430</v>
      </c>
      <c r="I3737" s="185" t="s">
        <v>142</v>
      </c>
      <c r="J3737" s="18" t="s">
        <v>307</v>
      </c>
    </row>
    <row r="3738" spans="1:10" x14ac:dyDescent="0.25">
      <c r="A3738" s="18">
        <v>24210939</v>
      </c>
      <c r="B3738" s="184" t="s">
        <v>7544</v>
      </c>
      <c r="C3738" s="18" t="s">
        <v>7545</v>
      </c>
      <c r="D3738" s="185" t="s">
        <v>380</v>
      </c>
      <c r="E3738" s="18" t="s">
        <v>7546</v>
      </c>
      <c r="F3738" s="18">
        <v>16</v>
      </c>
      <c r="G3738" s="18" t="s">
        <v>142</v>
      </c>
      <c r="H3738" s="184" t="s">
        <v>7430</v>
      </c>
      <c r="I3738" s="185" t="s">
        <v>142</v>
      </c>
      <c r="J3738" s="18" t="s">
        <v>3492</v>
      </c>
    </row>
    <row r="3739" spans="1:10" x14ac:dyDescent="0.25">
      <c r="A3739" s="18">
        <v>24220429</v>
      </c>
      <c r="B3739" s="184" t="s">
        <v>7547</v>
      </c>
      <c r="C3739" s="18" t="s">
        <v>7548</v>
      </c>
      <c r="D3739" s="185" t="s">
        <v>7187</v>
      </c>
      <c r="E3739" s="18" t="s">
        <v>7549</v>
      </c>
      <c r="F3739" s="18">
        <v>18</v>
      </c>
      <c r="G3739" s="18" t="s">
        <v>142</v>
      </c>
      <c r="H3739" s="184" t="s">
        <v>7430</v>
      </c>
      <c r="I3739" s="185" t="s">
        <v>142</v>
      </c>
      <c r="J3739" s="18" t="s">
        <v>307</v>
      </c>
    </row>
    <row r="3740" spans="1:10" x14ac:dyDescent="0.25">
      <c r="A3740" s="18">
        <v>24201510</v>
      </c>
      <c r="B3740" s="184" t="s">
        <v>7550</v>
      </c>
      <c r="C3740" s="18" t="s">
        <v>7551</v>
      </c>
      <c r="D3740" s="185" t="s">
        <v>95</v>
      </c>
      <c r="E3740" s="18" t="s">
        <v>7552</v>
      </c>
      <c r="F3740" s="18">
        <v>15</v>
      </c>
      <c r="G3740" s="18" t="s">
        <v>142</v>
      </c>
      <c r="H3740" s="184" t="s">
        <v>7430</v>
      </c>
      <c r="I3740" s="185" t="s">
        <v>142</v>
      </c>
      <c r="J3740" s="18" t="s">
        <v>4790</v>
      </c>
    </row>
    <row r="3741" spans="1:10" x14ac:dyDescent="0.25">
      <c r="A3741" s="18">
        <v>24238803</v>
      </c>
      <c r="B3741" s="184" t="s">
        <v>2712</v>
      </c>
      <c r="C3741" s="18" t="s">
        <v>7368</v>
      </c>
      <c r="D3741" s="185" t="s">
        <v>7187</v>
      </c>
      <c r="E3741" s="18" t="s">
        <v>7553</v>
      </c>
      <c r="F3741" s="18">
        <v>18</v>
      </c>
      <c r="G3741" s="18" t="s">
        <v>142</v>
      </c>
      <c r="H3741" s="184" t="s">
        <v>7430</v>
      </c>
      <c r="I3741" s="185" t="s">
        <v>142</v>
      </c>
      <c r="J3741" s="18" t="s">
        <v>182</v>
      </c>
    </row>
    <row r="3742" spans="1:10" x14ac:dyDescent="0.25">
      <c r="A3742" s="18">
        <v>24220450</v>
      </c>
      <c r="B3742" s="184" t="s">
        <v>2084</v>
      </c>
      <c r="C3742" s="18" t="s">
        <v>7554</v>
      </c>
      <c r="D3742" s="185" t="s">
        <v>633</v>
      </c>
      <c r="E3742" s="18" t="s">
        <v>7511</v>
      </c>
      <c r="F3742" s="18">
        <v>17</v>
      </c>
      <c r="G3742" s="18" t="s">
        <v>142</v>
      </c>
      <c r="H3742" s="184" t="s">
        <v>7430</v>
      </c>
      <c r="I3742" s="185" t="s">
        <v>142</v>
      </c>
      <c r="J3742" s="18" t="s">
        <v>307</v>
      </c>
    </row>
    <row r="3743" spans="1:10" x14ac:dyDescent="0.25">
      <c r="A3743" s="18">
        <v>24220887</v>
      </c>
      <c r="B3743" s="184" t="s">
        <v>7555</v>
      </c>
      <c r="C3743" s="18" t="s">
        <v>7556</v>
      </c>
      <c r="D3743" s="185" t="s">
        <v>94</v>
      </c>
      <c r="E3743" s="18" t="s">
        <v>7557</v>
      </c>
      <c r="F3743" s="18">
        <v>15</v>
      </c>
      <c r="G3743" s="18" t="s">
        <v>142</v>
      </c>
      <c r="H3743" s="184" t="s">
        <v>7430</v>
      </c>
      <c r="I3743" s="185" t="s">
        <v>142</v>
      </c>
      <c r="J3743" s="18" t="s">
        <v>307</v>
      </c>
    </row>
    <row r="3744" spans="1:10" x14ac:dyDescent="0.25">
      <c r="A3744" s="18">
        <v>24200281</v>
      </c>
      <c r="B3744" s="184" t="s">
        <v>3818</v>
      </c>
      <c r="C3744" s="18" t="s">
        <v>7558</v>
      </c>
      <c r="D3744" s="185" t="s">
        <v>95</v>
      </c>
      <c r="E3744" s="18" t="s">
        <v>7559</v>
      </c>
      <c r="F3744" s="18">
        <v>15</v>
      </c>
      <c r="G3744" s="18" t="s">
        <v>142</v>
      </c>
      <c r="H3744" s="184" t="s">
        <v>7430</v>
      </c>
      <c r="I3744" s="185" t="s">
        <v>142</v>
      </c>
      <c r="J3744" s="18" t="s">
        <v>4790</v>
      </c>
    </row>
    <row r="3745" spans="1:10" x14ac:dyDescent="0.25">
      <c r="A3745" s="18">
        <v>24248966</v>
      </c>
      <c r="B3745" s="184" t="s">
        <v>7560</v>
      </c>
      <c r="C3745" s="18" t="s">
        <v>7561</v>
      </c>
      <c r="D3745" s="185" t="s">
        <v>380</v>
      </c>
      <c r="E3745" s="18" t="s">
        <v>7562</v>
      </c>
      <c r="F3745" s="18">
        <v>16</v>
      </c>
      <c r="G3745" s="18" t="s">
        <v>142</v>
      </c>
      <c r="H3745" s="184" t="s">
        <v>7430</v>
      </c>
      <c r="I3745" s="185" t="s">
        <v>142</v>
      </c>
      <c r="J3745" s="18" t="s">
        <v>307</v>
      </c>
    </row>
    <row r="3746" spans="1:10" x14ac:dyDescent="0.25">
      <c r="A3746" s="18">
        <v>24248243</v>
      </c>
      <c r="B3746" s="184" t="s">
        <v>7563</v>
      </c>
      <c r="C3746" s="18" t="s">
        <v>7564</v>
      </c>
      <c r="D3746" s="185" t="s">
        <v>633</v>
      </c>
      <c r="E3746" s="18" t="s">
        <v>7565</v>
      </c>
      <c r="F3746" s="18">
        <v>16</v>
      </c>
      <c r="G3746" s="18" t="s">
        <v>142</v>
      </c>
      <c r="H3746" s="184" t="s">
        <v>7430</v>
      </c>
      <c r="I3746" s="185" t="s">
        <v>142</v>
      </c>
      <c r="J3746" s="18" t="s">
        <v>2313</v>
      </c>
    </row>
    <row r="3747" spans="1:10" x14ac:dyDescent="0.25">
      <c r="A3747" s="18">
        <v>24180248</v>
      </c>
      <c r="B3747" s="184" t="s">
        <v>6513</v>
      </c>
      <c r="C3747" s="18" t="s">
        <v>6141</v>
      </c>
      <c r="D3747" s="185" t="s">
        <v>7165</v>
      </c>
      <c r="E3747" s="18" t="s">
        <v>7566</v>
      </c>
      <c r="F3747" s="18">
        <v>18</v>
      </c>
      <c r="G3747" s="18" t="s">
        <v>142</v>
      </c>
      <c r="H3747" s="184" t="s">
        <v>7430</v>
      </c>
      <c r="I3747" s="185" t="s">
        <v>142</v>
      </c>
      <c r="J3747" s="18" t="s">
        <v>307</v>
      </c>
    </row>
    <row r="3748" spans="1:10" x14ac:dyDescent="0.25">
      <c r="A3748" s="18">
        <v>24180206</v>
      </c>
      <c r="B3748" s="184" t="s">
        <v>7567</v>
      </c>
      <c r="C3748" s="18" t="s">
        <v>7568</v>
      </c>
      <c r="D3748" s="185" t="s">
        <v>7187</v>
      </c>
      <c r="E3748" s="18" t="s">
        <v>7569</v>
      </c>
      <c r="F3748" s="18">
        <v>18</v>
      </c>
      <c r="G3748" s="18" t="s">
        <v>142</v>
      </c>
      <c r="H3748" s="184" t="s">
        <v>7430</v>
      </c>
      <c r="I3748" s="185" t="s">
        <v>142</v>
      </c>
      <c r="J3748" s="18" t="s">
        <v>1417</v>
      </c>
    </row>
    <row r="3749" spans="1:10" x14ac:dyDescent="0.25">
      <c r="A3749" s="18">
        <v>24200060</v>
      </c>
      <c r="B3749" s="184" t="s">
        <v>4353</v>
      </c>
      <c r="C3749" s="18" t="s">
        <v>7570</v>
      </c>
      <c r="D3749" s="185" t="s">
        <v>380</v>
      </c>
      <c r="E3749" s="18" t="s">
        <v>7571</v>
      </c>
      <c r="F3749" s="18">
        <v>16</v>
      </c>
      <c r="G3749" s="18" t="s">
        <v>142</v>
      </c>
      <c r="H3749" s="184" t="s">
        <v>7430</v>
      </c>
      <c r="I3749" s="185" t="s">
        <v>142</v>
      </c>
      <c r="J3749" s="18" t="s">
        <v>1417</v>
      </c>
    </row>
    <row r="3750" spans="1:10" x14ac:dyDescent="0.25">
      <c r="A3750" s="18">
        <v>24248088</v>
      </c>
      <c r="B3750" s="184" t="s">
        <v>2852</v>
      </c>
      <c r="C3750" s="18" t="s">
        <v>7572</v>
      </c>
      <c r="D3750" s="185" t="s">
        <v>633</v>
      </c>
      <c r="E3750" s="18" t="s">
        <v>7573</v>
      </c>
      <c r="F3750" s="18">
        <v>17</v>
      </c>
      <c r="G3750" s="18" t="s">
        <v>142</v>
      </c>
      <c r="H3750" s="184" t="s">
        <v>7430</v>
      </c>
      <c r="I3750" s="185" t="s">
        <v>142</v>
      </c>
      <c r="J3750" s="18" t="s">
        <v>307</v>
      </c>
    </row>
    <row r="3751" spans="1:10" x14ac:dyDescent="0.25">
      <c r="A3751" s="18">
        <v>24210200</v>
      </c>
      <c r="B3751" s="184" t="s">
        <v>7574</v>
      </c>
      <c r="C3751" s="18" t="s">
        <v>6479</v>
      </c>
      <c r="D3751" s="185" t="s">
        <v>633</v>
      </c>
      <c r="E3751" s="18" t="s">
        <v>7575</v>
      </c>
      <c r="F3751" s="18">
        <v>17</v>
      </c>
      <c r="G3751" s="18" t="s">
        <v>142</v>
      </c>
      <c r="H3751" s="184" t="s">
        <v>7430</v>
      </c>
      <c r="I3751" s="185" t="s">
        <v>142</v>
      </c>
      <c r="J3751" s="18" t="s">
        <v>307</v>
      </c>
    </row>
    <row r="3752" spans="1:10" x14ac:dyDescent="0.25">
      <c r="A3752" s="18">
        <v>24248086</v>
      </c>
      <c r="B3752" s="184" t="s">
        <v>7576</v>
      </c>
      <c r="C3752" s="18" t="s">
        <v>7577</v>
      </c>
      <c r="D3752" s="185" t="s">
        <v>94</v>
      </c>
      <c r="E3752" s="18" t="s">
        <v>2083</v>
      </c>
      <c r="F3752" s="18">
        <v>14</v>
      </c>
      <c r="G3752" s="18" t="s">
        <v>142</v>
      </c>
      <c r="H3752" s="184" t="s">
        <v>7430</v>
      </c>
      <c r="I3752" s="185" t="s">
        <v>142</v>
      </c>
      <c r="J3752" s="18" t="s">
        <v>307</v>
      </c>
    </row>
    <row r="3753" spans="1:10" x14ac:dyDescent="0.25">
      <c r="A3753" s="18">
        <v>24190867</v>
      </c>
      <c r="B3753" s="184" t="s">
        <v>747</v>
      </c>
      <c r="C3753" s="18" t="s">
        <v>7578</v>
      </c>
      <c r="D3753" s="185" t="s">
        <v>380</v>
      </c>
      <c r="E3753" s="18" t="s">
        <v>7579</v>
      </c>
      <c r="F3753" s="18">
        <v>16</v>
      </c>
      <c r="G3753" s="18" t="s">
        <v>142</v>
      </c>
      <c r="H3753" s="184" t="s">
        <v>7430</v>
      </c>
      <c r="I3753" s="185" t="s">
        <v>142</v>
      </c>
      <c r="J3753" s="18" t="s">
        <v>419</v>
      </c>
    </row>
    <row r="3754" spans="1:10" x14ac:dyDescent="0.25">
      <c r="A3754" s="18">
        <v>24180695</v>
      </c>
      <c r="B3754" s="184" t="s">
        <v>7580</v>
      </c>
      <c r="C3754" s="18" t="s">
        <v>7581</v>
      </c>
      <c r="D3754" s="185" t="s">
        <v>380</v>
      </c>
      <c r="E3754" s="18" t="s">
        <v>7582</v>
      </c>
      <c r="F3754" s="18">
        <v>17</v>
      </c>
      <c r="G3754" s="18" t="s">
        <v>142</v>
      </c>
      <c r="H3754" s="184" t="s">
        <v>7430</v>
      </c>
      <c r="I3754" s="185" t="s">
        <v>142</v>
      </c>
      <c r="J3754" s="18" t="s">
        <v>3727</v>
      </c>
    </row>
    <row r="3755" spans="1:10" x14ac:dyDescent="0.25">
      <c r="A3755" s="18">
        <v>24248967</v>
      </c>
      <c r="B3755" s="184" t="s">
        <v>4009</v>
      </c>
      <c r="C3755" s="18" t="s">
        <v>7583</v>
      </c>
      <c r="D3755" s="185" t="s">
        <v>633</v>
      </c>
      <c r="E3755" s="18" t="s">
        <v>7584</v>
      </c>
      <c r="F3755" s="18">
        <v>16</v>
      </c>
      <c r="G3755" s="18" t="s">
        <v>142</v>
      </c>
      <c r="H3755" s="184" t="s">
        <v>7430</v>
      </c>
      <c r="I3755" s="185" t="s">
        <v>142</v>
      </c>
      <c r="J3755" s="18" t="s">
        <v>307</v>
      </c>
    </row>
    <row r="3756" spans="1:10" x14ac:dyDescent="0.25">
      <c r="A3756" s="18">
        <v>24248099</v>
      </c>
      <c r="B3756" s="184" t="s">
        <v>1127</v>
      </c>
      <c r="C3756" s="18" t="s">
        <v>7585</v>
      </c>
      <c r="D3756" s="185" t="s">
        <v>95</v>
      </c>
      <c r="E3756" s="18" t="s">
        <v>2956</v>
      </c>
      <c r="F3756" s="18">
        <v>15</v>
      </c>
      <c r="G3756" s="18" t="s">
        <v>142</v>
      </c>
      <c r="H3756" s="184" t="s">
        <v>7430</v>
      </c>
      <c r="I3756" s="185" t="s">
        <v>142</v>
      </c>
      <c r="J3756" s="18" t="s">
        <v>307</v>
      </c>
    </row>
    <row r="3757" spans="1:10" x14ac:dyDescent="0.25">
      <c r="A3757" s="18">
        <v>24180090</v>
      </c>
      <c r="B3757" s="184" t="s">
        <v>427</v>
      </c>
      <c r="C3757" s="18" t="s">
        <v>7586</v>
      </c>
      <c r="D3757" s="185" t="s">
        <v>633</v>
      </c>
      <c r="E3757" s="18" t="s">
        <v>7587</v>
      </c>
      <c r="F3757" s="18">
        <v>17</v>
      </c>
      <c r="G3757" s="18" t="s">
        <v>142</v>
      </c>
      <c r="H3757" s="184" t="s">
        <v>7430</v>
      </c>
      <c r="I3757" s="185" t="s">
        <v>142</v>
      </c>
      <c r="J3757" s="18" t="s">
        <v>307</v>
      </c>
    </row>
    <row r="3758" spans="1:10" x14ac:dyDescent="0.25">
      <c r="A3758" s="18">
        <v>24190381</v>
      </c>
      <c r="B3758" s="184" t="s">
        <v>7326</v>
      </c>
      <c r="C3758" s="18" t="s">
        <v>2135</v>
      </c>
      <c r="D3758" s="185" t="s">
        <v>380</v>
      </c>
      <c r="E3758" s="18" t="s">
        <v>7420</v>
      </c>
      <c r="F3758" s="18">
        <v>17</v>
      </c>
      <c r="G3758" s="18" t="s">
        <v>142</v>
      </c>
      <c r="H3758" s="184" t="s">
        <v>7430</v>
      </c>
      <c r="I3758" s="185" t="s">
        <v>142</v>
      </c>
      <c r="J3758" s="18" t="s">
        <v>182</v>
      </c>
    </row>
    <row r="3759" spans="1:10" x14ac:dyDescent="0.25">
      <c r="A3759" s="18">
        <v>24190457</v>
      </c>
      <c r="B3759" s="184" t="s">
        <v>3703</v>
      </c>
      <c r="C3759" s="18" t="s">
        <v>2164</v>
      </c>
      <c r="D3759" s="185" t="s">
        <v>633</v>
      </c>
      <c r="E3759" s="18" t="s">
        <v>7588</v>
      </c>
      <c r="F3759" s="18">
        <v>16</v>
      </c>
      <c r="G3759" s="18" t="s">
        <v>142</v>
      </c>
      <c r="H3759" s="184" t="s">
        <v>7430</v>
      </c>
      <c r="I3759" s="185" t="s">
        <v>142</v>
      </c>
      <c r="J3759" s="18" t="s">
        <v>6455</v>
      </c>
    </row>
    <row r="3760" spans="1:10" x14ac:dyDescent="0.25">
      <c r="A3760" s="18">
        <v>24192883</v>
      </c>
      <c r="B3760" s="184" t="s">
        <v>3703</v>
      </c>
      <c r="C3760" s="18" t="s">
        <v>7589</v>
      </c>
      <c r="D3760" s="185" t="s">
        <v>7187</v>
      </c>
      <c r="E3760" s="18" t="s">
        <v>7590</v>
      </c>
      <c r="F3760" s="18">
        <v>19</v>
      </c>
      <c r="G3760" s="18" t="s">
        <v>142</v>
      </c>
      <c r="H3760" s="184" t="s">
        <v>7430</v>
      </c>
      <c r="I3760" s="185" t="s">
        <v>142</v>
      </c>
      <c r="J3760" s="18" t="s">
        <v>1750</v>
      </c>
    </row>
    <row r="3761" spans="1:10" x14ac:dyDescent="0.25">
      <c r="A3761" s="18">
        <v>24200017</v>
      </c>
      <c r="B3761" s="184" t="s">
        <v>1150</v>
      </c>
      <c r="C3761" s="18" t="s">
        <v>7591</v>
      </c>
      <c r="D3761" s="185" t="s">
        <v>95</v>
      </c>
      <c r="E3761" s="18" t="s">
        <v>2675</v>
      </c>
      <c r="F3761" s="18">
        <v>15</v>
      </c>
      <c r="G3761" s="18" t="s">
        <v>142</v>
      </c>
      <c r="H3761" s="184" t="s">
        <v>7430</v>
      </c>
      <c r="I3761" s="185" t="s">
        <v>142</v>
      </c>
      <c r="J3761" s="18" t="s">
        <v>445</v>
      </c>
    </row>
    <row r="3762" spans="1:10" x14ac:dyDescent="0.25">
      <c r="A3762" s="18">
        <v>24193207</v>
      </c>
      <c r="B3762" s="184" t="s">
        <v>6200</v>
      </c>
      <c r="C3762" s="18" t="s">
        <v>2733</v>
      </c>
      <c r="D3762" s="185" t="s">
        <v>380</v>
      </c>
      <c r="E3762" s="18" t="s">
        <v>7592</v>
      </c>
      <c r="F3762" s="18">
        <v>16</v>
      </c>
      <c r="G3762" s="18" t="s">
        <v>142</v>
      </c>
      <c r="H3762" s="184" t="s">
        <v>7430</v>
      </c>
      <c r="I3762" s="185" t="s">
        <v>142</v>
      </c>
      <c r="J3762" s="18" t="s">
        <v>5364</v>
      </c>
    </row>
    <row r="3763" spans="1:10" x14ac:dyDescent="0.25">
      <c r="A3763" s="18">
        <v>24248398</v>
      </c>
      <c r="B3763" s="184" t="s">
        <v>5713</v>
      </c>
      <c r="C3763" s="18" t="s">
        <v>1589</v>
      </c>
      <c r="D3763" s="185" t="s">
        <v>380</v>
      </c>
      <c r="E3763" s="18" t="s">
        <v>7593</v>
      </c>
      <c r="F3763" s="18">
        <v>16</v>
      </c>
      <c r="G3763" s="18" t="s">
        <v>142</v>
      </c>
      <c r="H3763" s="184" t="s">
        <v>7430</v>
      </c>
      <c r="I3763" s="185" t="s">
        <v>142</v>
      </c>
      <c r="J3763" s="18" t="s">
        <v>2313</v>
      </c>
    </row>
    <row r="3764" spans="1:10" x14ac:dyDescent="0.25">
      <c r="A3764" s="18">
        <v>24248096</v>
      </c>
      <c r="B3764" s="184" t="s">
        <v>7594</v>
      </c>
      <c r="C3764" s="18" t="s">
        <v>7595</v>
      </c>
      <c r="D3764" s="185" t="s">
        <v>380</v>
      </c>
      <c r="E3764" s="18" t="s">
        <v>7596</v>
      </c>
      <c r="F3764" s="18">
        <v>15</v>
      </c>
      <c r="G3764" s="18" t="s">
        <v>142</v>
      </c>
      <c r="H3764" s="184" t="s">
        <v>7430</v>
      </c>
      <c r="I3764" s="185" t="s">
        <v>142</v>
      </c>
      <c r="J3764" s="18" t="s">
        <v>307</v>
      </c>
    </row>
    <row r="3765" spans="1:10" x14ac:dyDescent="0.25">
      <c r="A3765" s="18">
        <v>24248095</v>
      </c>
      <c r="B3765" s="184" t="s">
        <v>3042</v>
      </c>
      <c r="C3765" s="18" t="s">
        <v>7597</v>
      </c>
      <c r="D3765" s="185" t="s">
        <v>380</v>
      </c>
      <c r="E3765" s="18" t="s">
        <v>7598</v>
      </c>
      <c r="F3765" s="18">
        <v>16</v>
      </c>
      <c r="G3765" s="18" t="s">
        <v>142</v>
      </c>
      <c r="H3765" s="184" t="s">
        <v>7430</v>
      </c>
      <c r="I3765" s="185" t="s">
        <v>142</v>
      </c>
      <c r="J3765" s="18" t="s">
        <v>307</v>
      </c>
    </row>
    <row r="3766" spans="1:10" x14ac:dyDescent="0.25">
      <c r="A3766" s="18">
        <v>24238544</v>
      </c>
      <c r="B3766" s="184" t="s">
        <v>757</v>
      </c>
      <c r="C3766" s="18" t="s">
        <v>7599</v>
      </c>
      <c r="D3766" s="185" t="s">
        <v>7328</v>
      </c>
      <c r="E3766" s="18" t="s">
        <v>7600</v>
      </c>
      <c r="F3766" s="18">
        <v>20</v>
      </c>
      <c r="G3766" s="18" t="s">
        <v>142</v>
      </c>
      <c r="H3766" s="184" t="s">
        <v>7601</v>
      </c>
      <c r="I3766" s="185" t="s">
        <v>142</v>
      </c>
      <c r="J3766" s="18" t="s">
        <v>7602</v>
      </c>
    </row>
    <row r="3767" spans="1:10" x14ac:dyDescent="0.25">
      <c r="A3767" s="18">
        <v>24249379</v>
      </c>
      <c r="B3767" s="184" t="s">
        <v>9217</v>
      </c>
      <c r="C3767" s="18" t="s">
        <v>9218</v>
      </c>
      <c r="D3767" s="185" t="s">
        <v>94</v>
      </c>
      <c r="E3767" s="18" t="s">
        <v>7784</v>
      </c>
      <c r="F3767" s="18">
        <v>15</v>
      </c>
      <c r="G3767" s="18" t="s">
        <v>142</v>
      </c>
      <c r="H3767" s="184" t="s">
        <v>7601</v>
      </c>
      <c r="I3767" s="185" t="s">
        <v>142</v>
      </c>
    </row>
    <row r="3768" spans="1:10" x14ac:dyDescent="0.25">
      <c r="A3768" s="18">
        <v>24249037</v>
      </c>
      <c r="B3768" s="184" t="s">
        <v>7603</v>
      </c>
      <c r="C3768" s="18" t="s">
        <v>7604</v>
      </c>
      <c r="D3768" s="185" t="s">
        <v>7187</v>
      </c>
      <c r="E3768" s="18" t="s">
        <v>7605</v>
      </c>
      <c r="F3768" s="18">
        <v>18</v>
      </c>
      <c r="G3768" s="18" t="s">
        <v>142</v>
      </c>
      <c r="H3768" s="184" t="s">
        <v>7601</v>
      </c>
      <c r="I3768" s="185" t="s">
        <v>142</v>
      </c>
      <c r="J3768" s="18" t="s">
        <v>307</v>
      </c>
    </row>
    <row r="3769" spans="1:10" x14ac:dyDescent="0.25">
      <c r="A3769" s="18">
        <v>24200025</v>
      </c>
      <c r="B3769" s="184" t="s">
        <v>9244</v>
      </c>
      <c r="C3769" s="18" t="s">
        <v>9245</v>
      </c>
      <c r="D3769" s="185" t="s">
        <v>633</v>
      </c>
      <c r="E3769" s="18" t="s">
        <v>9246</v>
      </c>
      <c r="F3769" s="18">
        <v>16</v>
      </c>
      <c r="G3769" s="18" t="s">
        <v>142</v>
      </c>
      <c r="H3769" s="184" t="s">
        <v>7601</v>
      </c>
      <c r="I3769" s="185" t="s">
        <v>142</v>
      </c>
      <c r="J3769" s="18" t="s">
        <v>156</v>
      </c>
    </row>
    <row r="3770" spans="1:10" x14ac:dyDescent="0.25">
      <c r="A3770" s="18">
        <v>24249373</v>
      </c>
      <c r="B3770" s="184" t="s">
        <v>9219</v>
      </c>
      <c r="C3770" s="18" t="s">
        <v>3516</v>
      </c>
      <c r="D3770" s="185" t="s">
        <v>380</v>
      </c>
      <c r="E3770" s="18" t="s">
        <v>7274</v>
      </c>
      <c r="F3770" s="18">
        <v>16</v>
      </c>
      <c r="G3770" s="18" t="s">
        <v>142</v>
      </c>
      <c r="H3770" s="184" t="s">
        <v>7601</v>
      </c>
      <c r="I3770" s="185" t="s">
        <v>142</v>
      </c>
      <c r="J3770" s="18" t="s">
        <v>9212</v>
      </c>
    </row>
    <row r="3771" spans="1:10" x14ac:dyDescent="0.25">
      <c r="A3771" s="18">
        <v>24211003</v>
      </c>
      <c r="B3771" s="184" t="s">
        <v>846</v>
      </c>
      <c r="C3771" s="18" t="s">
        <v>5654</v>
      </c>
      <c r="D3771" s="185" t="s">
        <v>380</v>
      </c>
      <c r="E3771" s="18" t="s">
        <v>7234</v>
      </c>
      <c r="F3771" s="18">
        <v>16</v>
      </c>
      <c r="G3771" s="18" t="s">
        <v>142</v>
      </c>
      <c r="H3771" s="184" t="s">
        <v>7601</v>
      </c>
      <c r="I3771" s="185" t="s">
        <v>142</v>
      </c>
      <c r="J3771" s="18" t="s">
        <v>6793</v>
      </c>
    </row>
    <row r="3772" spans="1:10" x14ac:dyDescent="0.25">
      <c r="A3772" s="18">
        <v>24211200</v>
      </c>
      <c r="B3772" s="184" t="s">
        <v>9220</v>
      </c>
      <c r="C3772" s="18" t="s">
        <v>9221</v>
      </c>
      <c r="D3772" s="185" t="s">
        <v>633</v>
      </c>
      <c r="E3772" s="18" t="s">
        <v>8676</v>
      </c>
      <c r="F3772" s="18">
        <v>16</v>
      </c>
      <c r="G3772" s="18" t="s">
        <v>142</v>
      </c>
      <c r="H3772" s="184" t="s">
        <v>7601</v>
      </c>
      <c r="I3772" s="185" t="s">
        <v>142</v>
      </c>
      <c r="J3772" s="18" t="s">
        <v>4089</v>
      </c>
    </row>
    <row r="3773" spans="1:10" x14ac:dyDescent="0.25">
      <c r="A3773" s="18">
        <v>24249026</v>
      </c>
      <c r="B3773" s="184" t="s">
        <v>7606</v>
      </c>
      <c r="C3773" s="18" t="s">
        <v>7607</v>
      </c>
      <c r="D3773" s="185" t="s">
        <v>7328</v>
      </c>
      <c r="E3773" s="18" t="s">
        <v>7608</v>
      </c>
      <c r="F3773" s="18">
        <v>19</v>
      </c>
      <c r="G3773" s="18" t="s">
        <v>142</v>
      </c>
      <c r="H3773" s="184" t="s">
        <v>7601</v>
      </c>
      <c r="I3773" s="185" t="s">
        <v>142</v>
      </c>
      <c r="J3773" s="18" t="s">
        <v>307</v>
      </c>
    </row>
    <row r="3774" spans="1:10" x14ac:dyDescent="0.25">
      <c r="A3774" s="18">
        <v>24180036</v>
      </c>
      <c r="B3774" s="184" t="s">
        <v>1381</v>
      </c>
      <c r="C3774" s="18" t="s">
        <v>7609</v>
      </c>
      <c r="D3774" s="185" t="s">
        <v>745</v>
      </c>
      <c r="E3774" s="18" t="s">
        <v>7608</v>
      </c>
      <c r="F3774" s="18">
        <v>19</v>
      </c>
      <c r="G3774" s="18" t="s">
        <v>142</v>
      </c>
      <c r="H3774" s="184" t="s">
        <v>7601</v>
      </c>
      <c r="I3774" s="185" t="s">
        <v>142</v>
      </c>
      <c r="J3774" s="18" t="s">
        <v>7610</v>
      </c>
    </row>
    <row r="3775" spans="1:10" x14ac:dyDescent="0.25">
      <c r="A3775" s="18">
        <v>24248103</v>
      </c>
      <c r="B3775" s="184" t="s">
        <v>7611</v>
      </c>
      <c r="C3775" s="18" t="s">
        <v>2491</v>
      </c>
      <c r="D3775" s="185" t="s">
        <v>7187</v>
      </c>
      <c r="E3775" s="18" t="s">
        <v>7612</v>
      </c>
      <c r="F3775" s="18">
        <v>18</v>
      </c>
      <c r="G3775" s="18" t="s">
        <v>142</v>
      </c>
      <c r="H3775" s="184" t="s">
        <v>7601</v>
      </c>
      <c r="I3775" s="185" t="s">
        <v>142</v>
      </c>
      <c r="J3775" s="18" t="s">
        <v>307</v>
      </c>
    </row>
    <row r="3776" spans="1:10" x14ac:dyDescent="0.25">
      <c r="A3776" s="18">
        <v>24188264</v>
      </c>
      <c r="B3776" s="184" t="s">
        <v>910</v>
      </c>
      <c r="C3776" s="18" t="s">
        <v>7613</v>
      </c>
      <c r="D3776" s="185" t="s">
        <v>633</v>
      </c>
      <c r="E3776" s="18" t="s">
        <v>7614</v>
      </c>
      <c r="F3776" s="18">
        <v>17</v>
      </c>
      <c r="G3776" s="18" t="s">
        <v>142</v>
      </c>
      <c r="H3776" s="184" t="s">
        <v>7601</v>
      </c>
      <c r="I3776" s="185" t="s">
        <v>142</v>
      </c>
      <c r="J3776" s="18" t="s">
        <v>182</v>
      </c>
    </row>
    <row r="3777" spans="1:10" x14ac:dyDescent="0.25">
      <c r="A3777" s="18">
        <v>24249377</v>
      </c>
      <c r="B3777" s="184" t="s">
        <v>9222</v>
      </c>
      <c r="C3777" s="18" t="s">
        <v>9223</v>
      </c>
      <c r="D3777" s="185" t="s">
        <v>380</v>
      </c>
      <c r="E3777" s="18" t="s">
        <v>9224</v>
      </c>
      <c r="F3777" s="18">
        <v>17</v>
      </c>
      <c r="G3777" s="18" t="s">
        <v>142</v>
      </c>
      <c r="H3777" s="184" t="s">
        <v>7601</v>
      </c>
      <c r="I3777" s="185" t="s">
        <v>142</v>
      </c>
    </row>
    <row r="3778" spans="1:10" x14ac:dyDescent="0.25">
      <c r="A3778" s="18">
        <v>24220242</v>
      </c>
      <c r="B3778" s="184" t="s">
        <v>6875</v>
      </c>
      <c r="C3778" s="18" t="s">
        <v>1351</v>
      </c>
      <c r="D3778" s="185" t="s">
        <v>7165</v>
      </c>
      <c r="E3778" s="18" t="s">
        <v>7615</v>
      </c>
      <c r="F3778" s="18">
        <v>17</v>
      </c>
      <c r="G3778" s="18" t="s">
        <v>142</v>
      </c>
      <c r="H3778" s="184" t="s">
        <v>7601</v>
      </c>
      <c r="I3778" s="185" t="s">
        <v>142</v>
      </c>
      <c r="J3778" s="18" t="s">
        <v>182</v>
      </c>
    </row>
    <row r="3779" spans="1:10" x14ac:dyDescent="0.25">
      <c r="A3779" s="18">
        <v>24188108</v>
      </c>
      <c r="B3779" s="184" t="s">
        <v>7616</v>
      </c>
      <c r="C3779" s="18" t="s">
        <v>7617</v>
      </c>
      <c r="D3779" s="185" t="s">
        <v>633</v>
      </c>
      <c r="E3779" s="18" t="s">
        <v>7573</v>
      </c>
      <c r="F3779" s="18">
        <v>17</v>
      </c>
      <c r="G3779" s="18" t="s">
        <v>142</v>
      </c>
      <c r="H3779" s="184" t="s">
        <v>7601</v>
      </c>
      <c r="I3779" s="185" t="s">
        <v>142</v>
      </c>
      <c r="J3779" s="18" t="s">
        <v>182</v>
      </c>
    </row>
    <row r="3780" spans="1:10" x14ac:dyDescent="0.25">
      <c r="A3780" s="18">
        <v>24239207</v>
      </c>
      <c r="B3780" s="184" t="s">
        <v>7618</v>
      </c>
      <c r="C3780" s="18" t="s">
        <v>7619</v>
      </c>
      <c r="D3780" s="185" t="s">
        <v>7187</v>
      </c>
      <c r="E3780" s="18" t="s">
        <v>7620</v>
      </c>
      <c r="F3780" s="18">
        <v>18</v>
      </c>
      <c r="G3780" s="18" t="s">
        <v>142</v>
      </c>
      <c r="H3780" s="184" t="s">
        <v>7601</v>
      </c>
      <c r="I3780" s="185" t="s">
        <v>142</v>
      </c>
      <c r="J3780" s="18" t="s">
        <v>1417</v>
      </c>
    </row>
    <row r="3781" spans="1:10" x14ac:dyDescent="0.25">
      <c r="A3781" s="18">
        <v>24249406</v>
      </c>
      <c r="B3781" s="184" t="s">
        <v>3745</v>
      </c>
      <c r="C3781" s="18" t="s">
        <v>9247</v>
      </c>
      <c r="D3781" s="185" t="s">
        <v>380</v>
      </c>
      <c r="E3781" s="18" t="s">
        <v>8803</v>
      </c>
      <c r="F3781" s="18">
        <v>17</v>
      </c>
      <c r="G3781" s="18" t="s">
        <v>142</v>
      </c>
      <c r="H3781" s="184" t="s">
        <v>7601</v>
      </c>
      <c r="I3781" s="185" t="s">
        <v>142</v>
      </c>
      <c r="J3781" s="18" t="s">
        <v>1712</v>
      </c>
    </row>
    <row r="3782" spans="1:10" x14ac:dyDescent="0.25">
      <c r="A3782" s="18">
        <v>24211278</v>
      </c>
      <c r="B3782" s="184" t="s">
        <v>982</v>
      </c>
      <c r="C3782" s="18" t="s">
        <v>9225</v>
      </c>
      <c r="D3782" s="185" t="s">
        <v>633</v>
      </c>
      <c r="E3782" s="18" t="s">
        <v>9226</v>
      </c>
      <c r="F3782" s="18">
        <v>16</v>
      </c>
      <c r="G3782" s="18" t="s">
        <v>142</v>
      </c>
      <c r="H3782" s="184" t="s">
        <v>7601</v>
      </c>
      <c r="I3782" s="185" t="s">
        <v>142</v>
      </c>
      <c r="J3782" s="18" t="s">
        <v>608</v>
      </c>
    </row>
    <row r="3783" spans="1:10" x14ac:dyDescent="0.25">
      <c r="A3783" s="18">
        <v>24192227</v>
      </c>
      <c r="B3783" s="184" t="s">
        <v>7621</v>
      </c>
      <c r="C3783" s="18" t="s">
        <v>616</v>
      </c>
      <c r="D3783" s="185" t="s">
        <v>380</v>
      </c>
      <c r="E3783" s="18" t="s">
        <v>7622</v>
      </c>
      <c r="F3783" s="18">
        <v>17</v>
      </c>
      <c r="G3783" s="18" t="s">
        <v>142</v>
      </c>
      <c r="H3783" s="184" t="s">
        <v>7601</v>
      </c>
      <c r="I3783" s="185" t="s">
        <v>142</v>
      </c>
      <c r="J3783" s="18" t="s">
        <v>1417</v>
      </c>
    </row>
    <row r="3784" spans="1:10" x14ac:dyDescent="0.25">
      <c r="A3784" s="18">
        <v>24249378</v>
      </c>
      <c r="B3784" s="184" t="s">
        <v>4426</v>
      </c>
      <c r="C3784" s="18" t="s">
        <v>6349</v>
      </c>
      <c r="D3784" s="185" t="s">
        <v>633</v>
      </c>
      <c r="E3784" s="18" t="s">
        <v>7384</v>
      </c>
      <c r="F3784" s="18">
        <v>16</v>
      </c>
      <c r="G3784" s="18" t="s">
        <v>142</v>
      </c>
      <c r="H3784" s="184" t="s">
        <v>7601</v>
      </c>
      <c r="I3784" s="185" t="s">
        <v>142</v>
      </c>
    </row>
    <row r="3785" spans="1:10" x14ac:dyDescent="0.25">
      <c r="A3785" s="18">
        <v>24249381</v>
      </c>
      <c r="B3785" s="184" t="s">
        <v>9227</v>
      </c>
      <c r="C3785" s="18" t="s">
        <v>1701</v>
      </c>
      <c r="D3785" s="185" t="s">
        <v>78</v>
      </c>
      <c r="E3785" s="18" t="s">
        <v>9228</v>
      </c>
      <c r="F3785" s="18">
        <v>-184</v>
      </c>
      <c r="G3785" s="18" t="s">
        <v>142</v>
      </c>
      <c r="H3785" s="184" t="s">
        <v>7601</v>
      </c>
      <c r="I3785" s="185" t="s">
        <v>142</v>
      </c>
    </row>
    <row r="3786" spans="1:10" x14ac:dyDescent="0.25">
      <c r="A3786" s="18">
        <v>24248180</v>
      </c>
      <c r="B3786" s="184" t="s">
        <v>2644</v>
      </c>
      <c r="C3786" s="18" t="s">
        <v>7623</v>
      </c>
      <c r="D3786" s="185" t="s">
        <v>380</v>
      </c>
      <c r="E3786" s="18" t="s">
        <v>7624</v>
      </c>
      <c r="F3786" s="18">
        <v>16</v>
      </c>
      <c r="G3786" s="18" t="s">
        <v>142</v>
      </c>
      <c r="H3786" s="184" t="s">
        <v>7601</v>
      </c>
      <c r="I3786" s="185" t="s">
        <v>142</v>
      </c>
      <c r="J3786" s="18" t="s">
        <v>1421</v>
      </c>
    </row>
    <row r="3787" spans="1:10" x14ac:dyDescent="0.25">
      <c r="A3787" s="18">
        <v>24238949</v>
      </c>
      <c r="B3787" s="184" t="s">
        <v>6594</v>
      </c>
      <c r="C3787" s="18" t="s">
        <v>1806</v>
      </c>
      <c r="D3787" s="185" t="s">
        <v>380</v>
      </c>
      <c r="E3787" s="18" t="s">
        <v>7625</v>
      </c>
      <c r="F3787" s="18">
        <v>17</v>
      </c>
      <c r="G3787" s="18" t="s">
        <v>142</v>
      </c>
      <c r="H3787" s="184" t="s">
        <v>7601</v>
      </c>
      <c r="I3787" s="185" t="s">
        <v>142</v>
      </c>
      <c r="J3787" s="18" t="s">
        <v>1417</v>
      </c>
    </row>
    <row r="3788" spans="1:10" x14ac:dyDescent="0.25">
      <c r="A3788" s="18">
        <v>24211261</v>
      </c>
      <c r="B3788" s="184" t="s">
        <v>252</v>
      </c>
      <c r="C3788" s="18" t="s">
        <v>501</v>
      </c>
      <c r="D3788" s="185" t="s">
        <v>95</v>
      </c>
      <c r="E3788" s="18" t="s">
        <v>6713</v>
      </c>
      <c r="F3788" s="18">
        <v>15</v>
      </c>
      <c r="G3788" s="18" t="s">
        <v>142</v>
      </c>
      <c r="H3788" s="184" t="s">
        <v>7601</v>
      </c>
      <c r="I3788" s="185" t="s">
        <v>142</v>
      </c>
      <c r="J3788" s="18" t="s">
        <v>1421</v>
      </c>
    </row>
    <row r="3789" spans="1:10" x14ac:dyDescent="0.25">
      <c r="A3789" s="18">
        <v>24190310</v>
      </c>
      <c r="B3789" s="184" t="s">
        <v>7626</v>
      </c>
      <c r="C3789" s="18" t="s">
        <v>243</v>
      </c>
      <c r="D3789" s="185" t="s">
        <v>380</v>
      </c>
      <c r="E3789" s="18" t="s">
        <v>7627</v>
      </c>
      <c r="F3789" s="18">
        <v>16</v>
      </c>
      <c r="G3789" s="18" t="s">
        <v>142</v>
      </c>
      <c r="H3789" s="184" t="s">
        <v>7601</v>
      </c>
      <c r="I3789" s="185" t="s">
        <v>142</v>
      </c>
      <c r="J3789" s="18" t="s">
        <v>3282</v>
      </c>
    </row>
    <row r="3790" spans="1:10" x14ac:dyDescent="0.25">
      <c r="A3790" s="18">
        <v>24249040</v>
      </c>
      <c r="B3790" s="184" t="s">
        <v>7628</v>
      </c>
      <c r="C3790" s="18" t="s">
        <v>5080</v>
      </c>
      <c r="D3790" s="185" t="s">
        <v>380</v>
      </c>
      <c r="E3790" s="18" t="s">
        <v>7629</v>
      </c>
      <c r="F3790" s="18">
        <v>17</v>
      </c>
      <c r="G3790" s="18" t="s">
        <v>142</v>
      </c>
      <c r="H3790" s="184" t="s">
        <v>7601</v>
      </c>
      <c r="I3790" s="185" t="s">
        <v>142</v>
      </c>
      <c r="J3790" s="18" t="s">
        <v>307</v>
      </c>
    </row>
    <row r="3791" spans="1:10" x14ac:dyDescent="0.25">
      <c r="A3791" s="18">
        <v>24200121</v>
      </c>
      <c r="B3791" s="184" t="s">
        <v>4631</v>
      </c>
      <c r="C3791" s="18" t="s">
        <v>9229</v>
      </c>
      <c r="D3791" s="185" t="s">
        <v>380</v>
      </c>
      <c r="E3791" s="18" t="s">
        <v>7895</v>
      </c>
      <c r="F3791" s="18">
        <v>16</v>
      </c>
      <c r="G3791" s="18" t="s">
        <v>142</v>
      </c>
      <c r="H3791" s="184" t="s">
        <v>7601</v>
      </c>
      <c r="I3791" s="185" t="s">
        <v>142</v>
      </c>
      <c r="J3791" s="18" t="s">
        <v>4212</v>
      </c>
    </row>
    <row r="3792" spans="1:10" x14ac:dyDescent="0.25">
      <c r="A3792" s="18">
        <v>24222522</v>
      </c>
      <c r="B3792" s="184" t="s">
        <v>3003</v>
      </c>
      <c r="C3792" s="18" t="s">
        <v>3064</v>
      </c>
      <c r="D3792" s="185" t="s">
        <v>380</v>
      </c>
      <c r="E3792" s="18" t="s">
        <v>7264</v>
      </c>
      <c r="F3792" s="18">
        <v>17</v>
      </c>
      <c r="G3792" s="18" t="s">
        <v>142</v>
      </c>
      <c r="H3792" s="184" t="s">
        <v>7601</v>
      </c>
      <c r="I3792" s="185" t="s">
        <v>142</v>
      </c>
      <c r="J3792" s="18" t="s">
        <v>1417</v>
      </c>
    </row>
    <row r="3793" spans="1:10" x14ac:dyDescent="0.25">
      <c r="A3793" s="18">
        <v>24200049</v>
      </c>
      <c r="B3793" s="184" t="s">
        <v>7630</v>
      </c>
      <c r="C3793" s="18" t="s">
        <v>3027</v>
      </c>
      <c r="D3793" s="185" t="s">
        <v>380</v>
      </c>
      <c r="E3793" s="18" t="s">
        <v>7631</v>
      </c>
      <c r="F3793" s="18">
        <v>17</v>
      </c>
      <c r="G3793" s="18" t="s">
        <v>142</v>
      </c>
      <c r="H3793" s="184" t="s">
        <v>7601</v>
      </c>
      <c r="I3793" s="185" t="s">
        <v>142</v>
      </c>
      <c r="J3793" s="18" t="s">
        <v>182</v>
      </c>
    </row>
    <row r="3794" spans="1:10" x14ac:dyDescent="0.25">
      <c r="A3794" s="18">
        <v>24212646</v>
      </c>
      <c r="B3794" s="184" t="s">
        <v>7632</v>
      </c>
      <c r="C3794" s="18" t="s">
        <v>7633</v>
      </c>
      <c r="D3794" s="185" t="s">
        <v>7165</v>
      </c>
      <c r="E3794" s="18" t="s">
        <v>7634</v>
      </c>
      <c r="F3794" s="18">
        <v>18</v>
      </c>
      <c r="G3794" s="18" t="s">
        <v>142</v>
      </c>
      <c r="H3794" s="184" t="s">
        <v>7601</v>
      </c>
      <c r="I3794" s="185" t="s">
        <v>142</v>
      </c>
      <c r="J3794" s="18" t="s">
        <v>307</v>
      </c>
    </row>
    <row r="3795" spans="1:10" x14ac:dyDescent="0.25">
      <c r="A3795" s="18">
        <v>24249383</v>
      </c>
      <c r="B3795" s="184" t="s">
        <v>9230</v>
      </c>
      <c r="C3795" s="18" t="s">
        <v>3926</v>
      </c>
      <c r="D3795" s="185" t="s">
        <v>380</v>
      </c>
      <c r="E3795" s="18" t="s">
        <v>9231</v>
      </c>
      <c r="F3795" s="18">
        <v>16</v>
      </c>
      <c r="G3795" s="18" t="s">
        <v>142</v>
      </c>
      <c r="H3795" s="184" t="s">
        <v>7601</v>
      </c>
      <c r="I3795" s="185" t="s">
        <v>142</v>
      </c>
    </row>
    <row r="3796" spans="1:10" x14ac:dyDescent="0.25">
      <c r="A3796" s="18">
        <v>24190642</v>
      </c>
      <c r="B3796" s="184" t="s">
        <v>1062</v>
      </c>
      <c r="C3796" s="18" t="s">
        <v>3027</v>
      </c>
      <c r="D3796" s="185" t="s">
        <v>380</v>
      </c>
      <c r="E3796" s="18" t="s">
        <v>7485</v>
      </c>
      <c r="F3796" s="18">
        <v>16</v>
      </c>
      <c r="G3796" s="18" t="s">
        <v>142</v>
      </c>
      <c r="H3796" s="184" t="s">
        <v>7601</v>
      </c>
      <c r="I3796" s="185" t="s">
        <v>142</v>
      </c>
      <c r="J3796" s="18" t="s">
        <v>1417</v>
      </c>
    </row>
    <row r="3797" spans="1:10" x14ac:dyDescent="0.25">
      <c r="A3797" s="18">
        <v>24210815</v>
      </c>
      <c r="B3797" s="184" t="s">
        <v>722</v>
      </c>
      <c r="C3797" s="18" t="s">
        <v>1087</v>
      </c>
      <c r="D3797" s="185" t="s">
        <v>380</v>
      </c>
      <c r="E3797" s="18" t="s">
        <v>7635</v>
      </c>
      <c r="F3797" s="18">
        <v>16</v>
      </c>
      <c r="G3797" s="18" t="s">
        <v>142</v>
      </c>
      <c r="H3797" s="184" t="s">
        <v>7601</v>
      </c>
      <c r="I3797" s="185" t="s">
        <v>142</v>
      </c>
      <c r="J3797" s="18" t="s">
        <v>1417</v>
      </c>
    </row>
    <row r="3798" spans="1:10" x14ac:dyDescent="0.25">
      <c r="A3798" s="18">
        <v>24211112</v>
      </c>
      <c r="B3798" s="184" t="s">
        <v>7636</v>
      </c>
      <c r="C3798" s="18" t="s">
        <v>1900</v>
      </c>
      <c r="D3798" s="185" t="s">
        <v>7187</v>
      </c>
      <c r="E3798" s="18" t="s">
        <v>7637</v>
      </c>
      <c r="F3798" s="18">
        <v>18</v>
      </c>
      <c r="G3798" s="18" t="s">
        <v>142</v>
      </c>
      <c r="H3798" s="184" t="s">
        <v>7601</v>
      </c>
      <c r="I3798" s="185" t="s">
        <v>142</v>
      </c>
      <c r="J3798" s="18" t="s">
        <v>1417</v>
      </c>
    </row>
    <row r="3799" spans="1:10" x14ac:dyDescent="0.25">
      <c r="A3799" s="18">
        <v>24177051</v>
      </c>
      <c r="B3799" s="184" t="s">
        <v>7638</v>
      </c>
      <c r="C3799" s="18" t="s">
        <v>7639</v>
      </c>
      <c r="D3799" s="185" t="s">
        <v>7165</v>
      </c>
      <c r="E3799" s="18" t="s">
        <v>7640</v>
      </c>
      <c r="F3799" s="18">
        <v>18</v>
      </c>
      <c r="G3799" s="18" t="s">
        <v>142</v>
      </c>
      <c r="H3799" s="184" t="s">
        <v>7601</v>
      </c>
      <c r="I3799" s="185" t="s">
        <v>142</v>
      </c>
      <c r="J3799" s="18" t="s">
        <v>152</v>
      </c>
    </row>
    <row r="3800" spans="1:10" x14ac:dyDescent="0.25">
      <c r="A3800" s="18">
        <v>24200076</v>
      </c>
      <c r="B3800" s="184" t="s">
        <v>6445</v>
      </c>
      <c r="C3800" s="18" t="s">
        <v>1008</v>
      </c>
      <c r="D3800" s="185" t="s">
        <v>633</v>
      </c>
      <c r="E3800" s="18" t="s">
        <v>9248</v>
      </c>
      <c r="F3800" s="18">
        <v>15</v>
      </c>
      <c r="G3800" s="18" t="s">
        <v>142</v>
      </c>
      <c r="H3800" s="184" t="s">
        <v>7601</v>
      </c>
      <c r="I3800" s="185" t="s">
        <v>142</v>
      </c>
      <c r="J3800" s="18" t="s">
        <v>156</v>
      </c>
    </row>
    <row r="3801" spans="1:10" x14ac:dyDescent="0.25">
      <c r="A3801" s="18">
        <v>24248456</v>
      </c>
      <c r="B3801" s="184" t="s">
        <v>4213</v>
      </c>
      <c r="C3801" s="18" t="s">
        <v>7641</v>
      </c>
      <c r="D3801" s="185" t="s">
        <v>633</v>
      </c>
      <c r="E3801" s="18" t="s">
        <v>7642</v>
      </c>
      <c r="F3801" s="18">
        <v>16</v>
      </c>
      <c r="G3801" s="18" t="s">
        <v>142</v>
      </c>
      <c r="H3801" s="184" t="s">
        <v>7643</v>
      </c>
      <c r="I3801" s="185" t="s">
        <v>142</v>
      </c>
      <c r="J3801" s="18" t="s">
        <v>7644</v>
      </c>
    </row>
    <row r="3802" spans="1:10" x14ac:dyDescent="0.25">
      <c r="A3802" s="18">
        <v>24248455</v>
      </c>
      <c r="B3802" s="184" t="s">
        <v>7645</v>
      </c>
      <c r="C3802" s="18" t="s">
        <v>7646</v>
      </c>
      <c r="D3802" s="185" t="s">
        <v>380</v>
      </c>
      <c r="E3802" s="18" t="s">
        <v>7642</v>
      </c>
      <c r="F3802" s="18">
        <v>16</v>
      </c>
      <c r="G3802" s="18" t="s">
        <v>142</v>
      </c>
      <c r="H3802" s="184" t="s">
        <v>7643</v>
      </c>
      <c r="I3802" s="185" t="s">
        <v>142</v>
      </c>
      <c r="J3802" s="18" t="s">
        <v>7644</v>
      </c>
    </row>
    <row r="3803" spans="1:10" x14ac:dyDescent="0.25">
      <c r="A3803" s="18">
        <v>24201613</v>
      </c>
      <c r="B3803" s="184" t="s">
        <v>7647</v>
      </c>
      <c r="C3803" s="18" t="s">
        <v>5493</v>
      </c>
      <c r="D3803" s="185" t="s">
        <v>633</v>
      </c>
      <c r="E3803" s="18" t="s">
        <v>7648</v>
      </c>
      <c r="F3803" s="18">
        <v>16</v>
      </c>
      <c r="G3803" s="18" t="s">
        <v>142</v>
      </c>
      <c r="H3803" s="184" t="s">
        <v>7643</v>
      </c>
      <c r="I3803" s="185" t="s">
        <v>142</v>
      </c>
      <c r="J3803" s="18" t="s">
        <v>7649</v>
      </c>
    </row>
    <row r="3804" spans="1:10" x14ac:dyDescent="0.25">
      <c r="A3804" s="18">
        <v>24248457</v>
      </c>
      <c r="B3804" s="184" t="s">
        <v>7650</v>
      </c>
      <c r="C3804" s="18" t="s">
        <v>7651</v>
      </c>
      <c r="D3804" s="185" t="s">
        <v>380</v>
      </c>
      <c r="E3804" s="18" t="s">
        <v>7652</v>
      </c>
      <c r="F3804" s="18">
        <v>16</v>
      </c>
      <c r="G3804" s="18" t="s">
        <v>142</v>
      </c>
      <c r="H3804" s="184" t="s">
        <v>7643</v>
      </c>
      <c r="I3804" s="185" t="s">
        <v>142</v>
      </c>
      <c r="J3804" s="18" t="s">
        <v>7644</v>
      </c>
    </row>
    <row r="3805" spans="1:10" x14ac:dyDescent="0.25">
      <c r="A3805" s="18">
        <v>24248117</v>
      </c>
      <c r="B3805" s="184" t="s">
        <v>7653</v>
      </c>
      <c r="C3805" s="18" t="s">
        <v>7654</v>
      </c>
      <c r="D3805" s="185" t="s">
        <v>633</v>
      </c>
      <c r="E3805" s="18" t="s">
        <v>7364</v>
      </c>
      <c r="F3805" s="18">
        <v>17</v>
      </c>
      <c r="G3805" s="18" t="s">
        <v>142</v>
      </c>
      <c r="H3805" s="184" t="s">
        <v>7643</v>
      </c>
      <c r="I3805" s="185" t="s">
        <v>142</v>
      </c>
      <c r="J3805" s="18" t="s">
        <v>7196</v>
      </c>
    </row>
    <row r="3806" spans="1:10" x14ac:dyDescent="0.25">
      <c r="A3806" s="18">
        <v>24200021</v>
      </c>
      <c r="B3806" s="184" t="s">
        <v>7655</v>
      </c>
      <c r="C3806" s="18" t="s">
        <v>5996</v>
      </c>
      <c r="D3806" s="185" t="s">
        <v>380</v>
      </c>
      <c r="E3806" s="18" t="s">
        <v>7656</v>
      </c>
      <c r="F3806" s="18">
        <v>16</v>
      </c>
      <c r="G3806" s="18" t="s">
        <v>142</v>
      </c>
      <c r="H3806" s="184" t="s">
        <v>7643</v>
      </c>
      <c r="I3806" s="185" t="s">
        <v>142</v>
      </c>
      <c r="J3806" s="18" t="s">
        <v>7644</v>
      </c>
    </row>
    <row r="3807" spans="1:10" x14ac:dyDescent="0.25">
      <c r="A3807" s="18">
        <v>24201999</v>
      </c>
      <c r="B3807" s="184" t="s">
        <v>7657</v>
      </c>
      <c r="C3807" s="18" t="s">
        <v>2485</v>
      </c>
      <c r="D3807" s="185" t="s">
        <v>95</v>
      </c>
      <c r="E3807" s="18" t="s">
        <v>7658</v>
      </c>
      <c r="F3807" s="18">
        <v>15</v>
      </c>
      <c r="G3807" s="18" t="s">
        <v>142</v>
      </c>
      <c r="H3807" s="184" t="s">
        <v>7643</v>
      </c>
      <c r="I3807" s="185" t="s">
        <v>142</v>
      </c>
      <c r="J3807" s="18" t="s">
        <v>7644</v>
      </c>
    </row>
    <row r="3808" spans="1:10" x14ac:dyDescent="0.25">
      <c r="A3808" s="18">
        <v>24190797</v>
      </c>
      <c r="B3808" s="184" t="s">
        <v>7659</v>
      </c>
      <c r="C3808" s="18" t="s">
        <v>7660</v>
      </c>
      <c r="D3808" s="185" t="s">
        <v>380</v>
      </c>
      <c r="E3808" s="18" t="s">
        <v>7661</v>
      </c>
      <c r="F3808" s="18">
        <v>17</v>
      </c>
      <c r="G3808" s="18" t="s">
        <v>142</v>
      </c>
      <c r="H3808" s="184" t="s">
        <v>7643</v>
      </c>
      <c r="I3808" s="185" t="s">
        <v>142</v>
      </c>
      <c r="J3808" s="18" t="s">
        <v>7196</v>
      </c>
    </row>
    <row r="3809" spans="1:10" x14ac:dyDescent="0.25">
      <c r="A3809" s="18">
        <v>24248458</v>
      </c>
      <c r="B3809" s="184" t="s">
        <v>2831</v>
      </c>
      <c r="C3809" s="18" t="s">
        <v>2485</v>
      </c>
      <c r="D3809" s="185" t="s">
        <v>380</v>
      </c>
      <c r="E3809" s="18" t="s">
        <v>7270</v>
      </c>
      <c r="F3809" s="18">
        <v>17</v>
      </c>
      <c r="G3809" s="18" t="s">
        <v>142</v>
      </c>
      <c r="H3809" s="184" t="s">
        <v>7643</v>
      </c>
      <c r="I3809" s="185" t="s">
        <v>142</v>
      </c>
      <c r="J3809" s="18" t="s">
        <v>7644</v>
      </c>
    </row>
    <row r="3810" spans="1:10" x14ac:dyDescent="0.25">
      <c r="A3810" s="18">
        <v>24200127</v>
      </c>
      <c r="B3810" s="184" t="s">
        <v>5707</v>
      </c>
      <c r="C3810" s="18" t="s">
        <v>7662</v>
      </c>
      <c r="D3810" s="185" t="s">
        <v>380</v>
      </c>
      <c r="E3810" s="18" t="s">
        <v>7253</v>
      </c>
      <c r="F3810" s="18">
        <v>17</v>
      </c>
      <c r="G3810" s="18" t="s">
        <v>142</v>
      </c>
      <c r="H3810" s="184" t="s">
        <v>7643</v>
      </c>
      <c r="I3810" s="185" t="s">
        <v>142</v>
      </c>
      <c r="J3810" s="18" t="s">
        <v>7196</v>
      </c>
    </row>
    <row r="3811" spans="1:10" x14ac:dyDescent="0.25">
      <c r="A3811" s="18">
        <v>24248116</v>
      </c>
      <c r="B3811" s="184" t="s">
        <v>7663</v>
      </c>
      <c r="C3811" s="18" t="s">
        <v>7664</v>
      </c>
      <c r="D3811" s="185" t="s">
        <v>380</v>
      </c>
      <c r="E3811" s="18" t="s">
        <v>7665</v>
      </c>
      <c r="F3811" s="18">
        <v>17</v>
      </c>
      <c r="G3811" s="18" t="s">
        <v>142</v>
      </c>
      <c r="H3811" s="184" t="s">
        <v>7643</v>
      </c>
      <c r="I3811" s="185" t="s">
        <v>142</v>
      </c>
      <c r="J3811" s="18" t="s">
        <v>307</v>
      </c>
    </row>
    <row r="3812" spans="1:10" x14ac:dyDescent="0.25">
      <c r="A3812" s="18">
        <v>24233775</v>
      </c>
      <c r="B3812" s="184" t="s">
        <v>1293</v>
      </c>
      <c r="C3812" s="18" t="s">
        <v>7666</v>
      </c>
      <c r="D3812" s="185" t="s">
        <v>745</v>
      </c>
      <c r="E3812" s="18" t="s">
        <v>7667</v>
      </c>
      <c r="F3812" s="18">
        <v>23</v>
      </c>
      <c r="G3812" s="18" t="s">
        <v>142</v>
      </c>
      <c r="H3812" s="184" t="s">
        <v>7668</v>
      </c>
      <c r="I3812" s="185" t="s">
        <v>142</v>
      </c>
      <c r="J3812" s="18" t="s">
        <v>373</v>
      </c>
    </row>
    <row r="3813" spans="1:10" x14ac:dyDescent="0.25">
      <c r="A3813" s="18">
        <v>24212878</v>
      </c>
      <c r="B3813" s="184" t="s">
        <v>7669</v>
      </c>
      <c r="C3813" s="18" t="s">
        <v>7670</v>
      </c>
      <c r="D3813" s="185" t="s">
        <v>380</v>
      </c>
      <c r="E3813" s="18" t="s">
        <v>7671</v>
      </c>
      <c r="F3813" s="18">
        <v>16</v>
      </c>
      <c r="G3813" s="18" t="s">
        <v>142</v>
      </c>
      <c r="H3813" s="184" t="s">
        <v>7668</v>
      </c>
      <c r="I3813" s="185" t="s">
        <v>142</v>
      </c>
      <c r="J3813" s="18" t="s">
        <v>359</v>
      </c>
    </row>
    <row r="3814" spans="1:10" x14ac:dyDescent="0.25">
      <c r="A3814" s="18">
        <v>24155008</v>
      </c>
      <c r="B3814" s="184" t="s">
        <v>2750</v>
      </c>
      <c r="C3814" s="18" t="s">
        <v>7672</v>
      </c>
      <c r="D3814" s="185" t="s">
        <v>745</v>
      </c>
      <c r="E3814" s="18" t="s">
        <v>7673</v>
      </c>
      <c r="F3814" s="18">
        <v>20</v>
      </c>
      <c r="G3814" s="18" t="s">
        <v>142</v>
      </c>
      <c r="H3814" s="184" t="s">
        <v>7668</v>
      </c>
      <c r="I3814" s="185" t="s">
        <v>142</v>
      </c>
      <c r="J3814" s="18" t="s">
        <v>373</v>
      </c>
    </row>
    <row r="3815" spans="1:10" x14ac:dyDescent="0.25">
      <c r="A3815" s="18">
        <v>24199105</v>
      </c>
      <c r="B3815" s="184" t="s">
        <v>910</v>
      </c>
      <c r="C3815" s="18" t="s">
        <v>7674</v>
      </c>
      <c r="D3815" s="185" t="s">
        <v>380</v>
      </c>
      <c r="E3815" s="18" t="s">
        <v>7675</v>
      </c>
      <c r="F3815" s="18">
        <v>16</v>
      </c>
      <c r="G3815" s="18" t="s">
        <v>142</v>
      </c>
      <c r="H3815" s="184" t="s">
        <v>7668</v>
      </c>
      <c r="I3815" s="185" t="s">
        <v>142</v>
      </c>
      <c r="J3815" s="18" t="s">
        <v>373</v>
      </c>
    </row>
    <row r="3816" spans="1:10" x14ac:dyDescent="0.25">
      <c r="A3816" s="18">
        <v>24199199</v>
      </c>
      <c r="B3816" s="184" t="s">
        <v>4559</v>
      </c>
      <c r="C3816" s="18" t="s">
        <v>4978</v>
      </c>
      <c r="D3816" s="185" t="s">
        <v>380</v>
      </c>
      <c r="E3816" s="18" t="s">
        <v>7380</v>
      </c>
      <c r="F3816" s="18">
        <v>17</v>
      </c>
      <c r="G3816" s="18" t="s">
        <v>142</v>
      </c>
      <c r="H3816" s="184" t="s">
        <v>7668</v>
      </c>
      <c r="I3816" s="185" t="s">
        <v>142</v>
      </c>
      <c r="J3816" s="18" t="s">
        <v>373</v>
      </c>
    </row>
    <row r="3817" spans="1:10" x14ac:dyDescent="0.25">
      <c r="A3817" s="18">
        <v>24248468</v>
      </c>
      <c r="B3817" s="184" t="s">
        <v>4114</v>
      </c>
      <c r="C3817" s="18" t="s">
        <v>3668</v>
      </c>
      <c r="D3817" s="185" t="s">
        <v>380</v>
      </c>
      <c r="E3817" s="18" t="s">
        <v>7676</v>
      </c>
      <c r="F3817" s="18">
        <v>17</v>
      </c>
      <c r="G3817" s="18" t="s">
        <v>142</v>
      </c>
      <c r="H3817" s="184" t="s">
        <v>7668</v>
      </c>
      <c r="I3817" s="185" t="s">
        <v>142</v>
      </c>
      <c r="J3817" s="18" t="s">
        <v>373</v>
      </c>
    </row>
    <row r="3818" spans="1:10" x14ac:dyDescent="0.25">
      <c r="A3818" s="18">
        <v>24233776</v>
      </c>
      <c r="B3818" s="184" t="s">
        <v>7677</v>
      </c>
      <c r="C3818" s="18" t="s">
        <v>455</v>
      </c>
      <c r="D3818" s="185" t="s">
        <v>745</v>
      </c>
      <c r="E3818" s="18" t="s">
        <v>7678</v>
      </c>
      <c r="F3818" s="18">
        <v>23</v>
      </c>
      <c r="G3818" s="18" t="s">
        <v>142</v>
      </c>
      <c r="H3818" s="184" t="s">
        <v>7668</v>
      </c>
      <c r="I3818" s="185" t="s">
        <v>142</v>
      </c>
      <c r="J3818" s="18" t="s">
        <v>373</v>
      </c>
    </row>
    <row r="3819" spans="1:10" x14ac:dyDescent="0.25">
      <c r="A3819" s="18">
        <v>24222008</v>
      </c>
      <c r="B3819" s="184" t="s">
        <v>5755</v>
      </c>
      <c r="C3819" s="18" t="s">
        <v>7679</v>
      </c>
      <c r="D3819" s="185" t="s">
        <v>745</v>
      </c>
      <c r="E3819" s="18" t="s">
        <v>7680</v>
      </c>
      <c r="F3819" s="18">
        <v>20</v>
      </c>
      <c r="G3819" s="18" t="s">
        <v>142</v>
      </c>
      <c r="H3819" s="184" t="s">
        <v>7668</v>
      </c>
      <c r="I3819" s="185" t="s">
        <v>142</v>
      </c>
      <c r="J3819" s="18" t="s">
        <v>445</v>
      </c>
    </row>
    <row r="3820" spans="1:10" x14ac:dyDescent="0.25">
      <c r="A3820" s="18">
        <v>24248469</v>
      </c>
      <c r="B3820" s="184" t="s">
        <v>7681</v>
      </c>
      <c r="C3820" s="18" t="s">
        <v>7682</v>
      </c>
      <c r="D3820" s="185" t="s">
        <v>7165</v>
      </c>
      <c r="E3820" s="18" t="s">
        <v>7683</v>
      </c>
      <c r="F3820" s="18">
        <v>19</v>
      </c>
      <c r="G3820" s="18" t="s">
        <v>142</v>
      </c>
      <c r="H3820" s="184" t="s">
        <v>7668</v>
      </c>
      <c r="I3820" s="185" t="s">
        <v>142</v>
      </c>
      <c r="J3820" s="18" t="s">
        <v>373</v>
      </c>
    </row>
    <row r="3821" spans="1:10" x14ac:dyDescent="0.25">
      <c r="A3821" s="18">
        <v>24248470</v>
      </c>
      <c r="B3821" s="184" t="s">
        <v>7684</v>
      </c>
      <c r="C3821" s="18" t="s">
        <v>7024</v>
      </c>
      <c r="D3821" s="185" t="s">
        <v>7328</v>
      </c>
      <c r="E3821" s="18" t="s">
        <v>7685</v>
      </c>
      <c r="F3821" s="18">
        <v>20</v>
      </c>
      <c r="G3821" s="18" t="s">
        <v>142</v>
      </c>
      <c r="H3821" s="184" t="s">
        <v>7668</v>
      </c>
      <c r="I3821" s="185" t="s">
        <v>142</v>
      </c>
      <c r="J3821" s="18" t="s">
        <v>373</v>
      </c>
    </row>
    <row r="3822" spans="1:10" x14ac:dyDescent="0.25">
      <c r="A3822" s="18">
        <v>24248471</v>
      </c>
      <c r="B3822" s="184" t="s">
        <v>7686</v>
      </c>
      <c r="C3822" s="18" t="s">
        <v>3766</v>
      </c>
      <c r="D3822" s="185" t="s">
        <v>7328</v>
      </c>
      <c r="E3822" s="18" t="s">
        <v>7687</v>
      </c>
      <c r="F3822" s="18">
        <v>22</v>
      </c>
      <c r="G3822" s="18" t="s">
        <v>142</v>
      </c>
      <c r="H3822" s="184" t="s">
        <v>7668</v>
      </c>
      <c r="I3822" s="185" t="s">
        <v>142</v>
      </c>
      <c r="J3822" s="18" t="s">
        <v>373</v>
      </c>
    </row>
    <row r="3823" spans="1:10" x14ac:dyDescent="0.25">
      <c r="A3823" s="18">
        <v>24233868</v>
      </c>
      <c r="B3823" s="184" t="s">
        <v>7688</v>
      </c>
      <c r="C3823" s="18" t="s">
        <v>7689</v>
      </c>
      <c r="D3823" s="185" t="s">
        <v>745</v>
      </c>
      <c r="E3823" s="18" t="s">
        <v>7690</v>
      </c>
      <c r="F3823" s="18">
        <v>23</v>
      </c>
      <c r="G3823" s="18" t="s">
        <v>142</v>
      </c>
      <c r="H3823" s="184" t="s">
        <v>7668</v>
      </c>
      <c r="I3823" s="185" t="s">
        <v>142</v>
      </c>
      <c r="J3823" s="18" t="s">
        <v>373</v>
      </c>
    </row>
    <row r="3824" spans="1:10" x14ac:dyDescent="0.25">
      <c r="A3824" s="18">
        <v>24239124</v>
      </c>
      <c r="B3824" s="184" t="s">
        <v>7691</v>
      </c>
      <c r="C3824" s="18" t="s">
        <v>7692</v>
      </c>
      <c r="D3824" s="185" t="s">
        <v>380</v>
      </c>
      <c r="E3824" s="18" t="s">
        <v>7693</v>
      </c>
      <c r="F3824" s="18">
        <v>17</v>
      </c>
      <c r="G3824" s="18" t="s">
        <v>142</v>
      </c>
      <c r="H3824" s="184" t="s">
        <v>7668</v>
      </c>
      <c r="I3824" s="185" t="s">
        <v>142</v>
      </c>
      <c r="J3824" s="18" t="s">
        <v>445</v>
      </c>
    </row>
    <row r="3825" spans="1:10" x14ac:dyDescent="0.25">
      <c r="A3825" s="18">
        <v>24180047</v>
      </c>
      <c r="B3825" s="184" t="s">
        <v>7694</v>
      </c>
      <c r="C3825" s="18" t="s">
        <v>7695</v>
      </c>
      <c r="D3825" s="185" t="s">
        <v>7165</v>
      </c>
      <c r="E3825" s="18" t="s">
        <v>7696</v>
      </c>
      <c r="F3825" s="18">
        <v>17</v>
      </c>
      <c r="G3825" s="18" t="s">
        <v>142</v>
      </c>
      <c r="H3825" s="184" t="s">
        <v>7697</v>
      </c>
      <c r="I3825" s="185" t="s">
        <v>142</v>
      </c>
      <c r="J3825" s="18" t="s">
        <v>3147</v>
      </c>
    </row>
    <row r="3826" spans="1:10" x14ac:dyDescent="0.25">
      <c r="A3826" s="18">
        <v>24200006</v>
      </c>
      <c r="B3826" s="184" t="s">
        <v>7698</v>
      </c>
      <c r="C3826" s="18" t="s">
        <v>7699</v>
      </c>
      <c r="D3826" s="185" t="s">
        <v>95</v>
      </c>
      <c r="E3826" s="18" t="s">
        <v>7700</v>
      </c>
      <c r="F3826" s="18">
        <v>15</v>
      </c>
      <c r="G3826" s="18" t="s">
        <v>142</v>
      </c>
      <c r="H3826" s="184" t="s">
        <v>7697</v>
      </c>
      <c r="I3826" s="185" t="s">
        <v>142</v>
      </c>
      <c r="J3826" s="18" t="s">
        <v>5795</v>
      </c>
    </row>
    <row r="3827" spans="1:10" x14ac:dyDescent="0.25">
      <c r="A3827" s="18">
        <v>24237731</v>
      </c>
      <c r="B3827" s="184" t="s">
        <v>7701</v>
      </c>
      <c r="C3827" s="18" t="s">
        <v>7702</v>
      </c>
      <c r="D3827" s="185" t="s">
        <v>633</v>
      </c>
      <c r="E3827" s="18" t="s">
        <v>7703</v>
      </c>
      <c r="F3827" s="18">
        <v>17</v>
      </c>
      <c r="G3827" s="18" t="s">
        <v>142</v>
      </c>
      <c r="H3827" s="184" t="s">
        <v>7697</v>
      </c>
      <c r="I3827" s="185" t="s">
        <v>142</v>
      </c>
      <c r="J3827" s="18" t="s">
        <v>363</v>
      </c>
    </row>
    <row r="3828" spans="1:10" x14ac:dyDescent="0.25">
      <c r="A3828" s="18">
        <v>24200036</v>
      </c>
      <c r="B3828" s="184" t="s">
        <v>7704</v>
      </c>
      <c r="C3828" s="18" t="s">
        <v>7094</v>
      </c>
      <c r="D3828" s="185" t="s">
        <v>95</v>
      </c>
      <c r="E3828" s="18" t="s">
        <v>7705</v>
      </c>
      <c r="F3828" s="18">
        <v>15</v>
      </c>
      <c r="G3828" s="18" t="s">
        <v>142</v>
      </c>
      <c r="H3828" s="184" t="s">
        <v>7697</v>
      </c>
      <c r="I3828" s="185" t="s">
        <v>142</v>
      </c>
      <c r="J3828" s="18" t="s">
        <v>7706</v>
      </c>
    </row>
    <row r="3829" spans="1:10" x14ac:dyDescent="0.25">
      <c r="A3829" s="18">
        <v>24190224</v>
      </c>
      <c r="B3829" s="184" t="s">
        <v>7707</v>
      </c>
      <c r="C3829" s="18" t="s">
        <v>1160</v>
      </c>
      <c r="D3829" s="185" t="s">
        <v>380</v>
      </c>
      <c r="E3829" s="18" t="s">
        <v>7708</v>
      </c>
      <c r="F3829" s="18">
        <v>16</v>
      </c>
      <c r="G3829" s="18" t="s">
        <v>142</v>
      </c>
      <c r="H3829" s="184" t="s">
        <v>7697</v>
      </c>
      <c r="I3829" s="185" t="s">
        <v>142</v>
      </c>
      <c r="J3829" s="18" t="s">
        <v>3403</v>
      </c>
    </row>
    <row r="3830" spans="1:10" x14ac:dyDescent="0.25">
      <c r="A3830" s="18">
        <v>24200059</v>
      </c>
      <c r="B3830" s="184" t="s">
        <v>4750</v>
      </c>
      <c r="C3830" s="18" t="s">
        <v>585</v>
      </c>
      <c r="D3830" s="185" t="s">
        <v>95</v>
      </c>
      <c r="E3830" s="18" t="s">
        <v>4643</v>
      </c>
      <c r="F3830" s="18">
        <v>15</v>
      </c>
      <c r="G3830" s="18" t="s">
        <v>142</v>
      </c>
      <c r="H3830" s="184" t="s">
        <v>7697</v>
      </c>
      <c r="I3830" s="185" t="s">
        <v>142</v>
      </c>
      <c r="J3830" s="18" t="s">
        <v>7709</v>
      </c>
    </row>
    <row r="3831" spans="1:10" x14ac:dyDescent="0.25">
      <c r="A3831" s="18">
        <v>24248074</v>
      </c>
      <c r="B3831" s="184" t="s">
        <v>7710</v>
      </c>
      <c r="C3831" s="18" t="s">
        <v>1701</v>
      </c>
      <c r="D3831" s="185" t="s">
        <v>7165</v>
      </c>
      <c r="E3831" s="18" t="s">
        <v>7417</v>
      </c>
      <c r="F3831" s="18">
        <v>18</v>
      </c>
      <c r="G3831" s="18" t="s">
        <v>142</v>
      </c>
      <c r="H3831" s="184" t="s">
        <v>7697</v>
      </c>
      <c r="I3831" s="185" t="s">
        <v>142</v>
      </c>
      <c r="J3831" s="18" t="s">
        <v>1417</v>
      </c>
    </row>
    <row r="3832" spans="1:10" x14ac:dyDescent="0.25">
      <c r="A3832" s="18">
        <v>24211018</v>
      </c>
      <c r="B3832" s="184" t="s">
        <v>3596</v>
      </c>
      <c r="C3832" s="18" t="s">
        <v>7711</v>
      </c>
      <c r="D3832" s="185" t="s">
        <v>94</v>
      </c>
      <c r="E3832" s="18" t="s">
        <v>3321</v>
      </c>
      <c r="F3832" s="18">
        <v>15</v>
      </c>
      <c r="G3832" s="18" t="s">
        <v>142</v>
      </c>
      <c r="H3832" s="184" t="s">
        <v>7697</v>
      </c>
      <c r="I3832" s="185" t="s">
        <v>2096</v>
      </c>
      <c r="J3832" s="18" t="s">
        <v>6345</v>
      </c>
    </row>
    <row r="3833" spans="1:10" x14ac:dyDescent="0.25">
      <c r="A3833" s="18">
        <v>24220329</v>
      </c>
      <c r="B3833" s="184" t="s">
        <v>3420</v>
      </c>
      <c r="C3833" s="18" t="s">
        <v>2198</v>
      </c>
      <c r="D3833" s="185" t="s">
        <v>7165</v>
      </c>
      <c r="E3833" s="18" t="s">
        <v>7712</v>
      </c>
      <c r="F3833" s="18">
        <v>18</v>
      </c>
      <c r="G3833" s="18" t="s">
        <v>142</v>
      </c>
      <c r="H3833" s="184" t="s">
        <v>7697</v>
      </c>
      <c r="I3833" s="185" t="s">
        <v>142</v>
      </c>
      <c r="J3833" s="18" t="s">
        <v>307</v>
      </c>
    </row>
    <row r="3834" spans="1:10" x14ac:dyDescent="0.25">
      <c r="A3834" s="18">
        <v>24210198</v>
      </c>
      <c r="B3834" s="184" t="s">
        <v>6693</v>
      </c>
      <c r="C3834" s="18" t="s">
        <v>3355</v>
      </c>
      <c r="D3834" s="185" t="s">
        <v>94</v>
      </c>
      <c r="E3834" s="18" t="s">
        <v>7557</v>
      </c>
      <c r="F3834" s="18">
        <v>15</v>
      </c>
      <c r="G3834" s="18" t="s">
        <v>142</v>
      </c>
      <c r="H3834" s="184" t="s">
        <v>7697</v>
      </c>
      <c r="I3834" s="185" t="s">
        <v>142</v>
      </c>
      <c r="J3834" s="18" t="s">
        <v>1417</v>
      </c>
    </row>
    <row r="3835" spans="1:10" x14ac:dyDescent="0.25">
      <c r="A3835" s="18">
        <v>24212582</v>
      </c>
      <c r="B3835" s="184" t="s">
        <v>7713</v>
      </c>
      <c r="C3835" s="18" t="s">
        <v>7714</v>
      </c>
      <c r="D3835" s="185" t="s">
        <v>633</v>
      </c>
      <c r="E3835" s="18" t="s">
        <v>7715</v>
      </c>
      <c r="F3835" s="18">
        <v>17</v>
      </c>
      <c r="G3835" s="18" t="s">
        <v>142</v>
      </c>
      <c r="H3835" s="184" t="s">
        <v>7697</v>
      </c>
      <c r="I3835" s="185" t="s">
        <v>142</v>
      </c>
      <c r="J3835" s="18" t="s">
        <v>445</v>
      </c>
    </row>
    <row r="3836" spans="1:10" x14ac:dyDescent="0.25">
      <c r="A3836" s="18">
        <v>24200157</v>
      </c>
      <c r="B3836" s="184" t="s">
        <v>167</v>
      </c>
      <c r="C3836" s="18" t="s">
        <v>7716</v>
      </c>
      <c r="D3836" s="185" t="s">
        <v>94</v>
      </c>
      <c r="E3836" s="18" t="s">
        <v>7557</v>
      </c>
      <c r="F3836" s="18">
        <v>15</v>
      </c>
      <c r="G3836" s="18" t="s">
        <v>142</v>
      </c>
      <c r="H3836" s="184" t="s">
        <v>7697</v>
      </c>
      <c r="I3836" s="185" t="s">
        <v>142</v>
      </c>
      <c r="J3836" s="18" t="s">
        <v>7333</v>
      </c>
    </row>
    <row r="3837" spans="1:10" x14ac:dyDescent="0.25">
      <c r="A3837" s="18">
        <v>24190996</v>
      </c>
      <c r="B3837" s="184" t="s">
        <v>167</v>
      </c>
      <c r="C3837" s="18" t="s">
        <v>7717</v>
      </c>
      <c r="D3837" s="185" t="s">
        <v>7165</v>
      </c>
      <c r="E3837" s="18" t="s">
        <v>7349</v>
      </c>
      <c r="F3837" s="18">
        <v>18</v>
      </c>
      <c r="G3837" s="18" t="s">
        <v>142</v>
      </c>
      <c r="H3837" s="184" t="s">
        <v>7697</v>
      </c>
      <c r="I3837" s="185" t="s">
        <v>142</v>
      </c>
      <c r="J3837" s="18" t="s">
        <v>7718</v>
      </c>
    </row>
    <row r="3838" spans="1:10" x14ac:dyDescent="0.25">
      <c r="A3838" s="18">
        <v>24245749</v>
      </c>
      <c r="B3838" s="184" t="s">
        <v>5129</v>
      </c>
      <c r="C3838" s="18" t="s">
        <v>7719</v>
      </c>
      <c r="D3838" s="185" t="s">
        <v>633</v>
      </c>
      <c r="E3838" s="18" t="s">
        <v>7489</v>
      </c>
      <c r="F3838" s="18">
        <v>17</v>
      </c>
      <c r="G3838" s="18" t="s">
        <v>142</v>
      </c>
      <c r="H3838" s="184" t="s">
        <v>7697</v>
      </c>
      <c r="I3838" s="185" t="s">
        <v>142</v>
      </c>
      <c r="J3838" s="18" t="s">
        <v>182</v>
      </c>
    </row>
    <row r="3839" spans="1:10" x14ac:dyDescent="0.25">
      <c r="A3839" s="18">
        <v>24200053</v>
      </c>
      <c r="B3839" s="184" t="s">
        <v>7720</v>
      </c>
      <c r="C3839" s="18" t="s">
        <v>7721</v>
      </c>
      <c r="D3839" s="185" t="s">
        <v>633</v>
      </c>
      <c r="E3839" s="18" t="s">
        <v>7722</v>
      </c>
      <c r="F3839" s="18">
        <v>16</v>
      </c>
      <c r="G3839" s="18" t="s">
        <v>142</v>
      </c>
      <c r="H3839" s="184" t="s">
        <v>7697</v>
      </c>
      <c r="I3839" s="185" t="s">
        <v>142</v>
      </c>
      <c r="J3839" s="18" t="s">
        <v>2283</v>
      </c>
    </row>
    <row r="3840" spans="1:10" x14ac:dyDescent="0.25">
      <c r="A3840" s="18">
        <v>24201685</v>
      </c>
      <c r="B3840" s="184" t="s">
        <v>6709</v>
      </c>
      <c r="C3840" s="18" t="s">
        <v>7723</v>
      </c>
      <c r="D3840" s="185" t="s">
        <v>633</v>
      </c>
      <c r="E3840" s="18" t="s">
        <v>7724</v>
      </c>
      <c r="F3840" s="18">
        <v>16</v>
      </c>
      <c r="G3840" s="18" t="s">
        <v>142</v>
      </c>
      <c r="H3840" s="184" t="s">
        <v>7697</v>
      </c>
      <c r="I3840" s="185" t="s">
        <v>142</v>
      </c>
      <c r="J3840" s="18" t="s">
        <v>1417</v>
      </c>
    </row>
    <row r="3841" spans="1:10" x14ac:dyDescent="0.25">
      <c r="A3841" s="18">
        <v>24200199</v>
      </c>
      <c r="B3841" s="184" t="s">
        <v>7725</v>
      </c>
      <c r="C3841" s="18" t="s">
        <v>7726</v>
      </c>
      <c r="D3841" s="185" t="s">
        <v>95</v>
      </c>
      <c r="E3841" s="18" t="s">
        <v>7727</v>
      </c>
      <c r="F3841" s="18">
        <v>15</v>
      </c>
      <c r="G3841" s="18" t="s">
        <v>142</v>
      </c>
      <c r="H3841" s="184" t="s">
        <v>7697</v>
      </c>
      <c r="I3841" s="185" t="s">
        <v>142</v>
      </c>
      <c r="J3841" s="18" t="s">
        <v>7728</v>
      </c>
    </row>
    <row r="3842" spans="1:10" x14ac:dyDescent="0.25">
      <c r="A3842" s="18">
        <v>24248076</v>
      </c>
      <c r="B3842" s="184" t="s">
        <v>7729</v>
      </c>
      <c r="C3842" s="18" t="s">
        <v>7730</v>
      </c>
      <c r="D3842" s="185" t="s">
        <v>633</v>
      </c>
      <c r="E3842" s="18" t="s">
        <v>7731</v>
      </c>
      <c r="F3842" s="18">
        <v>16</v>
      </c>
      <c r="G3842" s="18" t="s">
        <v>142</v>
      </c>
      <c r="H3842" s="184" t="s">
        <v>7697</v>
      </c>
      <c r="I3842" s="185" t="s">
        <v>142</v>
      </c>
      <c r="J3842" s="18" t="s">
        <v>445</v>
      </c>
    </row>
    <row r="3843" spans="1:10" x14ac:dyDescent="0.25">
      <c r="A3843" s="18">
        <v>24248968</v>
      </c>
      <c r="B3843" s="184" t="s">
        <v>7732</v>
      </c>
      <c r="C3843" s="18" t="s">
        <v>7733</v>
      </c>
      <c r="D3843" s="185" t="s">
        <v>633</v>
      </c>
      <c r="E3843" s="18" t="s">
        <v>7734</v>
      </c>
      <c r="F3843" s="18">
        <v>16</v>
      </c>
      <c r="G3843" s="18" t="s">
        <v>142</v>
      </c>
      <c r="H3843" s="184" t="s">
        <v>7697</v>
      </c>
      <c r="I3843" s="185" t="s">
        <v>142</v>
      </c>
      <c r="J3843" s="18" t="s">
        <v>445</v>
      </c>
    </row>
    <row r="3844" spans="1:10" x14ac:dyDescent="0.25">
      <c r="A3844" s="18">
        <v>24190088</v>
      </c>
      <c r="B3844" s="184" t="s">
        <v>7735</v>
      </c>
      <c r="C3844" s="18" t="s">
        <v>7736</v>
      </c>
      <c r="D3844" s="185" t="s">
        <v>7165</v>
      </c>
      <c r="E3844" s="18" t="s">
        <v>7737</v>
      </c>
      <c r="F3844" s="18">
        <v>18</v>
      </c>
      <c r="G3844" s="18" t="s">
        <v>142</v>
      </c>
      <c r="H3844" s="184" t="s">
        <v>7697</v>
      </c>
      <c r="I3844" s="185" t="s">
        <v>142</v>
      </c>
      <c r="J3844" s="18" t="s">
        <v>1421</v>
      </c>
    </row>
    <row r="3845" spans="1:10" x14ac:dyDescent="0.25">
      <c r="A3845" s="18">
        <v>24248969</v>
      </c>
      <c r="B3845" s="184" t="s">
        <v>7738</v>
      </c>
      <c r="C3845" s="18" t="s">
        <v>7739</v>
      </c>
      <c r="D3845" s="185" t="s">
        <v>380</v>
      </c>
      <c r="E3845" s="18" t="s">
        <v>7740</v>
      </c>
      <c r="F3845" s="18">
        <v>17</v>
      </c>
      <c r="G3845" s="18" t="s">
        <v>142</v>
      </c>
      <c r="H3845" s="184" t="s">
        <v>7697</v>
      </c>
      <c r="I3845" s="185" t="s">
        <v>142</v>
      </c>
      <c r="J3845" s="18" t="s">
        <v>3147</v>
      </c>
    </row>
    <row r="3846" spans="1:10" x14ac:dyDescent="0.25">
      <c r="A3846" s="18">
        <v>24190113</v>
      </c>
      <c r="B3846" s="184" t="s">
        <v>7741</v>
      </c>
      <c r="C3846" s="18" t="s">
        <v>451</v>
      </c>
      <c r="D3846" s="185" t="s">
        <v>7187</v>
      </c>
      <c r="E3846" s="18" t="s">
        <v>7742</v>
      </c>
      <c r="F3846" s="18">
        <v>18</v>
      </c>
      <c r="G3846" s="18" t="s">
        <v>142</v>
      </c>
      <c r="H3846" s="184" t="s">
        <v>7697</v>
      </c>
      <c r="I3846" s="185" t="s">
        <v>142</v>
      </c>
      <c r="J3846" s="18" t="s">
        <v>3147</v>
      </c>
    </row>
    <row r="3847" spans="1:10" x14ac:dyDescent="0.25">
      <c r="A3847" s="18">
        <v>24238875</v>
      </c>
      <c r="B3847" s="184" t="s">
        <v>7743</v>
      </c>
      <c r="C3847" s="18" t="s">
        <v>7744</v>
      </c>
      <c r="D3847" s="185" t="s">
        <v>380</v>
      </c>
      <c r="E3847" s="18" t="s">
        <v>7745</v>
      </c>
      <c r="F3847" s="18">
        <v>17</v>
      </c>
      <c r="G3847" s="18" t="s">
        <v>142</v>
      </c>
      <c r="H3847" s="184" t="s">
        <v>7697</v>
      </c>
      <c r="I3847" s="185" t="s">
        <v>142</v>
      </c>
      <c r="J3847" s="18" t="s">
        <v>1417</v>
      </c>
    </row>
    <row r="3848" spans="1:10" x14ac:dyDescent="0.25">
      <c r="A3848" s="18">
        <v>24210306</v>
      </c>
      <c r="B3848" s="184" t="s">
        <v>7746</v>
      </c>
      <c r="C3848" s="18" t="s">
        <v>7747</v>
      </c>
      <c r="D3848" s="185" t="s">
        <v>633</v>
      </c>
      <c r="E3848" s="18" t="s">
        <v>7748</v>
      </c>
      <c r="F3848" s="18">
        <v>16</v>
      </c>
      <c r="G3848" s="18" t="s">
        <v>142</v>
      </c>
      <c r="H3848" s="184" t="s">
        <v>7697</v>
      </c>
      <c r="I3848" s="185" t="s">
        <v>142</v>
      </c>
      <c r="J3848" s="18" t="s">
        <v>419</v>
      </c>
    </row>
    <row r="3849" spans="1:10" x14ac:dyDescent="0.25">
      <c r="A3849" s="18">
        <v>24191288</v>
      </c>
      <c r="B3849" s="184" t="s">
        <v>7749</v>
      </c>
      <c r="C3849" s="18" t="s">
        <v>7750</v>
      </c>
      <c r="D3849" s="185" t="s">
        <v>633</v>
      </c>
      <c r="E3849" s="18" t="s">
        <v>7751</v>
      </c>
      <c r="F3849" s="18">
        <v>17</v>
      </c>
      <c r="G3849" s="18" t="s">
        <v>142</v>
      </c>
      <c r="H3849" s="184" t="s">
        <v>7697</v>
      </c>
      <c r="I3849" s="185" t="s">
        <v>142</v>
      </c>
      <c r="J3849" s="18" t="s">
        <v>182</v>
      </c>
    </row>
    <row r="3850" spans="1:10" x14ac:dyDescent="0.25">
      <c r="A3850" s="18">
        <v>24200502</v>
      </c>
      <c r="B3850" s="184" t="s">
        <v>7752</v>
      </c>
      <c r="C3850" s="18" t="s">
        <v>7753</v>
      </c>
      <c r="D3850" s="185" t="s">
        <v>94</v>
      </c>
      <c r="E3850" s="18" t="s">
        <v>7754</v>
      </c>
      <c r="F3850" s="18">
        <v>15</v>
      </c>
      <c r="G3850" s="18" t="s">
        <v>142</v>
      </c>
      <c r="H3850" s="184" t="s">
        <v>7697</v>
      </c>
      <c r="I3850" s="185" t="s">
        <v>142</v>
      </c>
      <c r="J3850" s="18" t="s">
        <v>7755</v>
      </c>
    </row>
    <row r="3851" spans="1:10" x14ac:dyDescent="0.25">
      <c r="A3851" s="18">
        <v>24221548</v>
      </c>
      <c r="B3851" s="184" t="s">
        <v>1005</v>
      </c>
      <c r="C3851" s="18" t="s">
        <v>3260</v>
      </c>
      <c r="D3851" s="185" t="s">
        <v>380</v>
      </c>
      <c r="E3851" s="18" t="s">
        <v>7756</v>
      </c>
      <c r="F3851" s="18">
        <v>16</v>
      </c>
      <c r="G3851" s="18" t="s">
        <v>142</v>
      </c>
      <c r="H3851" s="184" t="s">
        <v>7697</v>
      </c>
      <c r="I3851" s="185" t="s">
        <v>142</v>
      </c>
      <c r="J3851" s="18" t="s">
        <v>2718</v>
      </c>
    </row>
    <row r="3852" spans="1:10" x14ac:dyDescent="0.25">
      <c r="A3852" s="18">
        <v>24180166</v>
      </c>
      <c r="B3852" s="184" t="s">
        <v>1005</v>
      </c>
      <c r="C3852" s="18" t="s">
        <v>4425</v>
      </c>
      <c r="D3852" s="185" t="s">
        <v>633</v>
      </c>
      <c r="E3852" s="18" t="s">
        <v>7479</v>
      </c>
      <c r="F3852" s="18">
        <v>17</v>
      </c>
      <c r="G3852" s="18" t="s">
        <v>142</v>
      </c>
      <c r="H3852" s="184" t="s">
        <v>7697</v>
      </c>
      <c r="I3852" s="185" t="s">
        <v>142</v>
      </c>
      <c r="J3852" s="18" t="s">
        <v>7216</v>
      </c>
    </row>
    <row r="3853" spans="1:10" x14ac:dyDescent="0.25">
      <c r="A3853" s="18">
        <v>24200605</v>
      </c>
      <c r="B3853" s="184" t="s">
        <v>7757</v>
      </c>
      <c r="C3853" s="18" t="s">
        <v>5657</v>
      </c>
      <c r="D3853" s="185" t="s">
        <v>380</v>
      </c>
      <c r="E3853" s="18" t="s">
        <v>6797</v>
      </c>
      <c r="F3853" s="18">
        <v>16</v>
      </c>
      <c r="G3853" s="18" t="s">
        <v>142</v>
      </c>
      <c r="H3853" s="184" t="s">
        <v>7697</v>
      </c>
      <c r="I3853" s="185" t="s">
        <v>142</v>
      </c>
      <c r="J3853" s="18" t="s">
        <v>3348</v>
      </c>
    </row>
    <row r="3854" spans="1:10" x14ac:dyDescent="0.25">
      <c r="A3854" s="18">
        <v>24199304</v>
      </c>
      <c r="B3854" s="184" t="s">
        <v>5817</v>
      </c>
      <c r="C3854" s="18" t="s">
        <v>7099</v>
      </c>
      <c r="D3854" s="185" t="s">
        <v>633</v>
      </c>
      <c r="E3854" s="18" t="s">
        <v>7758</v>
      </c>
      <c r="F3854" s="18">
        <v>17</v>
      </c>
      <c r="G3854" s="18" t="s">
        <v>142</v>
      </c>
      <c r="H3854" s="184" t="s">
        <v>7697</v>
      </c>
      <c r="I3854" s="185" t="s">
        <v>142</v>
      </c>
      <c r="J3854" s="18" t="s">
        <v>445</v>
      </c>
    </row>
    <row r="3855" spans="1:10" x14ac:dyDescent="0.25">
      <c r="A3855" s="18">
        <v>24188009</v>
      </c>
      <c r="B3855" s="184" t="s">
        <v>3507</v>
      </c>
      <c r="C3855" s="18" t="s">
        <v>7759</v>
      </c>
      <c r="D3855" s="185" t="s">
        <v>7187</v>
      </c>
      <c r="E3855" s="18" t="s">
        <v>7760</v>
      </c>
      <c r="F3855" s="18">
        <v>18</v>
      </c>
      <c r="G3855" s="18" t="s">
        <v>142</v>
      </c>
      <c r="H3855" s="184" t="s">
        <v>7697</v>
      </c>
      <c r="I3855" s="185" t="s">
        <v>142</v>
      </c>
      <c r="J3855" s="18" t="s">
        <v>182</v>
      </c>
    </row>
    <row r="3856" spans="1:10" x14ac:dyDescent="0.25">
      <c r="A3856" s="18">
        <v>24238879</v>
      </c>
      <c r="B3856" s="184" t="s">
        <v>7761</v>
      </c>
      <c r="C3856" s="18" t="s">
        <v>7762</v>
      </c>
      <c r="D3856" s="185" t="s">
        <v>380</v>
      </c>
      <c r="E3856" s="18" t="s">
        <v>7575</v>
      </c>
      <c r="F3856" s="18">
        <v>17</v>
      </c>
      <c r="G3856" s="18" t="s">
        <v>142</v>
      </c>
      <c r="H3856" s="184" t="s">
        <v>7697</v>
      </c>
      <c r="I3856" s="185" t="s">
        <v>142</v>
      </c>
      <c r="J3856" s="18" t="s">
        <v>1417</v>
      </c>
    </row>
    <row r="3857" spans="1:10" x14ac:dyDescent="0.25">
      <c r="A3857" s="18">
        <v>24248465</v>
      </c>
      <c r="B3857" s="184" t="s">
        <v>7763</v>
      </c>
      <c r="C3857" s="18" t="s">
        <v>3289</v>
      </c>
      <c r="D3857" s="185" t="s">
        <v>633</v>
      </c>
      <c r="E3857" s="18" t="s">
        <v>7764</v>
      </c>
      <c r="F3857" s="18">
        <v>17</v>
      </c>
      <c r="G3857" s="18" t="s">
        <v>142</v>
      </c>
      <c r="H3857" s="184" t="s">
        <v>7697</v>
      </c>
      <c r="I3857" s="185" t="s">
        <v>142</v>
      </c>
      <c r="J3857" s="18" t="s">
        <v>182</v>
      </c>
    </row>
    <row r="3858" spans="1:10" x14ac:dyDescent="0.25">
      <c r="A3858" s="18">
        <v>24190835</v>
      </c>
      <c r="B3858" s="184" t="s">
        <v>7765</v>
      </c>
      <c r="C3858" s="18" t="s">
        <v>1701</v>
      </c>
      <c r="D3858" s="185" t="s">
        <v>633</v>
      </c>
      <c r="E3858" s="18" t="s">
        <v>7425</v>
      </c>
      <c r="F3858" s="18">
        <v>16</v>
      </c>
      <c r="G3858" s="18" t="s">
        <v>142</v>
      </c>
      <c r="H3858" s="184" t="s">
        <v>7697</v>
      </c>
      <c r="I3858" s="185" t="s">
        <v>142</v>
      </c>
      <c r="J3858" s="18" t="s">
        <v>7766</v>
      </c>
    </row>
    <row r="3859" spans="1:10" x14ac:dyDescent="0.25">
      <c r="A3859" s="18">
        <v>24248077</v>
      </c>
      <c r="B3859" s="184" t="s">
        <v>7767</v>
      </c>
      <c r="C3859" s="18" t="s">
        <v>7768</v>
      </c>
      <c r="D3859" s="185" t="s">
        <v>633</v>
      </c>
      <c r="E3859" s="18" t="s">
        <v>7387</v>
      </c>
      <c r="F3859" s="18">
        <v>15</v>
      </c>
      <c r="G3859" s="18" t="s">
        <v>142</v>
      </c>
      <c r="H3859" s="184" t="s">
        <v>7697</v>
      </c>
      <c r="I3859" s="185" t="s">
        <v>142</v>
      </c>
      <c r="J3859" s="18" t="s">
        <v>3147</v>
      </c>
    </row>
    <row r="3860" spans="1:10" x14ac:dyDescent="0.25">
      <c r="A3860" s="18">
        <v>24202622</v>
      </c>
      <c r="B3860" s="184" t="s">
        <v>7769</v>
      </c>
      <c r="C3860" s="18" t="s">
        <v>7770</v>
      </c>
      <c r="D3860" s="185" t="s">
        <v>633</v>
      </c>
      <c r="E3860" s="18" t="s">
        <v>7771</v>
      </c>
      <c r="F3860" s="18">
        <v>15</v>
      </c>
      <c r="G3860" s="18" t="s">
        <v>142</v>
      </c>
      <c r="H3860" s="184" t="s">
        <v>7697</v>
      </c>
      <c r="I3860" s="185" t="s">
        <v>142</v>
      </c>
      <c r="J3860" s="18" t="s">
        <v>3661</v>
      </c>
    </row>
    <row r="3861" spans="1:10" x14ac:dyDescent="0.25">
      <c r="A3861" s="18">
        <v>24210274</v>
      </c>
      <c r="B3861" s="184" t="s">
        <v>6770</v>
      </c>
      <c r="C3861" s="18" t="s">
        <v>7772</v>
      </c>
      <c r="D3861" s="185" t="s">
        <v>633</v>
      </c>
      <c r="E3861" s="18" t="s">
        <v>7773</v>
      </c>
      <c r="F3861" s="18">
        <v>17</v>
      </c>
      <c r="G3861" s="18" t="s">
        <v>142</v>
      </c>
      <c r="H3861" s="184" t="s">
        <v>7697</v>
      </c>
      <c r="I3861" s="185" t="s">
        <v>142</v>
      </c>
      <c r="J3861" s="18" t="s">
        <v>3690</v>
      </c>
    </row>
    <row r="3862" spans="1:10" x14ac:dyDescent="0.25">
      <c r="A3862" s="18">
        <v>24211301</v>
      </c>
      <c r="B3862" s="184" t="s">
        <v>1044</v>
      </c>
      <c r="C3862" s="18" t="s">
        <v>7774</v>
      </c>
      <c r="D3862" s="185" t="s">
        <v>633</v>
      </c>
      <c r="E3862" s="18" t="s">
        <v>7775</v>
      </c>
      <c r="F3862" s="18">
        <v>16</v>
      </c>
      <c r="G3862" s="18" t="s">
        <v>142</v>
      </c>
      <c r="H3862" s="184" t="s">
        <v>7697</v>
      </c>
      <c r="I3862" s="185" t="s">
        <v>142</v>
      </c>
      <c r="J3862" s="18" t="s">
        <v>7776</v>
      </c>
    </row>
    <row r="3863" spans="1:10" x14ac:dyDescent="0.25">
      <c r="A3863" s="18">
        <v>24248078</v>
      </c>
      <c r="B3863" s="184" t="s">
        <v>7777</v>
      </c>
      <c r="C3863" s="18" t="s">
        <v>7778</v>
      </c>
      <c r="D3863" s="185" t="s">
        <v>380</v>
      </c>
      <c r="E3863" s="18" t="s">
        <v>7779</v>
      </c>
      <c r="F3863" s="18">
        <v>16</v>
      </c>
      <c r="G3863" s="18" t="s">
        <v>142</v>
      </c>
      <c r="H3863" s="184" t="s">
        <v>7697</v>
      </c>
      <c r="I3863" s="185" t="s">
        <v>142</v>
      </c>
      <c r="J3863" s="18" t="s">
        <v>2718</v>
      </c>
    </row>
    <row r="3864" spans="1:10" x14ac:dyDescent="0.25">
      <c r="A3864" s="18">
        <v>24200922</v>
      </c>
      <c r="B3864" s="184" t="s">
        <v>3568</v>
      </c>
      <c r="C3864" s="18" t="s">
        <v>7780</v>
      </c>
      <c r="D3864" s="185" t="s">
        <v>633</v>
      </c>
      <c r="E3864" s="18" t="s">
        <v>7781</v>
      </c>
      <c r="F3864" s="18">
        <v>16</v>
      </c>
      <c r="G3864" s="18" t="s">
        <v>142</v>
      </c>
      <c r="H3864" s="184" t="s">
        <v>7697</v>
      </c>
      <c r="I3864" s="185" t="s">
        <v>142</v>
      </c>
      <c r="J3864" s="18" t="s">
        <v>445</v>
      </c>
    </row>
    <row r="3865" spans="1:10" x14ac:dyDescent="0.25">
      <c r="A3865" s="18">
        <v>24248075</v>
      </c>
      <c r="B3865" s="184" t="s">
        <v>7782</v>
      </c>
      <c r="C3865" s="18" t="s">
        <v>501</v>
      </c>
      <c r="D3865" s="185" t="s">
        <v>380</v>
      </c>
      <c r="E3865" s="18" t="s">
        <v>7783</v>
      </c>
      <c r="F3865" s="18">
        <v>16</v>
      </c>
      <c r="G3865" s="18" t="s">
        <v>142</v>
      </c>
      <c r="H3865" s="184" t="s">
        <v>7697</v>
      </c>
      <c r="I3865" s="185" t="s">
        <v>142</v>
      </c>
      <c r="J3865" s="18" t="s">
        <v>3784</v>
      </c>
    </row>
    <row r="3866" spans="1:10" x14ac:dyDescent="0.25">
      <c r="A3866" s="18">
        <v>24200200</v>
      </c>
      <c r="B3866" s="184" t="s">
        <v>427</v>
      </c>
      <c r="C3866" s="18" t="s">
        <v>6904</v>
      </c>
      <c r="D3866" s="185" t="s">
        <v>95</v>
      </c>
      <c r="E3866" s="18" t="s">
        <v>7784</v>
      </c>
      <c r="F3866" s="18">
        <v>15</v>
      </c>
      <c r="G3866" s="18" t="s">
        <v>142</v>
      </c>
      <c r="H3866" s="184" t="s">
        <v>7697</v>
      </c>
      <c r="I3866" s="185" t="s">
        <v>142</v>
      </c>
      <c r="J3866" s="18" t="s">
        <v>419</v>
      </c>
    </row>
    <row r="3867" spans="1:10" x14ac:dyDescent="0.25">
      <c r="A3867" s="18">
        <v>24248970</v>
      </c>
      <c r="B3867" s="184" t="s">
        <v>7785</v>
      </c>
      <c r="C3867" s="18" t="s">
        <v>2261</v>
      </c>
      <c r="D3867" s="185" t="s">
        <v>380</v>
      </c>
      <c r="E3867" s="18" t="s">
        <v>7786</v>
      </c>
      <c r="F3867" s="18">
        <v>17</v>
      </c>
      <c r="G3867" s="18" t="s">
        <v>142</v>
      </c>
      <c r="H3867" s="184" t="s">
        <v>7697</v>
      </c>
      <c r="I3867" s="185" t="s">
        <v>142</v>
      </c>
      <c r="J3867" s="18" t="s">
        <v>7787</v>
      </c>
    </row>
    <row r="3868" spans="1:10" x14ac:dyDescent="0.25">
      <c r="A3868" s="18">
        <v>24210921</v>
      </c>
      <c r="B3868" s="184" t="s">
        <v>7788</v>
      </c>
      <c r="C3868" s="18" t="s">
        <v>7789</v>
      </c>
      <c r="D3868" s="185" t="s">
        <v>94</v>
      </c>
      <c r="E3868" s="18" t="s">
        <v>6092</v>
      </c>
      <c r="F3868" s="18">
        <v>15</v>
      </c>
      <c r="G3868" s="18" t="s">
        <v>142</v>
      </c>
      <c r="H3868" s="184" t="s">
        <v>7697</v>
      </c>
      <c r="I3868" s="185" t="s">
        <v>142</v>
      </c>
      <c r="J3868" s="18" t="s">
        <v>5780</v>
      </c>
    </row>
    <row r="3869" spans="1:10" x14ac:dyDescent="0.25">
      <c r="A3869" s="18">
        <v>24248361</v>
      </c>
      <c r="B3869" s="184" t="s">
        <v>7790</v>
      </c>
      <c r="C3869" s="18" t="s">
        <v>7791</v>
      </c>
      <c r="D3869" s="185" t="s">
        <v>7165</v>
      </c>
      <c r="E3869" s="18" t="s">
        <v>7792</v>
      </c>
      <c r="F3869" s="18">
        <v>18</v>
      </c>
      <c r="G3869" s="18" t="s">
        <v>142</v>
      </c>
      <c r="H3869" s="184" t="s">
        <v>7793</v>
      </c>
      <c r="I3869" s="185" t="s">
        <v>142</v>
      </c>
      <c r="J3869" s="18" t="s">
        <v>3888</v>
      </c>
    </row>
    <row r="3870" spans="1:10" x14ac:dyDescent="0.25">
      <c r="A3870" s="18">
        <v>24221561</v>
      </c>
      <c r="B3870" s="184" t="s">
        <v>7794</v>
      </c>
      <c r="C3870" s="18" t="s">
        <v>7795</v>
      </c>
      <c r="D3870" s="185" t="s">
        <v>7165</v>
      </c>
      <c r="E3870" s="18" t="s">
        <v>7796</v>
      </c>
      <c r="F3870" s="18">
        <v>18</v>
      </c>
      <c r="G3870" s="18" t="s">
        <v>142</v>
      </c>
      <c r="H3870" s="184" t="s">
        <v>7793</v>
      </c>
      <c r="I3870" s="185" t="s">
        <v>142</v>
      </c>
      <c r="J3870" s="18" t="s">
        <v>307</v>
      </c>
    </row>
    <row r="3871" spans="1:10" x14ac:dyDescent="0.25">
      <c r="A3871" s="18">
        <v>24192622</v>
      </c>
      <c r="B3871" s="184" t="s">
        <v>7704</v>
      </c>
      <c r="C3871" s="18" t="s">
        <v>7797</v>
      </c>
      <c r="D3871" s="185" t="s">
        <v>633</v>
      </c>
      <c r="E3871" s="18" t="s">
        <v>7582</v>
      </c>
      <c r="F3871" s="18">
        <v>17</v>
      </c>
      <c r="G3871" s="18" t="s">
        <v>142</v>
      </c>
      <c r="H3871" s="184" t="s">
        <v>7793</v>
      </c>
      <c r="I3871" s="185" t="s">
        <v>142</v>
      </c>
      <c r="J3871" s="18" t="s">
        <v>3888</v>
      </c>
    </row>
    <row r="3872" spans="1:10" x14ac:dyDescent="0.25">
      <c r="A3872" s="18">
        <v>24222021</v>
      </c>
      <c r="B3872" s="184" t="s">
        <v>7798</v>
      </c>
      <c r="C3872" s="18" t="s">
        <v>7799</v>
      </c>
      <c r="D3872" s="185" t="s">
        <v>633</v>
      </c>
      <c r="E3872" s="18" t="s">
        <v>7800</v>
      </c>
      <c r="F3872" s="18">
        <v>17</v>
      </c>
      <c r="G3872" s="18" t="s">
        <v>142</v>
      </c>
      <c r="H3872" s="184" t="s">
        <v>7793</v>
      </c>
      <c r="I3872" s="185" t="s">
        <v>142</v>
      </c>
      <c r="J3872" s="18" t="s">
        <v>7801</v>
      </c>
    </row>
    <row r="3873" spans="1:10" x14ac:dyDescent="0.25">
      <c r="A3873" s="18">
        <v>24237157</v>
      </c>
      <c r="B3873" s="184" t="s">
        <v>1343</v>
      </c>
      <c r="C3873" s="18" t="s">
        <v>7802</v>
      </c>
      <c r="D3873" s="185" t="s">
        <v>633</v>
      </c>
      <c r="E3873" s="18" t="s">
        <v>7803</v>
      </c>
      <c r="F3873" s="18">
        <v>17</v>
      </c>
      <c r="G3873" s="18" t="s">
        <v>142</v>
      </c>
      <c r="H3873" s="184" t="s">
        <v>7793</v>
      </c>
      <c r="I3873" s="185" t="s">
        <v>142</v>
      </c>
      <c r="J3873" s="18" t="s">
        <v>3348</v>
      </c>
    </row>
    <row r="3874" spans="1:10" x14ac:dyDescent="0.25">
      <c r="A3874" s="18">
        <v>24248236</v>
      </c>
      <c r="B3874" s="184" t="s">
        <v>7804</v>
      </c>
      <c r="C3874" s="18" t="s">
        <v>7805</v>
      </c>
      <c r="D3874" s="185" t="s">
        <v>380</v>
      </c>
      <c r="E3874" s="18" t="s">
        <v>7806</v>
      </c>
      <c r="F3874" s="18">
        <v>16</v>
      </c>
      <c r="G3874" s="18" t="s">
        <v>142</v>
      </c>
      <c r="H3874" s="184" t="s">
        <v>7793</v>
      </c>
      <c r="I3874" s="185" t="s">
        <v>142</v>
      </c>
      <c r="J3874" s="18" t="s">
        <v>7807</v>
      </c>
    </row>
    <row r="3875" spans="1:10" x14ac:dyDescent="0.25">
      <c r="A3875" s="18">
        <v>24248407</v>
      </c>
      <c r="B3875" s="184" t="s">
        <v>7808</v>
      </c>
      <c r="C3875" s="18" t="s">
        <v>7809</v>
      </c>
      <c r="D3875" s="185" t="s">
        <v>633</v>
      </c>
      <c r="E3875" s="18" t="s">
        <v>7810</v>
      </c>
      <c r="F3875" s="18">
        <v>17</v>
      </c>
      <c r="G3875" s="18" t="s">
        <v>142</v>
      </c>
      <c r="H3875" s="184" t="s">
        <v>7793</v>
      </c>
      <c r="I3875" s="185" t="s">
        <v>142</v>
      </c>
      <c r="J3875" s="18" t="s">
        <v>307</v>
      </c>
    </row>
    <row r="3876" spans="1:10" x14ac:dyDescent="0.25">
      <c r="A3876" s="18">
        <v>24248408</v>
      </c>
      <c r="B3876" s="184" t="s">
        <v>7811</v>
      </c>
      <c r="C3876" s="18" t="s">
        <v>7812</v>
      </c>
      <c r="D3876" s="185" t="s">
        <v>633</v>
      </c>
      <c r="E3876" s="18" t="s">
        <v>7813</v>
      </c>
      <c r="F3876" s="18">
        <v>15</v>
      </c>
      <c r="G3876" s="18" t="s">
        <v>142</v>
      </c>
      <c r="H3876" s="184" t="s">
        <v>7793</v>
      </c>
      <c r="I3876" s="185" t="s">
        <v>142</v>
      </c>
      <c r="J3876" s="18" t="s">
        <v>445</v>
      </c>
    </row>
    <row r="3877" spans="1:10" x14ac:dyDescent="0.25">
      <c r="A3877" s="18">
        <v>24182541</v>
      </c>
      <c r="B3877" s="184" t="s">
        <v>7814</v>
      </c>
      <c r="C3877" s="18" t="s">
        <v>7815</v>
      </c>
      <c r="D3877" s="185" t="s">
        <v>7165</v>
      </c>
      <c r="E3877" s="18" t="s">
        <v>7312</v>
      </c>
      <c r="F3877" s="18">
        <v>17</v>
      </c>
      <c r="G3877" s="18" t="s">
        <v>142</v>
      </c>
      <c r="H3877" s="184" t="s">
        <v>7793</v>
      </c>
      <c r="I3877" s="185" t="s">
        <v>142</v>
      </c>
      <c r="J3877" s="18" t="s">
        <v>3847</v>
      </c>
    </row>
    <row r="3878" spans="1:10" x14ac:dyDescent="0.25">
      <c r="A3878" s="18">
        <v>24199310</v>
      </c>
      <c r="B3878" s="184" t="s">
        <v>545</v>
      </c>
      <c r="C3878" s="18" t="s">
        <v>1612</v>
      </c>
      <c r="D3878" s="185" t="s">
        <v>380</v>
      </c>
      <c r="E3878" s="18" t="s">
        <v>6568</v>
      </c>
      <c r="F3878" s="18">
        <v>16</v>
      </c>
      <c r="G3878" s="18" t="s">
        <v>142</v>
      </c>
      <c r="H3878" s="184" t="s">
        <v>7793</v>
      </c>
      <c r="I3878" s="185" t="s">
        <v>142</v>
      </c>
      <c r="J3878" s="18" t="s">
        <v>3888</v>
      </c>
    </row>
    <row r="3879" spans="1:10" x14ac:dyDescent="0.25">
      <c r="A3879" s="18">
        <v>24222358</v>
      </c>
      <c r="B3879" s="184" t="s">
        <v>4538</v>
      </c>
      <c r="C3879" s="18" t="s">
        <v>2801</v>
      </c>
      <c r="D3879" s="185" t="s">
        <v>380</v>
      </c>
      <c r="E3879" s="18" t="s">
        <v>7221</v>
      </c>
      <c r="F3879" s="18">
        <v>15</v>
      </c>
      <c r="G3879" s="18" t="s">
        <v>142</v>
      </c>
      <c r="H3879" s="184" t="s">
        <v>7793</v>
      </c>
      <c r="I3879" s="185" t="s">
        <v>142</v>
      </c>
      <c r="J3879" s="18" t="s">
        <v>6181</v>
      </c>
    </row>
    <row r="3880" spans="1:10" x14ac:dyDescent="0.25">
      <c r="A3880" s="18">
        <v>24248409</v>
      </c>
      <c r="B3880" s="184" t="s">
        <v>7816</v>
      </c>
      <c r="C3880" s="18" t="s">
        <v>7817</v>
      </c>
      <c r="D3880" s="185" t="s">
        <v>94</v>
      </c>
      <c r="E3880" s="18" t="s">
        <v>7818</v>
      </c>
      <c r="F3880" s="18">
        <v>15</v>
      </c>
      <c r="G3880" s="18" t="s">
        <v>142</v>
      </c>
      <c r="H3880" s="184" t="s">
        <v>7793</v>
      </c>
      <c r="I3880" s="185" t="s">
        <v>142</v>
      </c>
      <c r="J3880" s="18" t="s">
        <v>307</v>
      </c>
    </row>
    <row r="3881" spans="1:10" x14ac:dyDescent="0.25">
      <c r="A3881" s="18">
        <v>24180264</v>
      </c>
      <c r="B3881" s="184" t="s">
        <v>7816</v>
      </c>
      <c r="C3881" s="18" t="s">
        <v>2474</v>
      </c>
      <c r="D3881" s="185" t="s">
        <v>7165</v>
      </c>
      <c r="E3881" s="18" t="s">
        <v>7819</v>
      </c>
      <c r="F3881" s="18">
        <v>18</v>
      </c>
      <c r="G3881" s="18" t="s">
        <v>142</v>
      </c>
      <c r="H3881" s="184" t="s">
        <v>7793</v>
      </c>
      <c r="I3881" s="185" t="s">
        <v>142</v>
      </c>
      <c r="J3881" s="18" t="s">
        <v>307</v>
      </c>
    </row>
    <row r="3882" spans="1:10" x14ac:dyDescent="0.25">
      <c r="A3882" s="18">
        <v>24211274</v>
      </c>
      <c r="B3882" s="184" t="s">
        <v>7820</v>
      </c>
      <c r="C3882" s="18" t="s">
        <v>461</v>
      </c>
      <c r="D3882" s="185" t="s">
        <v>7165</v>
      </c>
      <c r="E3882" s="18" t="s">
        <v>7821</v>
      </c>
      <c r="F3882" s="18">
        <v>18</v>
      </c>
      <c r="G3882" s="18" t="s">
        <v>142</v>
      </c>
      <c r="H3882" s="184" t="s">
        <v>7793</v>
      </c>
      <c r="I3882" s="185" t="s">
        <v>142</v>
      </c>
      <c r="J3882" s="18" t="s">
        <v>3888</v>
      </c>
    </row>
    <row r="3883" spans="1:10" x14ac:dyDescent="0.25">
      <c r="A3883" s="18">
        <v>24190734</v>
      </c>
      <c r="B3883" s="184" t="s">
        <v>7822</v>
      </c>
      <c r="C3883" s="18" t="s">
        <v>1128</v>
      </c>
      <c r="D3883" s="185" t="s">
        <v>380</v>
      </c>
      <c r="E3883" s="18" t="s">
        <v>7823</v>
      </c>
      <c r="F3883" s="18">
        <v>17</v>
      </c>
      <c r="G3883" s="18" t="s">
        <v>142</v>
      </c>
      <c r="H3883" s="184" t="s">
        <v>7793</v>
      </c>
      <c r="I3883" s="185" t="s">
        <v>142</v>
      </c>
      <c r="J3883" s="18" t="s">
        <v>3888</v>
      </c>
    </row>
    <row r="3884" spans="1:10" x14ac:dyDescent="0.25">
      <c r="A3884" s="18">
        <v>24200503</v>
      </c>
      <c r="B3884" s="184" t="s">
        <v>7824</v>
      </c>
      <c r="C3884" s="18" t="s">
        <v>7436</v>
      </c>
      <c r="D3884" s="185" t="s">
        <v>380</v>
      </c>
      <c r="E3884" s="18" t="s">
        <v>7825</v>
      </c>
      <c r="F3884" s="18">
        <v>16</v>
      </c>
      <c r="G3884" s="18" t="s">
        <v>142</v>
      </c>
      <c r="H3884" s="184" t="s">
        <v>7793</v>
      </c>
      <c r="I3884" s="185" t="s">
        <v>142</v>
      </c>
      <c r="J3884" s="18" t="s">
        <v>445</v>
      </c>
    </row>
    <row r="3885" spans="1:10" x14ac:dyDescent="0.25">
      <c r="A3885" s="18">
        <v>24248410</v>
      </c>
      <c r="B3885" s="184" t="s">
        <v>1988</v>
      </c>
      <c r="C3885" s="18" t="s">
        <v>7826</v>
      </c>
      <c r="D3885" s="185" t="s">
        <v>633</v>
      </c>
      <c r="E3885" s="18" t="s">
        <v>7827</v>
      </c>
      <c r="F3885" s="18">
        <v>16</v>
      </c>
      <c r="G3885" s="18" t="s">
        <v>142</v>
      </c>
      <c r="H3885" s="184" t="s">
        <v>7793</v>
      </c>
      <c r="I3885" s="185" t="s">
        <v>142</v>
      </c>
      <c r="J3885" s="18" t="s">
        <v>307</v>
      </c>
    </row>
    <row r="3886" spans="1:10" x14ac:dyDescent="0.25">
      <c r="A3886" s="18">
        <v>24248411</v>
      </c>
      <c r="B3886" s="184" t="s">
        <v>7828</v>
      </c>
      <c r="C3886" s="18" t="s">
        <v>7829</v>
      </c>
      <c r="D3886" s="185" t="s">
        <v>633</v>
      </c>
      <c r="E3886" s="18" t="s">
        <v>7413</v>
      </c>
      <c r="F3886" s="18">
        <v>15</v>
      </c>
      <c r="G3886" s="18" t="s">
        <v>142</v>
      </c>
      <c r="H3886" s="184" t="s">
        <v>7793</v>
      </c>
      <c r="I3886" s="185" t="s">
        <v>142</v>
      </c>
      <c r="J3886" s="18" t="s">
        <v>307</v>
      </c>
    </row>
    <row r="3887" spans="1:10" x14ac:dyDescent="0.25">
      <c r="A3887" s="18">
        <v>24188020</v>
      </c>
      <c r="B3887" s="184" t="s">
        <v>2180</v>
      </c>
      <c r="C3887" s="18" t="s">
        <v>1549</v>
      </c>
      <c r="D3887" s="185" t="s">
        <v>7187</v>
      </c>
      <c r="E3887" s="18" t="s">
        <v>7830</v>
      </c>
      <c r="F3887" s="18">
        <v>18</v>
      </c>
      <c r="G3887" s="18" t="s">
        <v>142</v>
      </c>
      <c r="H3887" s="184" t="s">
        <v>7793</v>
      </c>
      <c r="I3887" s="185" t="s">
        <v>142</v>
      </c>
      <c r="J3887" s="18" t="s">
        <v>6072</v>
      </c>
    </row>
    <row r="3888" spans="1:10" x14ac:dyDescent="0.25">
      <c r="A3888" s="18">
        <v>24192267</v>
      </c>
      <c r="B3888" s="184" t="s">
        <v>7831</v>
      </c>
      <c r="C3888" s="18" t="s">
        <v>6605</v>
      </c>
      <c r="D3888" s="185" t="s">
        <v>380</v>
      </c>
      <c r="E3888" s="18" t="s">
        <v>7832</v>
      </c>
      <c r="F3888" s="18">
        <v>16</v>
      </c>
      <c r="G3888" s="18" t="s">
        <v>142</v>
      </c>
      <c r="H3888" s="184" t="s">
        <v>7793</v>
      </c>
      <c r="I3888" s="185" t="s">
        <v>142</v>
      </c>
      <c r="J3888" s="18" t="s">
        <v>7766</v>
      </c>
    </row>
    <row r="3889" spans="1:10" x14ac:dyDescent="0.25">
      <c r="A3889" s="18">
        <v>24248412</v>
      </c>
      <c r="B3889" s="184" t="s">
        <v>7833</v>
      </c>
      <c r="C3889" s="18" t="s">
        <v>7834</v>
      </c>
      <c r="D3889" s="185" t="s">
        <v>94</v>
      </c>
      <c r="E3889" s="18" t="s">
        <v>6718</v>
      </c>
      <c r="F3889" s="18">
        <v>15</v>
      </c>
      <c r="G3889" s="18" t="s">
        <v>142</v>
      </c>
      <c r="H3889" s="184" t="s">
        <v>7793</v>
      </c>
      <c r="I3889" s="185" t="s">
        <v>142</v>
      </c>
      <c r="J3889" s="18" t="s">
        <v>307</v>
      </c>
    </row>
    <row r="3890" spans="1:10" x14ac:dyDescent="0.25">
      <c r="A3890" s="18">
        <v>24180272</v>
      </c>
      <c r="B3890" s="184" t="s">
        <v>7835</v>
      </c>
      <c r="C3890" s="18" t="s">
        <v>3700</v>
      </c>
      <c r="D3890" s="185" t="s">
        <v>380</v>
      </c>
      <c r="E3890" s="18" t="s">
        <v>7836</v>
      </c>
      <c r="F3890" s="18">
        <v>17</v>
      </c>
      <c r="G3890" s="18" t="s">
        <v>142</v>
      </c>
      <c r="H3890" s="184" t="s">
        <v>7793</v>
      </c>
      <c r="I3890" s="185" t="s">
        <v>142</v>
      </c>
      <c r="J3890" s="18" t="s">
        <v>307</v>
      </c>
    </row>
    <row r="3891" spans="1:10" x14ac:dyDescent="0.25">
      <c r="A3891" s="18">
        <v>24182988</v>
      </c>
      <c r="B3891" s="184" t="s">
        <v>7837</v>
      </c>
      <c r="C3891" s="18" t="s">
        <v>7838</v>
      </c>
      <c r="D3891" s="185" t="s">
        <v>7165</v>
      </c>
      <c r="E3891" s="18" t="s">
        <v>7839</v>
      </c>
      <c r="F3891" s="18">
        <v>18</v>
      </c>
      <c r="G3891" s="18" t="s">
        <v>142</v>
      </c>
      <c r="H3891" s="184" t="s">
        <v>7793</v>
      </c>
      <c r="I3891" s="185" t="s">
        <v>142</v>
      </c>
      <c r="J3891" s="18" t="s">
        <v>3847</v>
      </c>
    </row>
    <row r="3892" spans="1:10" x14ac:dyDescent="0.25">
      <c r="A3892" s="18">
        <v>24202817</v>
      </c>
      <c r="B3892" s="184" t="s">
        <v>7840</v>
      </c>
      <c r="C3892" s="18" t="s">
        <v>7099</v>
      </c>
      <c r="D3892" s="185" t="s">
        <v>633</v>
      </c>
      <c r="E3892" s="18" t="s">
        <v>3977</v>
      </c>
      <c r="F3892" s="18">
        <v>16</v>
      </c>
      <c r="G3892" s="18" t="s">
        <v>142</v>
      </c>
      <c r="H3892" s="184" t="s">
        <v>7793</v>
      </c>
      <c r="I3892" s="185" t="s">
        <v>142</v>
      </c>
      <c r="J3892" s="18" t="s">
        <v>7841</v>
      </c>
    </row>
    <row r="3893" spans="1:10" x14ac:dyDescent="0.25">
      <c r="A3893" s="18">
        <v>24201324</v>
      </c>
      <c r="B3893" s="184" t="s">
        <v>7842</v>
      </c>
      <c r="C3893" s="18" t="s">
        <v>7843</v>
      </c>
      <c r="D3893" s="185" t="s">
        <v>380</v>
      </c>
      <c r="E3893" s="18" t="s">
        <v>7474</v>
      </c>
      <c r="F3893" s="18">
        <v>17</v>
      </c>
      <c r="G3893" s="18" t="s">
        <v>142</v>
      </c>
      <c r="H3893" s="184" t="s">
        <v>7793</v>
      </c>
      <c r="I3893" s="185" t="s">
        <v>142</v>
      </c>
      <c r="J3893" s="18" t="s">
        <v>5780</v>
      </c>
    </row>
    <row r="3894" spans="1:10" x14ac:dyDescent="0.25">
      <c r="A3894" s="18">
        <v>24172970</v>
      </c>
      <c r="B3894" s="184" t="s">
        <v>7844</v>
      </c>
      <c r="C3894" s="18" t="s">
        <v>546</v>
      </c>
      <c r="D3894" s="185" t="s">
        <v>7165</v>
      </c>
      <c r="E3894" s="18" t="s">
        <v>7845</v>
      </c>
      <c r="F3894" s="18">
        <v>19</v>
      </c>
      <c r="G3894" s="18" t="s">
        <v>142</v>
      </c>
      <c r="H3894" s="184" t="s">
        <v>7793</v>
      </c>
      <c r="I3894" s="185" t="s">
        <v>142</v>
      </c>
      <c r="J3894" s="18" t="s">
        <v>7846</v>
      </c>
    </row>
    <row r="3895" spans="1:10" x14ac:dyDescent="0.25">
      <c r="A3895" s="18">
        <v>24201322</v>
      </c>
      <c r="B3895" s="184" t="s">
        <v>7847</v>
      </c>
      <c r="C3895" s="18" t="s">
        <v>7848</v>
      </c>
      <c r="D3895" s="185" t="s">
        <v>380</v>
      </c>
      <c r="E3895" s="18" t="s">
        <v>7849</v>
      </c>
      <c r="F3895" s="18">
        <v>16</v>
      </c>
      <c r="G3895" s="18" t="s">
        <v>142</v>
      </c>
      <c r="H3895" s="184" t="s">
        <v>7793</v>
      </c>
      <c r="I3895" s="185" t="s">
        <v>142</v>
      </c>
      <c r="J3895" s="18" t="s">
        <v>4749</v>
      </c>
    </row>
    <row r="3896" spans="1:10" x14ac:dyDescent="0.25">
      <c r="A3896" s="18">
        <v>24199056</v>
      </c>
      <c r="B3896" s="184" t="s">
        <v>7850</v>
      </c>
      <c r="C3896" s="18" t="s">
        <v>1642</v>
      </c>
      <c r="D3896" s="185" t="s">
        <v>380</v>
      </c>
      <c r="E3896" s="18" t="s">
        <v>7851</v>
      </c>
      <c r="F3896" s="18">
        <v>16</v>
      </c>
      <c r="G3896" s="18" t="s">
        <v>142</v>
      </c>
      <c r="H3896" s="184" t="s">
        <v>7852</v>
      </c>
      <c r="I3896" s="185" t="s">
        <v>142</v>
      </c>
      <c r="J3896" s="18" t="s">
        <v>445</v>
      </c>
    </row>
    <row r="3897" spans="1:10" x14ac:dyDescent="0.25">
      <c r="A3897" s="18">
        <v>24200171</v>
      </c>
      <c r="B3897" s="184" t="s">
        <v>7853</v>
      </c>
      <c r="C3897" s="18" t="s">
        <v>7854</v>
      </c>
      <c r="D3897" s="185" t="s">
        <v>94</v>
      </c>
      <c r="E3897" s="18" t="s">
        <v>7855</v>
      </c>
      <c r="F3897" s="18">
        <v>15</v>
      </c>
      <c r="G3897" s="18" t="s">
        <v>142</v>
      </c>
      <c r="H3897" s="184" t="s">
        <v>7852</v>
      </c>
      <c r="I3897" s="185" t="s">
        <v>142</v>
      </c>
      <c r="J3897" s="18" t="s">
        <v>7856</v>
      </c>
    </row>
    <row r="3898" spans="1:10" x14ac:dyDescent="0.25">
      <c r="A3898" s="18">
        <v>24248499</v>
      </c>
      <c r="B3898" s="184" t="s">
        <v>7857</v>
      </c>
      <c r="C3898" s="18" t="s">
        <v>528</v>
      </c>
      <c r="D3898" s="185" t="s">
        <v>633</v>
      </c>
      <c r="E3898" s="18" t="s">
        <v>7858</v>
      </c>
      <c r="F3898" s="18">
        <v>17</v>
      </c>
      <c r="G3898" s="18" t="s">
        <v>142</v>
      </c>
      <c r="H3898" s="184" t="s">
        <v>7852</v>
      </c>
      <c r="I3898" s="185" t="s">
        <v>142</v>
      </c>
      <c r="J3898" s="18" t="s">
        <v>2313</v>
      </c>
    </row>
    <row r="3899" spans="1:10" x14ac:dyDescent="0.25">
      <c r="A3899" s="18">
        <v>24200259</v>
      </c>
      <c r="B3899" s="184" t="s">
        <v>7859</v>
      </c>
      <c r="C3899" s="18" t="s">
        <v>5493</v>
      </c>
      <c r="D3899" s="185" t="s">
        <v>633</v>
      </c>
      <c r="E3899" s="18" t="s">
        <v>7860</v>
      </c>
      <c r="F3899" s="18">
        <v>16</v>
      </c>
      <c r="G3899" s="18" t="s">
        <v>142</v>
      </c>
      <c r="H3899" s="184" t="s">
        <v>7852</v>
      </c>
      <c r="I3899" s="185" t="s">
        <v>142</v>
      </c>
      <c r="J3899" s="18" t="s">
        <v>7861</v>
      </c>
    </row>
    <row r="3900" spans="1:10" x14ac:dyDescent="0.25">
      <c r="A3900" s="18">
        <v>24170289</v>
      </c>
      <c r="B3900" s="184" t="s">
        <v>7862</v>
      </c>
      <c r="C3900" s="18" t="s">
        <v>7863</v>
      </c>
      <c r="D3900" s="185" t="s">
        <v>94</v>
      </c>
      <c r="E3900" s="18" t="s">
        <v>3048</v>
      </c>
      <c r="F3900" s="18">
        <v>15</v>
      </c>
      <c r="G3900" s="18" t="s">
        <v>142</v>
      </c>
      <c r="H3900" s="184" t="s">
        <v>7852</v>
      </c>
      <c r="I3900" s="185" t="s">
        <v>142</v>
      </c>
      <c r="J3900" s="18" t="s">
        <v>790</v>
      </c>
    </row>
    <row r="3901" spans="1:10" x14ac:dyDescent="0.25">
      <c r="A3901" s="18">
        <v>24180438</v>
      </c>
      <c r="B3901" s="184" t="s">
        <v>7864</v>
      </c>
      <c r="C3901" s="18" t="s">
        <v>592</v>
      </c>
      <c r="D3901" s="185" t="s">
        <v>380</v>
      </c>
      <c r="E3901" s="18" t="s">
        <v>7174</v>
      </c>
      <c r="F3901" s="18">
        <v>17</v>
      </c>
      <c r="G3901" s="18" t="s">
        <v>142</v>
      </c>
      <c r="H3901" s="184" t="s">
        <v>7852</v>
      </c>
      <c r="I3901" s="185" t="s">
        <v>142</v>
      </c>
      <c r="J3901" s="18" t="s">
        <v>2313</v>
      </c>
    </row>
    <row r="3902" spans="1:10" x14ac:dyDescent="0.25">
      <c r="A3902" s="18">
        <v>24200165</v>
      </c>
      <c r="B3902" s="184" t="s">
        <v>6828</v>
      </c>
      <c r="C3902" s="18" t="s">
        <v>6416</v>
      </c>
      <c r="D3902" s="185" t="s">
        <v>95</v>
      </c>
      <c r="E3902" s="18" t="s">
        <v>5249</v>
      </c>
      <c r="F3902" s="18">
        <v>15</v>
      </c>
      <c r="G3902" s="18" t="s">
        <v>142</v>
      </c>
      <c r="H3902" s="184" t="s">
        <v>7852</v>
      </c>
      <c r="I3902" s="185" t="s">
        <v>142</v>
      </c>
      <c r="J3902" s="18" t="s">
        <v>3403</v>
      </c>
    </row>
    <row r="3903" spans="1:10" x14ac:dyDescent="0.25">
      <c r="A3903" s="18">
        <v>24200209</v>
      </c>
      <c r="B3903" s="184" t="s">
        <v>7865</v>
      </c>
      <c r="C3903" s="18" t="s">
        <v>269</v>
      </c>
      <c r="D3903" s="185" t="s">
        <v>95</v>
      </c>
      <c r="E3903" s="18" t="s">
        <v>7866</v>
      </c>
      <c r="F3903" s="18">
        <v>15</v>
      </c>
      <c r="G3903" s="18" t="s">
        <v>142</v>
      </c>
      <c r="H3903" s="184" t="s">
        <v>7852</v>
      </c>
      <c r="I3903" s="185" t="s">
        <v>142</v>
      </c>
      <c r="J3903" s="18" t="s">
        <v>2283</v>
      </c>
    </row>
    <row r="3904" spans="1:10" x14ac:dyDescent="0.25">
      <c r="A3904" s="18">
        <v>24200002</v>
      </c>
      <c r="B3904" s="184" t="s">
        <v>7603</v>
      </c>
      <c r="C3904" s="18" t="s">
        <v>300</v>
      </c>
      <c r="D3904" s="185" t="s">
        <v>380</v>
      </c>
      <c r="E3904" s="18" t="s">
        <v>7823</v>
      </c>
      <c r="F3904" s="18">
        <v>17</v>
      </c>
      <c r="G3904" s="18" t="s">
        <v>142</v>
      </c>
      <c r="H3904" s="184" t="s">
        <v>7852</v>
      </c>
      <c r="I3904" s="185" t="s">
        <v>142</v>
      </c>
      <c r="J3904" s="18" t="s">
        <v>3348</v>
      </c>
    </row>
    <row r="3905" spans="1:10" x14ac:dyDescent="0.25">
      <c r="A3905" s="18">
        <v>24248971</v>
      </c>
      <c r="B3905" s="184" t="s">
        <v>2537</v>
      </c>
      <c r="C3905" s="18" t="s">
        <v>300</v>
      </c>
      <c r="D3905" s="185" t="s">
        <v>380</v>
      </c>
      <c r="E3905" s="18" t="s">
        <v>7867</v>
      </c>
      <c r="F3905" s="18">
        <v>17</v>
      </c>
      <c r="G3905" s="18" t="s">
        <v>142</v>
      </c>
      <c r="H3905" s="184" t="s">
        <v>7852</v>
      </c>
      <c r="I3905" s="185" t="s">
        <v>142</v>
      </c>
      <c r="J3905" s="18" t="s">
        <v>307</v>
      </c>
    </row>
    <row r="3906" spans="1:10" x14ac:dyDescent="0.25">
      <c r="A3906" s="18">
        <v>24221875</v>
      </c>
      <c r="B3906" s="184" t="s">
        <v>3856</v>
      </c>
      <c r="C3906" s="18" t="s">
        <v>5613</v>
      </c>
      <c r="D3906" s="185" t="s">
        <v>7165</v>
      </c>
      <c r="E3906" s="18" t="s">
        <v>7868</v>
      </c>
      <c r="F3906" s="18">
        <v>18</v>
      </c>
      <c r="G3906" s="18" t="s">
        <v>142</v>
      </c>
      <c r="H3906" s="184" t="s">
        <v>7852</v>
      </c>
      <c r="I3906" s="185" t="s">
        <v>142</v>
      </c>
      <c r="J3906" s="18" t="s">
        <v>790</v>
      </c>
    </row>
    <row r="3907" spans="1:10" x14ac:dyDescent="0.25">
      <c r="A3907" s="18">
        <v>24248972</v>
      </c>
      <c r="B3907" s="184" t="s">
        <v>2304</v>
      </c>
      <c r="C3907" s="18" t="s">
        <v>3956</v>
      </c>
      <c r="D3907" s="185" t="s">
        <v>95</v>
      </c>
      <c r="E3907" s="18" t="s">
        <v>7869</v>
      </c>
      <c r="F3907" s="18">
        <v>15</v>
      </c>
      <c r="G3907" s="18" t="s">
        <v>142</v>
      </c>
      <c r="H3907" s="184" t="s">
        <v>7852</v>
      </c>
      <c r="I3907" s="185" t="s">
        <v>142</v>
      </c>
      <c r="J3907" s="18" t="s">
        <v>445</v>
      </c>
    </row>
    <row r="3908" spans="1:10" x14ac:dyDescent="0.25">
      <c r="A3908" s="18">
        <v>24211560</v>
      </c>
      <c r="B3908" s="184" t="s">
        <v>5295</v>
      </c>
      <c r="C3908" s="18" t="s">
        <v>7870</v>
      </c>
      <c r="D3908" s="185" t="s">
        <v>94</v>
      </c>
      <c r="E3908" s="18" t="s">
        <v>7871</v>
      </c>
      <c r="F3908" s="18">
        <v>15</v>
      </c>
      <c r="G3908" s="18" t="s">
        <v>142</v>
      </c>
      <c r="H3908" s="184" t="s">
        <v>7852</v>
      </c>
      <c r="I3908" s="185" t="s">
        <v>142</v>
      </c>
      <c r="J3908" s="18" t="s">
        <v>2313</v>
      </c>
    </row>
    <row r="3909" spans="1:10" x14ac:dyDescent="0.25">
      <c r="A3909" s="18">
        <v>24202826</v>
      </c>
      <c r="B3909" s="184" t="s">
        <v>7872</v>
      </c>
      <c r="C3909" s="18" t="s">
        <v>7873</v>
      </c>
      <c r="D3909" s="185" t="s">
        <v>380</v>
      </c>
      <c r="E3909" s="18" t="s">
        <v>7874</v>
      </c>
      <c r="F3909" s="18">
        <v>16</v>
      </c>
      <c r="G3909" s="18" t="s">
        <v>142</v>
      </c>
      <c r="H3909" s="184" t="s">
        <v>7852</v>
      </c>
      <c r="I3909" s="185" t="s">
        <v>142</v>
      </c>
      <c r="J3909" s="18" t="s">
        <v>7875</v>
      </c>
    </row>
    <row r="3910" spans="1:10" x14ac:dyDescent="0.25">
      <c r="A3910" s="18">
        <v>24248323</v>
      </c>
      <c r="B3910" s="184" t="s">
        <v>7876</v>
      </c>
      <c r="C3910" s="18" t="s">
        <v>4471</v>
      </c>
      <c r="D3910" s="185" t="s">
        <v>380</v>
      </c>
      <c r="E3910" s="18" t="s">
        <v>7877</v>
      </c>
      <c r="F3910" s="18">
        <v>16</v>
      </c>
      <c r="G3910" s="18" t="s">
        <v>142</v>
      </c>
      <c r="H3910" s="184" t="s">
        <v>7852</v>
      </c>
      <c r="I3910" s="185" t="s">
        <v>142</v>
      </c>
      <c r="J3910" s="18" t="s">
        <v>2313</v>
      </c>
    </row>
    <row r="3911" spans="1:10" x14ac:dyDescent="0.25">
      <c r="A3911" s="18">
        <v>24248464</v>
      </c>
      <c r="B3911" s="184" t="s">
        <v>7878</v>
      </c>
      <c r="C3911" s="18" t="s">
        <v>7879</v>
      </c>
      <c r="D3911" s="185" t="s">
        <v>7165</v>
      </c>
      <c r="E3911" s="18" t="s">
        <v>7880</v>
      </c>
      <c r="F3911" s="18">
        <v>18</v>
      </c>
      <c r="G3911" s="18" t="s">
        <v>142</v>
      </c>
      <c r="H3911" s="184" t="s">
        <v>7852</v>
      </c>
      <c r="I3911" s="185" t="s">
        <v>142</v>
      </c>
      <c r="J3911" s="18" t="s">
        <v>764</v>
      </c>
    </row>
    <row r="3912" spans="1:10" x14ac:dyDescent="0.25">
      <c r="A3912" s="18">
        <v>24248973</v>
      </c>
      <c r="B3912" s="184" t="s">
        <v>5337</v>
      </c>
      <c r="C3912" s="18" t="s">
        <v>7881</v>
      </c>
      <c r="D3912" s="185" t="s">
        <v>380</v>
      </c>
      <c r="E3912" s="18" t="s">
        <v>7882</v>
      </c>
      <c r="F3912" s="18">
        <v>16</v>
      </c>
      <c r="G3912" s="18" t="s">
        <v>142</v>
      </c>
      <c r="H3912" s="184" t="s">
        <v>7852</v>
      </c>
      <c r="I3912" s="185" t="s">
        <v>142</v>
      </c>
    </row>
    <row r="3913" spans="1:10" x14ac:dyDescent="0.25">
      <c r="A3913" s="18">
        <v>24202812</v>
      </c>
      <c r="B3913" s="184" t="s">
        <v>7883</v>
      </c>
      <c r="C3913" s="18" t="s">
        <v>2453</v>
      </c>
      <c r="D3913" s="185" t="s">
        <v>633</v>
      </c>
      <c r="E3913" s="18" t="s">
        <v>7884</v>
      </c>
      <c r="F3913" s="18">
        <v>16</v>
      </c>
      <c r="G3913" s="18" t="s">
        <v>142</v>
      </c>
      <c r="H3913" s="184" t="s">
        <v>7852</v>
      </c>
      <c r="I3913" s="185" t="s">
        <v>142</v>
      </c>
      <c r="J3913" s="18" t="s">
        <v>2260</v>
      </c>
    </row>
    <row r="3914" spans="1:10" x14ac:dyDescent="0.25">
      <c r="A3914" s="18">
        <v>24237158</v>
      </c>
      <c r="B3914" s="184" t="s">
        <v>7885</v>
      </c>
      <c r="C3914" s="18" t="s">
        <v>726</v>
      </c>
      <c r="D3914" s="185" t="s">
        <v>7165</v>
      </c>
      <c r="E3914" s="18" t="s">
        <v>7886</v>
      </c>
      <c r="F3914" s="18">
        <v>18</v>
      </c>
      <c r="G3914" s="18" t="s">
        <v>142</v>
      </c>
      <c r="H3914" s="184" t="s">
        <v>7852</v>
      </c>
      <c r="I3914" s="185" t="s">
        <v>142</v>
      </c>
      <c r="J3914" s="18" t="s">
        <v>2283</v>
      </c>
    </row>
    <row r="3915" spans="1:10" x14ac:dyDescent="0.25">
      <c r="A3915" s="18">
        <v>24248974</v>
      </c>
      <c r="B3915" s="184" t="s">
        <v>7887</v>
      </c>
      <c r="C3915" s="18" t="s">
        <v>1795</v>
      </c>
      <c r="D3915" s="185" t="s">
        <v>380</v>
      </c>
      <c r="E3915" s="18" t="s">
        <v>7888</v>
      </c>
      <c r="F3915" s="18">
        <v>16</v>
      </c>
      <c r="G3915" s="18" t="s">
        <v>142</v>
      </c>
      <c r="H3915" s="184" t="s">
        <v>7852</v>
      </c>
      <c r="I3915" s="185" t="s">
        <v>142</v>
      </c>
      <c r="J3915" s="18" t="s">
        <v>445</v>
      </c>
    </row>
    <row r="3916" spans="1:10" x14ac:dyDescent="0.25">
      <c r="A3916" s="18">
        <v>24211128</v>
      </c>
      <c r="B3916" s="184" t="s">
        <v>7889</v>
      </c>
      <c r="C3916" s="18" t="s">
        <v>440</v>
      </c>
      <c r="D3916" s="185" t="s">
        <v>380</v>
      </c>
      <c r="E3916" s="18" t="s">
        <v>4619</v>
      </c>
      <c r="F3916" s="18">
        <v>16</v>
      </c>
      <c r="G3916" s="18" t="s">
        <v>142</v>
      </c>
      <c r="H3916" s="184" t="s">
        <v>7852</v>
      </c>
      <c r="I3916" s="185" t="s">
        <v>142</v>
      </c>
      <c r="J3916" s="18" t="s">
        <v>3661</v>
      </c>
    </row>
    <row r="3917" spans="1:10" x14ac:dyDescent="0.25">
      <c r="A3917" s="18">
        <v>24238261</v>
      </c>
      <c r="B3917" s="184" t="s">
        <v>7890</v>
      </c>
      <c r="C3917" s="18" t="s">
        <v>4462</v>
      </c>
      <c r="D3917" s="185" t="s">
        <v>633</v>
      </c>
      <c r="E3917" s="18" t="s">
        <v>7891</v>
      </c>
      <c r="F3917" s="18">
        <v>16</v>
      </c>
      <c r="G3917" s="18" t="s">
        <v>142</v>
      </c>
      <c r="H3917" s="184" t="s">
        <v>7852</v>
      </c>
      <c r="I3917" s="185" t="s">
        <v>142</v>
      </c>
      <c r="J3917" s="18" t="s">
        <v>2313</v>
      </c>
    </row>
    <row r="3918" spans="1:10" x14ac:dyDescent="0.25">
      <c r="A3918" s="18">
        <v>24212363</v>
      </c>
      <c r="B3918" s="184" t="s">
        <v>6490</v>
      </c>
      <c r="C3918" s="18" t="s">
        <v>7892</v>
      </c>
      <c r="D3918" s="185" t="s">
        <v>94</v>
      </c>
      <c r="E3918" s="18" t="s">
        <v>2452</v>
      </c>
      <c r="F3918" s="18">
        <v>15</v>
      </c>
      <c r="G3918" s="18" t="s">
        <v>142</v>
      </c>
      <c r="H3918" s="184" t="s">
        <v>7852</v>
      </c>
      <c r="I3918" s="185" t="s">
        <v>142</v>
      </c>
      <c r="J3918" s="18" t="s">
        <v>307</v>
      </c>
    </row>
    <row r="3919" spans="1:10" x14ac:dyDescent="0.25">
      <c r="A3919" s="18">
        <v>24212852</v>
      </c>
      <c r="B3919" s="184" t="s">
        <v>7893</v>
      </c>
      <c r="C3919" s="18" t="s">
        <v>7894</v>
      </c>
      <c r="D3919" s="185" t="s">
        <v>380</v>
      </c>
      <c r="E3919" s="18" t="s">
        <v>7895</v>
      </c>
      <c r="F3919" s="18">
        <v>16</v>
      </c>
      <c r="G3919" s="18" t="s">
        <v>142</v>
      </c>
      <c r="H3919" s="184" t="s">
        <v>7852</v>
      </c>
      <c r="I3919" s="185" t="s">
        <v>142</v>
      </c>
      <c r="J3919" s="18" t="s">
        <v>1371</v>
      </c>
    </row>
    <row r="3920" spans="1:10" x14ac:dyDescent="0.25">
      <c r="A3920" s="18">
        <v>24238192</v>
      </c>
      <c r="B3920" s="184" t="s">
        <v>1255</v>
      </c>
      <c r="C3920" s="18" t="s">
        <v>6881</v>
      </c>
      <c r="D3920" s="185" t="s">
        <v>633</v>
      </c>
      <c r="E3920" s="18" t="s">
        <v>7823</v>
      </c>
      <c r="F3920" s="18">
        <v>17</v>
      </c>
      <c r="G3920" s="18" t="s">
        <v>142</v>
      </c>
      <c r="H3920" s="184" t="s">
        <v>7852</v>
      </c>
      <c r="I3920" s="185" t="s">
        <v>142</v>
      </c>
      <c r="J3920" s="18" t="s">
        <v>2313</v>
      </c>
    </row>
    <row r="3921" spans="1:10" x14ac:dyDescent="0.25">
      <c r="A3921" s="18">
        <v>24200719</v>
      </c>
      <c r="B3921" s="184" t="s">
        <v>7896</v>
      </c>
      <c r="C3921" s="18" t="s">
        <v>1770</v>
      </c>
      <c r="D3921" s="185" t="s">
        <v>380</v>
      </c>
      <c r="E3921" s="18" t="s">
        <v>2607</v>
      </c>
      <c r="F3921" s="18">
        <v>16</v>
      </c>
      <c r="G3921" s="18" t="s">
        <v>142</v>
      </c>
      <c r="H3921" s="184" t="s">
        <v>7852</v>
      </c>
      <c r="I3921" s="185" t="s">
        <v>142</v>
      </c>
      <c r="J3921" s="18" t="s">
        <v>987</v>
      </c>
    </row>
    <row r="3922" spans="1:10" x14ac:dyDescent="0.25">
      <c r="A3922" s="18">
        <v>24180741</v>
      </c>
      <c r="B3922" s="184" t="s">
        <v>5698</v>
      </c>
      <c r="C3922" s="18" t="s">
        <v>4462</v>
      </c>
      <c r="D3922" s="185" t="s">
        <v>7165</v>
      </c>
      <c r="E3922" s="18" t="s">
        <v>7897</v>
      </c>
      <c r="F3922" s="18">
        <v>18</v>
      </c>
      <c r="G3922" s="18" t="s">
        <v>142</v>
      </c>
      <c r="H3922" s="184" t="s">
        <v>7852</v>
      </c>
      <c r="I3922" s="185" t="s">
        <v>142</v>
      </c>
      <c r="J3922" s="18" t="s">
        <v>790</v>
      </c>
    </row>
    <row r="3923" spans="1:10" x14ac:dyDescent="0.25">
      <c r="A3923" s="18">
        <v>24211044</v>
      </c>
      <c r="B3923" s="184" t="s">
        <v>7898</v>
      </c>
      <c r="C3923" s="18" t="s">
        <v>2037</v>
      </c>
      <c r="D3923" s="185" t="s">
        <v>380</v>
      </c>
      <c r="E3923" s="18" t="s">
        <v>7413</v>
      </c>
      <c r="F3923" s="18">
        <v>15</v>
      </c>
      <c r="G3923" s="18" t="s">
        <v>142</v>
      </c>
      <c r="H3923" s="184" t="s">
        <v>7852</v>
      </c>
      <c r="I3923" s="185" t="s">
        <v>142</v>
      </c>
      <c r="J3923" s="18" t="s">
        <v>2233</v>
      </c>
    </row>
    <row r="3924" spans="1:10" x14ac:dyDescent="0.25">
      <c r="A3924" s="18">
        <v>24202828</v>
      </c>
      <c r="B3924" s="184" t="s">
        <v>7238</v>
      </c>
      <c r="C3924" s="18" t="s">
        <v>2148</v>
      </c>
      <c r="D3924" s="185" t="s">
        <v>633</v>
      </c>
      <c r="E3924" s="18" t="s">
        <v>7899</v>
      </c>
      <c r="F3924" s="18">
        <v>16</v>
      </c>
      <c r="G3924" s="18" t="s">
        <v>142</v>
      </c>
      <c r="H3924" s="184" t="s">
        <v>7852</v>
      </c>
      <c r="I3924" s="185" t="s">
        <v>142</v>
      </c>
      <c r="J3924" s="18" t="s">
        <v>3282</v>
      </c>
    </row>
    <row r="3925" spans="1:10" x14ac:dyDescent="0.25">
      <c r="A3925" s="18">
        <v>24248322</v>
      </c>
      <c r="B3925" s="184" t="s">
        <v>3703</v>
      </c>
      <c r="C3925" s="18" t="s">
        <v>7900</v>
      </c>
      <c r="D3925" s="185" t="s">
        <v>633</v>
      </c>
      <c r="E3925" s="18" t="s">
        <v>7901</v>
      </c>
      <c r="F3925" s="18">
        <v>16</v>
      </c>
      <c r="G3925" s="18" t="s">
        <v>142</v>
      </c>
      <c r="H3925" s="184" t="s">
        <v>7852</v>
      </c>
      <c r="I3925" s="185" t="s">
        <v>142</v>
      </c>
      <c r="J3925" s="18" t="s">
        <v>2313</v>
      </c>
    </row>
    <row r="3926" spans="1:10" x14ac:dyDescent="0.25">
      <c r="A3926" s="18">
        <v>24200204</v>
      </c>
      <c r="B3926" s="184" t="s">
        <v>4511</v>
      </c>
      <c r="C3926" s="18" t="s">
        <v>1737</v>
      </c>
      <c r="D3926" s="185" t="s">
        <v>95</v>
      </c>
      <c r="E3926" s="18" t="s">
        <v>7902</v>
      </c>
      <c r="F3926" s="18">
        <v>15</v>
      </c>
      <c r="G3926" s="18" t="s">
        <v>142</v>
      </c>
      <c r="H3926" s="184" t="s">
        <v>7903</v>
      </c>
      <c r="I3926" s="185" t="s">
        <v>142</v>
      </c>
      <c r="J3926" s="18" t="s">
        <v>2233</v>
      </c>
    </row>
    <row r="3927" spans="1:10" x14ac:dyDescent="0.25">
      <c r="A3927" s="18">
        <v>24190030</v>
      </c>
      <c r="B3927" s="184" t="s">
        <v>4511</v>
      </c>
      <c r="C3927" s="18" t="s">
        <v>7904</v>
      </c>
      <c r="D3927" s="185" t="s">
        <v>380</v>
      </c>
      <c r="E3927" s="18" t="s">
        <v>7905</v>
      </c>
      <c r="F3927" s="18">
        <v>17</v>
      </c>
      <c r="G3927" s="18" t="s">
        <v>142</v>
      </c>
      <c r="H3927" s="184" t="s">
        <v>7903</v>
      </c>
      <c r="I3927" s="185" t="s">
        <v>142</v>
      </c>
      <c r="J3927" s="18" t="s">
        <v>5780</v>
      </c>
    </row>
    <row r="3928" spans="1:10" x14ac:dyDescent="0.25">
      <c r="A3928" s="18">
        <v>24188047</v>
      </c>
      <c r="B3928" s="184" t="s">
        <v>7790</v>
      </c>
      <c r="C3928" s="18" t="s">
        <v>7906</v>
      </c>
      <c r="D3928" s="185" t="s">
        <v>380</v>
      </c>
      <c r="E3928" s="18" t="s">
        <v>7907</v>
      </c>
      <c r="F3928" s="18">
        <v>17</v>
      </c>
      <c r="G3928" s="18" t="s">
        <v>142</v>
      </c>
      <c r="H3928" s="184" t="s">
        <v>7903</v>
      </c>
      <c r="I3928" s="185" t="s">
        <v>142</v>
      </c>
      <c r="J3928" s="18" t="s">
        <v>2283</v>
      </c>
    </row>
    <row r="3929" spans="1:10" x14ac:dyDescent="0.25">
      <c r="A3929" s="18">
        <v>24236652</v>
      </c>
      <c r="B3929" s="184" t="s">
        <v>7908</v>
      </c>
      <c r="C3929" s="18" t="s">
        <v>7909</v>
      </c>
      <c r="D3929" s="185" t="s">
        <v>380</v>
      </c>
      <c r="E3929" s="18" t="s">
        <v>7910</v>
      </c>
      <c r="F3929" s="18">
        <v>17</v>
      </c>
      <c r="G3929" s="18" t="s">
        <v>142</v>
      </c>
      <c r="H3929" s="184" t="s">
        <v>7903</v>
      </c>
      <c r="I3929" s="185" t="s">
        <v>142</v>
      </c>
      <c r="J3929" s="18" t="s">
        <v>1760</v>
      </c>
    </row>
    <row r="3930" spans="1:10" x14ac:dyDescent="0.25">
      <c r="A3930" s="18">
        <v>24201964</v>
      </c>
      <c r="B3930" s="184" t="s">
        <v>7911</v>
      </c>
      <c r="C3930" s="18" t="s">
        <v>7912</v>
      </c>
      <c r="D3930" s="185" t="s">
        <v>380</v>
      </c>
      <c r="E3930" s="18" t="s">
        <v>7913</v>
      </c>
      <c r="F3930" s="18">
        <v>15</v>
      </c>
      <c r="G3930" s="18" t="s">
        <v>142</v>
      </c>
      <c r="H3930" s="184" t="s">
        <v>7903</v>
      </c>
      <c r="I3930" s="185" t="s">
        <v>142</v>
      </c>
      <c r="J3930" s="18" t="s">
        <v>307</v>
      </c>
    </row>
    <row r="3931" spans="1:10" x14ac:dyDescent="0.25">
      <c r="A3931" s="18">
        <v>24237056</v>
      </c>
      <c r="B3931" s="184" t="s">
        <v>7914</v>
      </c>
      <c r="C3931" s="18" t="s">
        <v>243</v>
      </c>
      <c r="D3931" s="185" t="s">
        <v>380</v>
      </c>
      <c r="E3931" s="18" t="s">
        <v>7505</v>
      </c>
      <c r="F3931" s="18">
        <v>16</v>
      </c>
      <c r="G3931" s="18" t="s">
        <v>142</v>
      </c>
      <c r="H3931" s="184" t="s">
        <v>7903</v>
      </c>
      <c r="I3931" s="185" t="s">
        <v>142</v>
      </c>
      <c r="J3931" s="18" t="s">
        <v>1775</v>
      </c>
    </row>
    <row r="3932" spans="1:10" x14ac:dyDescent="0.25">
      <c r="A3932" s="18">
        <v>24202814</v>
      </c>
      <c r="B3932" s="184" t="s">
        <v>7915</v>
      </c>
      <c r="C3932" s="18" t="s">
        <v>7916</v>
      </c>
      <c r="D3932" s="185" t="s">
        <v>380</v>
      </c>
      <c r="E3932" s="18" t="s">
        <v>4002</v>
      </c>
      <c r="F3932" s="18">
        <v>16</v>
      </c>
      <c r="G3932" s="18" t="s">
        <v>142</v>
      </c>
      <c r="H3932" s="184" t="s">
        <v>7903</v>
      </c>
      <c r="I3932" s="185" t="s">
        <v>142</v>
      </c>
      <c r="J3932" s="18" t="s">
        <v>445</v>
      </c>
    </row>
    <row r="3933" spans="1:10" x14ac:dyDescent="0.25">
      <c r="A3933" s="18">
        <v>24183138</v>
      </c>
      <c r="B3933" s="184" t="s">
        <v>7917</v>
      </c>
      <c r="C3933" s="18" t="s">
        <v>4302</v>
      </c>
      <c r="D3933" s="185" t="s">
        <v>7187</v>
      </c>
      <c r="E3933" s="18" t="s">
        <v>7509</v>
      </c>
      <c r="F3933" s="18">
        <v>17</v>
      </c>
      <c r="G3933" s="18" t="s">
        <v>142</v>
      </c>
      <c r="H3933" s="184" t="s">
        <v>7903</v>
      </c>
      <c r="I3933" s="185" t="s">
        <v>142</v>
      </c>
      <c r="J3933" s="18" t="s">
        <v>1760</v>
      </c>
    </row>
    <row r="3934" spans="1:10" x14ac:dyDescent="0.25">
      <c r="A3934" s="18">
        <v>24200451</v>
      </c>
      <c r="B3934" s="184" t="s">
        <v>7917</v>
      </c>
      <c r="C3934" s="18" t="s">
        <v>3404</v>
      </c>
      <c r="D3934" s="185" t="s">
        <v>380</v>
      </c>
      <c r="E3934" s="18" t="s">
        <v>7918</v>
      </c>
      <c r="F3934" s="18">
        <v>16</v>
      </c>
      <c r="G3934" s="18" t="s">
        <v>142</v>
      </c>
      <c r="H3934" s="184" t="s">
        <v>7903</v>
      </c>
      <c r="I3934" s="185" t="s">
        <v>142</v>
      </c>
      <c r="J3934" s="18" t="s">
        <v>2265</v>
      </c>
    </row>
    <row r="3935" spans="1:10" x14ac:dyDescent="0.25">
      <c r="A3935" s="18">
        <v>24248651</v>
      </c>
      <c r="B3935" s="184" t="s">
        <v>7343</v>
      </c>
      <c r="C3935" s="18" t="s">
        <v>6941</v>
      </c>
      <c r="D3935" s="185" t="s">
        <v>380</v>
      </c>
      <c r="E3935" s="18" t="s">
        <v>7919</v>
      </c>
      <c r="F3935" s="18">
        <v>16</v>
      </c>
      <c r="G3935" s="18" t="s">
        <v>142</v>
      </c>
      <c r="H3935" s="184" t="s">
        <v>7903</v>
      </c>
      <c r="I3935" s="185" t="s">
        <v>142</v>
      </c>
      <c r="J3935" s="18" t="s">
        <v>307</v>
      </c>
    </row>
    <row r="3936" spans="1:10" x14ac:dyDescent="0.25">
      <c r="A3936" s="18">
        <v>24249230</v>
      </c>
      <c r="B3936" s="184" t="s">
        <v>7920</v>
      </c>
      <c r="C3936" s="18" t="s">
        <v>7921</v>
      </c>
      <c r="D3936" s="185" t="s">
        <v>633</v>
      </c>
      <c r="E3936" s="18" t="s">
        <v>7922</v>
      </c>
      <c r="F3936" s="18">
        <v>17</v>
      </c>
      <c r="G3936" s="18" t="s">
        <v>142</v>
      </c>
      <c r="H3936" s="184" t="s">
        <v>7903</v>
      </c>
      <c r="I3936" s="185" t="s">
        <v>142</v>
      </c>
      <c r="J3936" s="18" t="s">
        <v>307</v>
      </c>
    </row>
    <row r="3937" spans="1:10" x14ac:dyDescent="0.25">
      <c r="A3937" s="18">
        <v>24190573</v>
      </c>
      <c r="B3937" s="184" t="s">
        <v>7923</v>
      </c>
      <c r="C3937" s="18" t="s">
        <v>7924</v>
      </c>
      <c r="D3937" s="185" t="s">
        <v>633</v>
      </c>
      <c r="E3937" s="18" t="s">
        <v>7925</v>
      </c>
      <c r="F3937" s="18">
        <v>16</v>
      </c>
      <c r="G3937" s="18" t="s">
        <v>142</v>
      </c>
      <c r="H3937" s="184" t="s">
        <v>7903</v>
      </c>
      <c r="I3937" s="185" t="s">
        <v>142</v>
      </c>
      <c r="J3937" s="18" t="s">
        <v>2283</v>
      </c>
    </row>
    <row r="3938" spans="1:10" x14ac:dyDescent="0.25">
      <c r="A3938" s="18">
        <v>24248975</v>
      </c>
      <c r="B3938" s="184" t="s">
        <v>7926</v>
      </c>
      <c r="C3938" s="18" t="s">
        <v>6881</v>
      </c>
      <c r="D3938" s="185" t="s">
        <v>633</v>
      </c>
      <c r="E3938" s="18" t="s">
        <v>7474</v>
      </c>
      <c r="F3938" s="18">
        <v>17</v>
      </c>
      <c r="G3938" s="18" t="s">
        <v>142</v>
      </c>
      <c r="H3938" s="184" t="s">
        <v>7903</v>
      </c>
      <c r="I3938" s="185" t="s">
        <v>142</v>
      </c>
      <c r="J3938" s="18" t="s">
        <v>2283</v>
      </c>
    </row>
    <row r="3939" spans="1:10" x14ac:dyDescent="0.25">
      <c r="A3939" s="18">
        <v>24248652</v>
      </c>
      <c r="B3939" s="184" t="s">
        <v>7927</v>
      </c>
      <c r="C3939" s="18" t="s">
        <v>6136</v>
      </c>
      <c r="D3939" s="185" t="s">
        <v>633</v>
      </c>
      <c r="E3939" s="18" t="s">
        <v>7928</v>
      </c>
      <c r="F3939" s="18">
        <v>16</v>
      </c>
      <c r="G3939" s="18" t="s">
        <v>142</v>
      </c>
      <c r="H3939" s="184" t="s">
        <v>7903</v>
      </c>
      <c r="I3939" s="185" t="s">
        <v>142</v>
      </c>
      <c r="J3939" s="18" t="s">
        <v>307</v>
      </c>
    </row>
    <row r="3940" spans="1:10" x14ac:dyDescent="0.25">
      <c r="A3940" s="18">
        <v>24248976</v>
      </c>
      <c r="B3940" s="184" t="s">
        <v>7929</v>
      </c>
      <c r="C3940" s="18" t="s">
        <v>7930</v>
      </c>
      <c r="D3940" s="185" t="s">
        <v>7165</v>
      </c>
      <c r="E3940" s="18" t="s">
        <v>7931</v>
      </c>
      <c r="F3940" s="18">
        <v>18</v>
      </c>
      <c r="G3940" s="18" t="s">
        <v>142</v>
      </c>
      <c r="H3940" s="184" t="s">
        <v>7903</v>
      </c>
      <c r="I3940" s="185" t="s">
        <v>142</v>
      </c>
      <c r="J3940" s="18" t="s">
        <v>2283</v>
      </c>
    </row>
    <row r="3941" spans="1:10" x14ac:dyDescent="0.25">
      <c r="A3941" s="18">
        <v>24200626</v>
      </c>
      <c r="B3941" s="184" t="s">
        <v>7356</v>
      </c>
      <c r="C3941" s="18" t="s">
        <v>6653</v>
      </c>
      <c r="D3941" s="185" t="s">
        <v>95</v>
      </c>
      <c r="E3941" s="18" t="s">
        <v>7932</v>
      </c>
      <c r="F3941" s="18">
        <v>15</v>
      </c>
      <c r="G3941" s="18" t="s">
        <v>142</v>
      </c>
      <c r="H3941" s="184" t="s">
        <v>7903</v>
      </c>
      <c r="I3941" s="185" t="s">
        <v>142</v>
      </c>
      <c r="J3941" s="18" t="s">
        <v>2233</v>
      </c>
    </row>
    <row r="3942" spans="1:10" x14ac:dyDescent="0.25">
      <c r="A3942" s="18">
        <v>24247749</v>
      </c>
      <c r="B3942" s="184" t="s">
        <v>7933</v>
      </c>
      <c r="C3942" s="18" t="s">
        <v>3186</v>
      </c>
      <c r="D3942" s="185" t="s">
        <v>633</v>
      </c>
      <c r="E3942" s="18" t="s">
        <v>7934</v>
      </c>
      <c r="F3942" s="18">
        <v>15</v>
      </c>
      <c r="G3942" s="18" t="s">
        <v>142</v>
      </c>
      <c r="H3942" s="184" t="s">
        <v>7903</v>
      </c>
      <c r="I3942" s="185" t="s">
        <v>142</v>
      </c>
      <c r="J3942" s="18" t="s">
        <v>764</v>
      </c>
    </row>
    <row r="3943" spans="1:10" x14ac:dyDescent="0.25">
      <c r="A3943" s="18">
        <v>24192487</v>
      </c>
      <c r="B3943" s="184" t="s">
        <v>7935</v>
      </c>
      <c r="C3943" s="18" t="s">
        <v>7654</v>
      </c>
      <c r="D3943" s="185" t="s">
        <v>633</v>
      </c>
      <c r="E3943" s="18" t="s">
        <v>7936</v>
      </c>
      <c r="F3943" s="18">
        <v>17</v>
      </c>
      <c r="G3943" s="18" t="s">
        <v>142</v>
      </c>
      <c r="H3943" s="184" t="s">
        <v>7903</v>
      </c>
      <c r="I3943" s="185" t="s">
        <v>142</v>
      </c>
      <c r="J3943" s="18" t="s">
        <v>307</v>
      </c>
    </row>
    <row r="3944" spans="1:10" x14ac:dyDescent="0.25">
      <c r="A3944" s="18">
        <v>24190181</v>
      </c>
      <c r="B3944" s="184" t="s">
        <v>7935</v>
      </c>
      <c r="C3944" s="18" t="s">
        <v>7937</v>
      </c>
      <c r="D3944" s="185" t="s">
        <v>7165</v>
      </c>
      <c r="E3944" s="18" t="s">
        <v>7760</v>
      </c>
      <c r="F3944" s="18">
        <v>18</v>
      </c>
      <c r="G3944" s="18" t="s">
        <v>142</v>
      </c>
      <c r="H3944" s="184" t="s">
        <v>7903</v>
      </c>
      <c r="I3944" s="185" t="s">
        <v>142</v>
      </c>
      <c r="J3944" s="18" t="s">
        <v>307</v>
      </c>
    </row>
    <row r="3945" spans="1:10" x14ac:dyDescent="0.25">
      <c r="A3945" s="18">
        <v>24248063</v>
      </c>
      <c r="B3945" s="184" t="s">
        <v>7938</v>
      </c>
      <c r="C3945" s="18" t="s">
        <v>7900</v>
      </c>
      <c r="D3945" s="185" t="s">
        <v>94</v>
      </c>
      <c r="E3945" s="18" t="s">
        <v>7939</v>
      </c>
      <c r="F3945" s="18">
        <v>15</v>
      </c>
      <c r="G3945" s="18" t="s">
        <v>142</v>
      </c>
      <c r="H3945" s="184" t="s">
        <v>7903</v>
      </c>
      <c r="I3945" s="185" t="s">
        <v>142</v>
      </c>
      <c r="J3945" s="18" t="s">
        <v>307</v>
      </c>
    </row>
    <row r="3946" spans="1:10" x14ac:dyDescent="0.25">
      <c r="A3946" s="18">
        <v>24202816</v>
      </c>
      <c r="B3946" s="184" t="s">
        <v>6300</v>
      </c>
      <c r="C3946" s="18" t="s">
        <v>7940</v>
      </c>
      <c r="D3946" s="185" t="s">
        <v>380</v>
      </c>
      <c r="E3946" s="18" t="s">
        <v>7941</v>
      </c>
      <c r="F3946" s="18">
        <v>17</v>
      </c>
      <c r="G3946" s="18" t="s">
        <v>142</v>
      </c>
      <c r="H3946" s="184" t="s">
        <v>7903</v>
      </c>
      <c r="I3946" s="185" t="s">
        <v>142</v>
      </c>
      <c r="J3946" s="18" t="s">
        <v>1292</v>
      </c>
    </row>
    <row r="3947" spans="1:10" x14ac:dyDescent="0.25">
      <c r="A3947" s="18">
        <v>24200749</v>
      </c>
      <c r="B3947" s="184" t="s">
        <v>2258</v>
      </c>
      <c r="C3947" s="18" t="s">
        <v>4316</v>
      </c>
      <c r="D3947" s="185" t="s">
        <v>380</v>
      </c>
      <c r="E3947" s="18" t="s">
        <v>7849</v>
      </c>
      <c r="F3947" s="18">
        <v>16</v>
      </c>
      <c r="G3947" s="18" t="s">
        <v>142</v>
      </c>
      <c r="H3947" s="184" t="s">
        <v>7903</v>
      </c>
      <c r="I3947" s="185" t="s">
        <v>142</v>
      </c>
      <c r="J3947" s="18" t="s">
        <v>764</v>
      </c>
    </row>
    <row r="3948" spans="1:10" x14ac:dyDescent="0.25">
      <c r="A3948" s="18">
        <v>24248977</v>
      </c>
      <c r="B3948" s="184" t="s">
        <v>6219</v>
      </c>
      <c r="C3948" s="18" t="s">
        <v>4088</v>
      </c>
      <c r="D3948" s="185" t="s">
        <v>380</v>
      </c>
      <c r="E3948" s="18" t="s">
        <v>7827</v>
      </c>
      <c r="F3948" s="18">
        <v>16</v>
      </c>
      <c r="G3948" s="18" t="s">
        <v>142</v>
      </c>
      <c r="H3948" s="184" t="s">
        <v>7903</v>
      </c>
      <c r="I3948" s="185" t="s">
        <v>142</v>
      </c>
      <c r="J3948" s="18" t="s">
        <v>445</v>
      </c>
    </row>
    <row r="3949" spans="1:10" x14ac:dyDescent="0.25">
      <c r="A3949" s="18">
        <v>24200616</v>
      </c>
      <c r="B3949" s="184" t="s">
        <v>6219</v>
      </c>
      <c r="C3949" s="18" t="s">
        <v>7942</v>
      </c>
      <c r="D3949" s="185" t="s">
        <v>380</v>
      </c>
      <c r="E3949" s="18" t="s">
        <v>7943</v>
      </c>
      <c r="F3949" s="18">
        <v>16</v>
      </c>
      <c r="G3949" s="18" t="s">
        <v>142</v>
      </c>
      <c r="H3949" s="184" t="s">
        <v>7903</v>
      </c>
      <c r="I3949" s="185" t="s">
        <v>142</v>
      </c>
      <c r="J3949" s="18" t="s">
        <v>307</v>
      </c>
    </row>
    <row r="3950" spans="1:10" x14ac:dyDescent="0.25">
      <c r="A3950" s="18">
        <v>24248978</v>
      </c>
      <c r="B3950" s="184" t="s">
        <v>1764</v>
      </c>
      <c r="C3950" s="18" t="s">
        <v>4351</v>
      </c>
      <c r="D3950" s="185" t="s">
        <v>380</v>
      </c>
      <c r="E3950" s="18" t="s">
        <v>7944</v>
      </c>
      <c r="F3950" s="18">
        <v>16</v>
      </c>
      <c r="G3950" s="18" t="s">
        <v>142</v>
      </c>
      <c r="H3950" s="184" t="s">
        <v>7903</v>
      </c>
      <c r="I3950" s="185" t="s">
        <v>142</v>
      </c>
      <c r="J3950" s="18" t="s">
        <v>2283</v>
      </c>
    </row>
    <row r="3951" spans="1:10" x14ac:dyDescent="0.25">
      <c r="A3951" s="18">
        <v>24190736</v>
      </c>
      <c r="B3951" s="184" t="s">
        <v>7945</v>
      </c>
      <c r="C3951" s="18" t="s">
        <v>3694</v>
      </c>
      <c r="D3951" s="185" t="s">
        <v>633</v>
      </c>
      <c r="E3951" s="18" t="s">
        <v>7946</v>
      </c>
      <c r="F3951" s="18">
        <v>16</v>
      </c>
      <c r="G3951" s="18" t="s">
        <v>142</v>
      </c>
      <c r="H3951" s="184" t="s">
        <v>7903</v>
      </c>
      <c r="I3951" s="185" t="s">
        <v>142</v>
      </c>
      <c r="J3951" s="18" t="s">
        <v>764</v>
      </c>
    </row>
    <row r="3952" spans="1:10" x14ac:dyDescent="0.25">
      <c r="A3952" s="18">
        <v>24248979</v>
      </c>
      <c r="B3952" s="184" t="s">
        <v>6828</v>
      </c>
      <c r="C3952" s="18" t="s">
        <v>5538</v>
      </c>
      <c r="D3952" s="185" t="s">
        <v>633</v>
      </c>
      <c r="E3952" s="18" t="s">
        <v>7226</v>
      </c>
      <c r="F3952" s="18">
        <v>16</v>
      </c>
      <c r="G3952" s="18" t="s">
        <v>142</v>
      </c>
      <c r="H3952" s="184" t="s">
        <v>7903</v>
      </c>
      <c r="I3952" s="185" t="s">
        <v>142</v>
      </c>
      <c r="J3952" s="18" t="s">
        <v>2283</v>
      </c>
    </row>
    <row r="3953" spans="1:10" x14ac:dyDescent="0.25">
      <c r="A3953" s="18">
        <v>24249228</v>
      </c>
      <c r="B3953" s="184" t="s">
        <v>7947</v>
      </c>
      <c r="C3953" s="18" t="s">
        <v>7948</v>
      </c>
      <c r="D3953" s="185" t="s">
        <v>380</v>
      </c>
      <c r="E3953" s="18" t="s">
        <v>7949</v>
      </c>
      <c r="F3953" s="18">
        <v>15</v>
      </c>
      <c r="G3953" s="18" t="s">
        <v>142</v>
      </c>
      <c r="H3953" s="184" t="s">
        <v>7903</v>
      </c>
      <c r="I3953" s="185" t="s">
        <v>142</v>
      </c>
      <c r="J3953" s="18" t="s">
        <v>307</v>
      </c>
    </row>
    <row r="3954" spans="1:10" x14ac:dyDescent="0.25">
      <c r="A3954" s="18">
        <v>24212872</v>
      </c>
      <c r="B3954" s="184" t="s">
        <v>7950</v>
      </c>
      <c r="C3954" s="18" t="s">
        <v>455</v>
      </c>
      <c r="D3954" s="185" t="s">
        <v>380</v>
      </c>
      <c r="E3954" s="18" t="s">
        <v>7951</v>
      </c>
      <c r="F3954" s="18">
        <v>16</v>
      </c>
      <c r="G3954" s="18" t="s">
        <v>142</v>
      </c>
      <c r="H3954" s="184" t="s">
        <v>7903</v>
      </c>
      <c r="I3954" s="185" t="s">
        <v>142</v>
      </c>
      <c r="J3954" s="18" t="s">
        <v>2576</v>
      </c>
    </row>
    <row r="3955" spans="1:10" x14ac:dyDescent="0.25">
      <c r="A3955" s="18">
        <v>24200119</v>
      </c>
      <c r="B3955" s="184" t="s">
        <v>7952</v>
      </c>
      <c r="C3955" s="18" t="s">
        <v>7953</v>
      </c>
      <c r="D3955" s="185" t="s">
        <v>380</v>
      </c>
      <c r="E3955" s="18" t="s">
        <v>7954</v>
      </c>
      <c r="F3955" s="18">
        <v>16</v>
      </c>
      <c r="G3955" s="18" t="s">
        <v>142</v>
      </c>
      <c r="H3955" s="184" t="s">
        <v>7903</v>
      </c>
      <c r="I3955" s="185" t="s">
        <v>142</v>
      </c>
      <c r="J3955" s="18" t="s">
        <v>2283</v>
      </c>
    </row>
    <row r="3956" spans="1:10" x14ac:dyDescent="0.25">
      <c r="A3956" s="18">
        <v>24190713</v>
      </c>
      <c r="B3956" s="184" t="s">
        <v>7955</v>
      </c>
      <c r="C3956" s="18" t="s">
        <v>678</v>
      </c>
      <c r="D3956" s="185" t="s">
        <v>633</v>
      </c>
      <c r="E3956" s="18" t="s">
        <v>7956</v>
      </c>
      <c r="F3956" s="18">
        <v>16</v>
      </c>
      <c r="G3956" s="18" t="s">
        <v>142</v>
      </c>
      <c r="H3956" s="184" t="s">
        <v>7903</v>
      </c>
      <c r="I3956" s="185" t="s">
        <v>142</v>
      </c>
      <c r="J3956" s="18" t="s">
        <v>764</v>
      </c>
    </row>
    <row r="3957" spans="1:10" x14ac:dyDescent="0.25">
      <c r="A3957" s="18">
        <v>24202823</v>
      </c>
      <c r="B3957" s="184" t="s">
        <v>7957</v>
      </c>
      <c r="C3957" s="18" t="s">
        <v>2296</v>
      </c>
      <c r="D3957" s="185" t="s">
        <v>95</v>
      </c>
      <c r="E3957" s="18" t="s">
        <v>7958</v>
      </c>
      <c r="F3957" s="18">
        <v>15</v>
      </c>
      <c r="G3957" s="18" t="s">
        <v>142</v>
      </c>
      <c r="H3957" s="184" t="s">
        <v>7903</v>
      </c>
      <c r="I3957" s="185" t="s">
        <v>142</v>
      </c>
      <c r="J3957" s="18" t="s">
        <v>2283</v>
      </c>
    </row>
    <row r="3958" spans="1:10" x14ac:dyDescent="0.25">
      <c r="A3958" s="18">
        <v>24248042</v>
      </c>
      <c r="B3958" s="184" t="s">
        <v>7959</v>
      </c>
      <c r="C3958" s="18" t="s">
        <v>6097</v>
      </c>
      <c r="D3958" s="185" t="s">
        <v>94</v>
      </c>
      <c r="E3958" s="18" t="s">
        <v>3998</v>
      </c>
      <c r="F3958" s="18">
        <v>15</v>
      </c>
      <c r="G3958" s="18" t="s">
        <v>142</v>
      </c>
      <c r="H3958" s="184" t="s">
        <v>7903</v>
      </c>
      <c r="I3958" s="185" t="s">
        <v>142</v>
      </c>
      <c r="J3958" s="18" t="s">
        <v>307</v>
      </c>
    </row>
    <row r="3959" spans="1:10" x14ac:dyDescent="0.25">
      <c r="A3959" s="18">
        <v>24247756</v>
      </c>
      <c r="B3959" s="184" t="s">
        <v>7960</v>
      </c>
      <c r="C3959" s="18" t="s">
        <v>2384</v>
      </c>
      <c r="D3959" s="185" t="s">
        <v>94</v>
      </c>
      <c r="E3959" s="18" t="s">
        <v>6549</v>
      </c>
      <c r="F3959" s="18">
        <v>15</v>
      </c>
      <c r="G3959" s="18" t="s">
        <v>142</v>
      </c>
      <c r="H3959" s="184" t="s">
        <v>7903</v>
      </c>
      <c r="I3959" s="185" t="s">
        <v>142</v>
      </c>
      <c r="J3959" s="18" t="s">
        <v>2233</v>
      </c>
    </row>
    <row r="3960" spans="1:10" x14ac:dyDescent="0.25">
      <c r="A3960" s="18">
        <v>24222722</v>
      </c>
      <c r="B3960" s="184" t="s">
        <v>7961</v>
      </c>
      <c r="C3960" s="18" t="s">
        <v>1227</v>
      </c>
      <c r="D3960" s="185" t="s">
        <v>633</v>
      </c>
      <c r="E3960" s="18" t="s">
        <v>7962</v>
      </c>
      <c r="F3960" s="18">
        <v>16</v>
      </c>
      <c r="G3960" s="18" t="s">
        <v>142</v>
      </c>
      <c r="H3960" s="184" t="s">
        <v>7903</v>
      </c>
      <c r="I3960" s="185" t="s">
        <v>142</v>
      </c>
      <c r="J3960" s="18" t="s">
        <v>2233</v>
      </c>
    </row>
    <row r="3961" spans="1:10" x14ac:dyDescent="0.25">
      <c r="A3961" s="18">
        <v>24222352</v>
      </c>
      <c r="B3961" s="184" t="s">
        <v>3423</v>
      </c>
      <c r="C3961" s="18" t="s">
        <v>2873</v>
      </c>
      <c r="D3961" s="185" t="s">
        <v>7165</v>
      </c>
      <c r="E3961" s="18" t="s">
        <v>7963</v>
      </c>
      <c r="F3961" s="18">
        <v>18</v>
      </c>
      <c r="G3961" s="18" t="s">
        <v>142</v>
      </c>
      <c r="H3961" s="184" t="s">
        <v>7903</v>
      </c>
      <c r="I3961" s="185" t="s">
        <v>142</v>
      </c>
      <c r="J3961" s="18" t="s">
        <v>4638</v>
      </c>
    </row>
    <row r="3962" spans="1:10" x14ac:dyDescent="0.25">
      <c r="A3962" s="18">
        <v>24248043</v>
      </c>
      <c r="B3962" s="184" t="s">
        <v>4510</v>
      </c>
      <c r="C3962" s="18" t="s">
        <v>7964</v>
      </c>
      <c r="D3962" s="185" t="s">
        <v>633</v>
      </c>
      <c r="E3962" s="18" t="s">
        <v>7918</v>
      </c>
      <c r="F3962" s="18">
        <v>16</v>
      </c>
      <c r="G3962" s="18" t="s">
        <v>142</v>
      </c>
      <c r="H3962" s="184" t="s">
        <v>7903</v>
      </c>
      <c r="I3962" s="185" t="s">
        <v>142</v>
      </c>
      <c r="J3962" s="18" t="s">
        <v>307</v>
      </c>
    </row>
    <row r="3963" spans="1:10" x14ac:dyDescent="0.25">
      <c r="A3963" s="18">
        <v>24236389</v>
      </c>
      <c r="B3963" s="184" t="s">
        <v>7965</v>
      </c>
      <c r="C3963" s="18" t="s">
        <v>7966</v>
      </c>
      <c r="D3963" s="185" t="s">
        <v>380</v>
      </c>
      <c r="E3963" s="18" t="s">
        <v>7212</v>
      </c>
      <c r="F3963" s="18">
        <v>17</v>
      </c>
      <c r="G3963" s="18" t="s">
        <v>142</v>
      </c>
      <c r="H3963" s="184" t="s">
        <v>7903</v>
      </c>
      <c r="I3963" s="185" t="s">
        <v>142</v>
      </c>
      <c r="J3963" s="18" t="s">
        <v>608</v>
      </c>
    </row>
    <row r="3964" spans="1:10" x14ac:dyDescent="0.25">
      <c r="A3964" s="18">
        <v>24233802</v>
      </c>
      <c r="B3964" s="184" t="s">
        <v>7967</v>
      </c>
      <c r="C3964" s="18" t="s">
        <v>7484</v>
      </c>
      <c r="D3964" s="185" t="s">
        <v>633</v>
      </c>
      <c r="E3964" s="18" t="s">
        <v>7968</v>
      </c>
      <c r="F3964" s="18">
        <v>16</v>
      </c>
      <c r="G3964" s="18" t="s">
        <v>142</v>
      </c>
      <c r="H3964" s="184" t="s">
        <v>7903</v>
      </c>
      <c r="I3964" s="185" t="s">
        <v>142</v>
      </c>
      <c r="J3964" s="18" t="s">
        <v>307</v>
      </c>
    </row>
    <row r="3965" spans="1:10" x14ac:dyDescent="0.25">
      <c r="A3965" s="18">
        <v>24236886</v>
      </c>
      <c r="B3965" s="184" t="s">
        <v>2957</v>
      </c>
      <c r="C3965" s="18" t="s">
        <v>7969</v>
      </c>
      <c r="D3965" s="185" t="s">
        <v>7165</v>
      </c>
      <c r="E3965" s="18" t="s">
        <v>7970</v>
      </c>
      <c r="F3965" s="18">
        <v>18</v>
      </c>
      <c r="G3965" s="18" t="s">
        <v>142</v>
      </c>
      <c r="H3965" s="184" t="s">
        <v>7903</v>
      </c>
      <c r="I3965" s="185" t="s">
        <v>142</v>
      </c>
      <c r="J3965" s="18" t="s">
        <v>307</v>
      </c>
    </row>
    <row r="3966" spans="1:10" x14ac:dyDescent="0.25">
      <c r="A3966" s="18">
        <v>24200100</v>
      </c>
      <c r="B3966" s="184" t="s">
        <v>7971</v>
      </c>
      <c r="C3966" s="18" t="s">
        <v>7972</v>
      </c>
      <c r="D3966" s="185" t="s">
        <v>633</v>
      </c>
      <c r="E3966" s="18" t="s">
        <v>7973</v>
      </c>
      <c r="F3966" s="18">
        <v>17</v>
      </c>
      <c r="G3966" s="18" t="s">
        <v>142</v>
      </c>
      <c r="H3966" s="184" t="s">
        <v>7903</v>
      </c>
      <c r="I3966" s="185" t="s">
        <v>142</v>
      </c>
      <c r="J3966" s="18" t="s">
        <v>2313</v>
      </c>
    </row>
    <row r="3967" spans="1:10" x14ac:dyDescent="0.25">
      <c r="A3967" s="18">
        <v>24248980</v>
      </c>
      <c r="B3967" s="184" t="s">
        <v>7974</v>
      </c>
      <c r="C3967" s="18" t="s">
        <v>3140</v>
      </c>
      <c r="D3967" s="185" t="s">
        <v>95</v>
      </c>
      <c r="E3967" s="18" t="s">
        <v>7975</v>
      </c>
      <c r="F3967" s="18">
        <v>15</v>
      </c>
      <c r="G3967" s="18" t="s">
        <v>142</v>
      </c>
      <c r="H3967" s="184" t="s">
        <v>7903</v>
      </c>
      <c r="I3967" s="185" t="s">
        <v>142</v>
      </c>
      <c r="J3967" s="18" t="s">
        <v>445</v>
      </c>
    </row>
    <row r="3968" spans="1:10" x14ac:dyDescent="0.25">
      <c r="A3968" s="18">
        <v>24180032</v>
      </c>
      <c r="B3968" s="184" t="s">
        <v>1368</v>
      </c>
      <c r="C3968" s="18" t="s">
        <v>1231</v>
      </c>
      <c r="D3968" s="185" t="s">
        <v>7187</v>
      </c>
      <c r="E3968" s="18" t="s">
        <v>7976</v>
      </c>
      <c r="F3968" s="18">
        <v>17</v>
      </c>
      <c r="G3968" s="18" t="s">
        <v>142</v>
      </c>
      <c r="H3968" s="184" t="s">
        <v>7903</v>
      </c>
      <c r="I3968" s="185" t="s">
        <v>142</v>
      </c>
      <c r="J3968" s="18" t="s">
        <v>2087</v>
      </c>
    </row>
    <row r="3969" spans="1:10" x14ac:dyDescent="0.25">
      <c r="A3969" s="18">
        <v>24199031</v>
      </c>
      <c r="B3969" s="184" t="s">
        <v>3861</v>
      </c>
      <c r="C3969" s="18" t="s">
        <v>7977</v>
      </c>
      <c r="D3969" s="185" t="s">
        <v>95</v>
      </c>
      <c r="E3969" s="18" t="s">
        <v>4526</v>
      </c>
      <c r="F3969" s="18">
        <v>15</v>
      </c>
      <c r="G3969" s="18" t="s">
        <v>142</v>
      </c>
      <c r="H3969" s="184" t="s">
        <v>7903</v>
      </c>
      <c r="I3969" s="185" t="s">
        <v>142</v>
      </c>
      <c r="J3969" s="18" t="s">
        <v>2313</v>
      </c>
    </row>
    <row r="3970" spans="1:10" x14ac:dyDescent="0.25">
      <c r="A3970" s="18">
        <v>24238462</v>
      </c>
      <c r="B3970" s="184" t="s">
        <v>7978</v>
      </c>
      <c r="C3970" s="18" t="s">
        <v>7979</v>
      </c>
      <c r="D3970" s="185" t="s">
        <v>633</v>
      </c>
      <c r="E3970" s="18" t="s">
        <v>6054</v>
      </c>
      <c r="F3970" s="18">
        <v>16</v>
      </c>
      <c r="G3970" s="18" t="s">
        <v>142</v>
      </c>
      <c r="H3970" s="184" t="s">
        <v>7903</v>
      </c>
      <c r="I3970" s="185" t="s">
        <v>142</v>
      </c>
      <c r="J3970" s="18" t="s">
        <v>307</v>
      </c>
    </row>
    <row r="3971" spans="1:10" x14ac:dyDescent="0.25">
      <c r="A3971" s="18">
        <v>24247889</v>
      </c>
      <c r="B3971" s="184" t="s">
        <v>7980</v>
      </c>
      <c r="C3971" s="18" t="s">
        <v>1940</v>
      </c>
      <c r="D3971" s="185" t="s">
        <v>95</v>
      </c>
      <c r="E3971" s="18" t="s">
        <v>4526</v>
      </c>
      <c r="F3971" s="18">
        <v>15</v>
      </c>
      <c r="G3971" s="18" t="s">
        <v>142</v>
      </c>
      <c r="H3971" s="184" t="s">
        <v>7903</v>
      </c>
      <c r="I3971" s="185" t="s">
        <v>142</v>
      </c>
      <c r="J3971" s="18" t="s">
        <v>2233</v>
      </c>
    </row>
    <row r="3972" spans="1:10" x14ac:dyDescent="0.25">
      <c r="A3972" s="18">
        <v>24190044</v>
      </c>
      <c r="B3972" s="184" t="s">
        <v>7981</v>
      </c>
      <c r="C3972" s="18" t="s">
        <v>3604</v>
      </c>
      <c r="D3972" s="185" t="s">
        <v>380</v>
      </c>
      <c r="E3972" s="18" t="s">
        <v>7982</v>
      </c>
      <c r="F3972" s="18">
        <v>17</v>
      </c>
      <c r="G3972" s="18" t="s">
        <v>142</v>
      </c>
      <c r="H3972" s="184" t="s">
        <v>7903</v>
      </c>
      <c r="I3972" s="185" t="s">
        <v>142</v>
      </c>
      <c r="J3972" s="18" t="s">
        <v>2087</v>
      </c>
    </row>
    <row r="3973" spans="1:10" x14ac:dyDescent="0.25">
      <c r="A3973" s="18">
        <v>24210844</v>
      </c>
      <c r="B3973" s="184" t="s">
        <v>7983</v>
      </c>
      <c r="C3973" s="18" t="s">
        <v>7984</v>
      </c>
      <c r="D3973" s="185" t="s">
        <v>95</v>
      </c>
      <c r="E3973" s="18" t="s">
        <v>2196</v>
      </c>
      <c r="F3973" s="18">
        <v>15</v>
      </c>
      <c r="G3973" s="18" t="s">
        <v>142</v>
      </c>
      <c r="H3973" s="184" t="s">
        <v>7903</v>
      </c>
      <c r="I3973" s="185" t="s">
        <v>142</v>
      </c>
      <c r="J3973" s="18" t="s">
        <v>7985</v>
      </c>
    </row>
    <row r="3974" spans="1:10" x14ac:dyDescent="0.25">
      <c r="A3974" s="18">
        <v>24248093</v>
      </c>
      <c r="B3974" s="184" t="s">
        <v>7986</v>
      </c>
      <c r="C3974" s="18" t="s">
        <v>1929</v>
      </c>
      <c r="D3974" s="185" t="s">
        <v>380</v>
      </c>
      <c r="E3974" s="18" t="s">
        <v>7514</v>
      </c>
      <c r="F3974" s="18">
        <v>16</v>
      </c>
      <c r="G3974" s="18" t="s">
        <v>142</v>
      </c>
      <c r="H3974" s="184" t="s">
        <v>7903</v>
      </c>
      <c r="I3974" s="185" t="s">
        <v>142</v>
      </c>
      <c r="J3974" s="18" t="s">
        <v>445</v>
      </c>
    </row>
    <row r="3975" spans="1:10" x14ac:dyDescent="0.25">
      <c r="A3975" s="18">
        <v>24200765</v>
      </c>
      <c r="B3975" s="184" t="s">
        <v>7373</v>
      </c>
      <c r="C3975" s="18" t="s">
        <v>7987</v>
      </c>
      <c r="D3975" s="185" t="s">
        <v>94</v>
      </c>
      <c r="E3975" s="18" t="s">
        <v>7988</v>
      </c>
      <c r="F3975" s="18">
        <v>15</v>
      </c>
      <c r="G3975" s="18" t="s">
        <v>142</v>
      </c>
      <c r="H3975" s="184" t="s">
        <v>7903</v>
      </c>
      <c r="I3975" s="185" t="s">
        <v>142</v>
      </c>
      <c r="J3975" s="18" t="s">
        <v>307</v>
      </c>
    </row>
    <row r="3976" spans="1:10" x14ac:dyDescent="0.25">
      <c r="A3976" s="18">
        <v>24201109</v>
      </c>
      <c r="B3976" s="184" t="s">
        <v>5732</v>
      </c>
      <c r="C3976" s="18" t="s">
        <v>4182</v>
      </c>
      <c r="D3976" s="185" t="s">
        <v>380</v>
      </c>
      <c r="E3976" s="18" t="s">
        <v>7989</v>
      </c>
      <c r="F3976" s="18">
        <v>17</v>
      </c>
      <c r="G3976" s="18" t="s">
        <v>142</v>
      </c>
      <c r="H3976" s="184" t="s">
        <v>7903</v>
      </c>
      <c r="I3976" s="185" t="s">
        <v>142</v>
      </c>
      <c r="J3976" s="18" t="s">
        <v>307</v>
      </c>
    </row>
    <row r="3977" spans="1:10" x14ac:dyDescent="0.25">
      <c r="A3977" s="18">
        <v>24222241</v>
      </c>
      <c r="B3977" s="184" t="s">
        <v>540</v>
      </c>
      <c r="C3977" s="18" t="s">
        <v>2274</v>
      </c>
      <c r="D3977" s="185" t="s">
        <v>380</v>
      </c>
      <c r="E3977" s="18" t="s">
        <v>7221</v>
      </c>
      <c r="F3977" s="18">
        <v>15</v>
      </c>
      <c r="G3977" s="18" t="s">
        <v>142</v>
      </c>
      <c r="H3977" s="184" t="s">
        <v>7903</v>
      </c>
      <c r="I3977" s="185" t="s">
        <v>142</v>
      </c>
      <c r="J3977" s="18" t="s">
        <v>445</v>
      </c>
    </row>
    <row r="3978" spans="1:10" x14ac:dyDescent="0.25">
      <c r="A3978" s="18">
        <v>24248981</v>
      </c>
      <c r="B3978" s="184" t="s">
        <v>7990</v>
      </c>
      <c r="C3978" s="18" t="s">
        <v>7991</v>
      </c>
      <c r="D3978" s="185" t="s">
        <v>380</v>
      </c>
      <c r="E3978" s="18" t="s">
        <v>7992</v>
      </c>
      <c r="F3978" s="18">
        <v>16</v>
      </c>
      <c r="G3978" s="18" t="s">
        <v>142</v>
      </c>
      <c r="H3978" s="184" t="s">
        <v>7903</v>
      </c>
      <c r="I3978" s="185" t="s">
        <v>142</v>
      </c>
      <c r="J3978" s="18" t="s">
        <v>2313</v>
      </c>
    </row>
    <row r="3979" spans="1:10" x14ac:dyDescent="0.25">
      <c r="A3979" s="18">
        <v>24247759</v>
      </c>
      <c r="B3979" s="184" t="s">
        <v>7993</v>
      </c>
      <c r="C3979" s="18" t="s">
        <v>7994</v>
      </c>
      <c r="D3979" s="185" t="s">
        <v>95</v>
      </c>
      <c r="E3979" s="18" t="s">
        <v>7037</v>
      </c>
      <c r="F3979" s="18">
        <v>15</v>
      </c>
      <c r="G3979" s="18" t="s">
        <v>142</v>
      </c>
      <c r="H3979" s="184" t="s">
        <v>7903</v>
      </c>
      <c r="I3979" s="185" t="s">
        <v>142</v>
      </c>
      <c r="J3979" s="18" t="s">
        <v>2233</v>
      </c>
    </row>
    <row r="3980" spans="1:10" x14ac:dyDescent="0.25">
      <c r="A3980" s="18">
        <v>24211279</v>
      </c>
      <c r="B3980" s="184" t="s">
        <v>2618</v>
      </c>
      <c r="C3980" s="18" t="s">
        <v>3951</v>
      </c>
      <c r="D3980" s="185" t="s">
        <v>7187</v>
      </c>
      <c r="E3980" s="18" t="s">
        <v>7995</v>
      </c>
      <c r="F3980" s="18">
        <v>18</v>
      </c>
      <c r="G3980" s="18" t="s">
        <v>142</v>
      </c>
      <c r="H3980" s="184" t="s">
        <v>7903</v>
      </c>
      <c r="I3980" s="185" t="s">
        <v>142</v>
      </c>
      <c r="J3980" s="18" t="s">
        <v>2283</v>
      </c>
    </row>
    <row r="3981" spans="1:10" x14ac:dyDescent="0.25">
      <c r="A3981" s="18">
        <v>24202831</v>
      </c>
      <c r="B3981" s="184" t="s">
        <v>2746</v>
      </c>
      <c r="C3981" s="18" t="s">
        <v>7996</v>
      </c>
      <c r="D3981" s="185" t="s">
        <v>633</v>
      </c>
      <c r="E3981" s="18" t="s">
        <v>7997</v>
      </c>
      <c r="F3981" s="18">
        <v>16</v>
      </c>
      <c r="G3981" s="18" t="s">
        <v>142</v>
      </c>
      <c r="H3981" s="184" t="s">
        <v>7903</v>
      </c>
      <c r="I3981" s="185" t="s">
        <v>142</v>
      </c>
      <c r="J3981" s="18" t="s">
        <v>457</v>
      </c>
    </row>
    <row r="3982" spans="1:10" x14ac:dyDescent="0.25">
      <c r="A3982" s="18">
        <v>24202822</v>
      </c>
      <c r="B3982" s="184" t="s">
        <v>7998</v>
      </c>
      <c r="C3982" s="18" t="s">
        <v>6820</v>
      </c>
      <c r="D3982" s="185" t="s">
        <v>380</v>
      </c>
      <c r="E3982" s="18" t="s">
        <v>7671</v>
      </c>
      <c r="F3982" s="18">
        <v>16</v>
      </c>
      <c r="G3982" s="18" t="s">
        <v>142</v>
      </c>
      <c r="H3982" s="184" t="s">
        <v>7903</v>
      </c>
      <c r="I3982" s="185" t="s">
        <v>142</v>
      </c>
      <c r="J3982" s="18" t="s">
        <v>445</v>
      </c>
    </row>
    <row r="3983" spans="1:10" x14ac:dyDescent="0.25">
      <c r="A3983" s="18">
        <v>24221512</v>
      </c>
      <c r="B3983" s="184" t="s">
        <v>7999</v>
      </c>
      <c r="C3983" s="18" t="s">
        <v>1175</v>
      </c>
      <c r="D3983" s="185" t="s">
        <v>380</v>
      </c>
      <c r="E3983" s="18" t="s">
        <v>8000</v>
      </c>
      <c r="F3983" s="18">
        <v>16</v>
      </c>
      <c r="G3983" s="18" t="s">
        <v>142</v>
      </c>
      <c r="H3983" s="184" t="s">
        <v>7903</v>
      </c>
      <c r="I3983" s="185" t="s">
        <v>142</v>
      </c>
      <c r="J3983" s="18" t="s">
        <v>445</v>
      </c>
    </row>
    <row r="3984" spans="1:10" x14ac:dyDescent="0.25">
      <c r="A3984" s="18">
        <v>24248982</v>
      </c>
      <c r="B3984" s="184" t="s">
        <v>8001</v>
      </c>
      <c r="C3984" s="18" t="s">
        <v>8002</v>
      </c>
      <c r="D3984" s="185" t="s">
        <v>633</v>
      </c>
      <c r="E3984" s="18" t="s">
        <v>7565</v>
      </c>
      <c r="F3984" s="18">
        <v>16</v>
      </c>
      <c r="G3984" s="18" t="s">
        <v>142</v>
      </c>
      <c r="H3984" s="184" t="s">
        <v>7903</v>
      </c>
      <c r="I3984" s="185" t="s">
        <v>142</v>
      </c>
      <c r="J3984" s="18" t="s">
        <v>307</v>
      </c>
    </row>
    <row r="3985" spans="1:10" x14ac:dyDescent="0.25">
      <c r="A3985" s="18">
        <v>24199088</v>
      </c>
      <c r="B3985" s="184" t="s">
        <v>2341</v>
      </c>
      <c r="C3985" s="18" t="s">
        <v>2768</v>
      </c>
      <c r="D3985" s="185" t="s">
        <v>7187</v>
      </c>
      <c r="E3985" s="18" t="s">
        <v>8003</v>
      </c>
      <c r="F3985" s="18">
        <v>17</v>
      </c>
      <c r="G3985" s="18" t="s">
        <v>142</v>
      </c>
      <c r="H3985" s="184" t="s">
        <v>7903</v>
      </c>
      <c r="I3985" s="185" t="s">
        <v>142</v>
      </c>
      <c r="J3985" s="18" t="s">
        <v>1292</v>
      </c>
    </row>
    <row r="3986" spans="1:10" x14ac:dyDescent="0.25">
      <c r="A3986" s="18">
        <v>24248100</v>
      </c>
      <c r="B3986" s="184" t="s">
        <v>8004</v>
      </c>
      <c r="C3986" s="18" t="s">
        <v>8005</v>
      </c>
      <c r="D3986" s="185" t="s">
        <v>633</v>
      </c>
      <c r="E3986" s="18" t="s">
        <v>8006</v>
      </c>
      <c r="F3986" s="18">
        <v>16</v>
      </c>
      <c r="G3986" s="18" t="s">
        <v>142</v>
      </c>
      <c r="H3986" s="184" t="s">
        <v>7903</v>
      </c>
      <c r="I3986" s="185" t="s">
        <v>142</v>
      </c>
      <c r="J3986" s="18" t="s">
        <v>445</v>
      </c>
    </row>
    <row r="3987" spans="1:10" x14ac:dyDescent="0.25">
      <c r="A3987" s="18">
        <v>24199191</v>
      </c>
      <c r="B3987" s="184" t="s">
        <v>2345</v>
      </c>
      <c r="C3987" s="18" t="s">
        <v>1053</v>
      </c>
      <c r="D3987" s="185" t="s">
        <v>633</v>
      </c>
      <c r="E3987" s="18" t="s">
        <v>8007</v>
      </c>
      <c r="F3987" s="18">
        <v>17</v>
      </c>
      <c r="G3987" s="18" t="s">
        <v>142</v>
      </c>
      <c r="H3987" s="184" t="s">
        <v>7903</v>
      </c>
      <c r="I3987" s="185" t="s">
        <v>142</v>
      </c>
      <c r="J3987" s="18" t="s">
        <v>2283</v>
      </c>
    </row>
    <row r="3988" spans="1:10" x14ac:dyDescent="0.25">
      <c r="A3988" s="18">
        <v>24248054</v>
      </c>
      <c r="B3988" s="184" t="s">
        <v>8008</v>
      </c>
      <c r="C3988" s="18" t="s">
        <v>2632</v>
      </c>
      <c r="D3988" s="185" t="s">
        <v>380</v>
      </c>
      <c r="E3988" s="18" t="s">
        <v>7758</v>
      </c>
      <c r="F3988" s="18">
        <v>17</v>
      </c>
      <c r="G3988" s="18" t="s">
        <v>142</v>
      </c>
      <c r="H3988" s="184" t="s">
        <v>7903</v>
      </c>
      <c r="I3988" s="185" t="s">
        <v>142</v>
      </c>
      <c r="J3988" s="18" t="s">
        <v>307</v>
      </c>
    </row>
    <row r="3989" spans="1:10" x14ac:dyDescent="0.25">
      <c r="A3989" s="18">
        <v>24220890</v>
      </c>
      <c r="B3989" s="184" t="s">
        <v>1905</v>
      </c>
      <c r="C3989" s="18" t="s">
        <v>8009</v>
      </c>
      <c r="D3989" s="185" t="s">
        <v>94</v>
      </c>
      <c r="E3989" s="18" t="s">
        <v>8010</v>
      </c>
      <c r="F3989" s="18">
        <v>15</v>
      </c>
      <c r="G3989" s="18" t="s">
        <v>142</v>
      </c>
      <c r="H3989" s="184" t="s">
        <v>7903</v>
      </c>
      <c r="I3989" s="185" t="s">
        <v>142</v>
      </c>
      <c r="J3989" s="18" t="s">
        <v>307</v>
      </c>
    </row>
    <row r="3990" spans="1:10" x14ac:dyDescent="0.25">
      <c r="A3990" s="18">
        <v>24222419</v>
      </c>
      <c r="B3990" s="184" t="s">
        <v>6144</v>
      </c>
      <c r="C3990" s="18" t="s">
        <v>8011</v>
      </c>
      <c r="D3990" s="185" t="s">
        <v>7165</v>
      </c>
      <c r="E3990" s="18" t="s">
        <v>8012</v>
      </c>
      <c r="F3990" s="18">
        <v>18</v>
      </c>
      <c r="G3990" s="18" t="s">
        <v>142</v>
      </c>
      <c r="H3990" s="184" t="s">
        <v>7903</v>
      </c>
      <c r="I3990" s="185" t="s">
        <v>142</v>
      </c>
      <c r="J3990" s="18" t="s">
        <v>307</v>
      </c>
    </row>
    <row r="3991" spans="1:10" x14ac:dyDescent="0.25">
      <c r="A3991" s="18">
        <v>24247767</v>
      </c>
      <c r="B3991" s="184" t="s">
        <v>8013</v>
      </c>
      <c r="C3991" s="18" t="s">
        <v>648</v>
      </c>
      <c r="D3991" s="185" t="s">
        <v>380</v>
      </c>
      <c r="E3991" s="18" t="s">
        <v>7877</v>
      </c>
      <c r="F3991" s="18">
        <v>16</v>
      </c>
      <c r="G3991" s="18" t="s">
        <v>142</v>
      </c>
      <c r="H3991" s="184" t="s">
        <v>7903</v>
      </c>
      <c r="I3991" s="185" t="s">
        <v>142</v>
      </c>
      <c r="J3991" s="18" t="s">
        <v>573</v>
      </c>
    </row>
    <row r="3992" spans="1:10" x14ac:dyDescent="0.25">
      <c r="A3992" s="18">
        <v>24222734</v>
      </c>
      <c r="B3992" s="184" t="s">
        <v>8014</v>
      </c>
      <c r="C3992" s="18" t="s">
        <v>2801</v>
      </c>
      <c r="D3992" s="185" t="s">
        <v>380</v>
      </c>
      <c r="E3992" s="18" t="s">
        <v>8015</v>
      </c>
      <c r="F3992" s="18">
        <v>16</v>
      </c>
      <c r="G3992" s="18" t="s">
        <v>142</v>
      </c>
      <c r="H3992" s="184" t="s">
        <v>7903</v>
      </c>
      <c r="I3992" s="185" t="s">
        <v>142</v>
      </c>
      <c r="J3992" s="18" t="s">
        <v>307</v>
      </c>
    </row>
    <row r="3993" spans="1:10" x14ac:dyDescent="0.25">
      <c r="A3993" s="18">
        <v>24190545</v>
      </c>
      <c r="B3993" s="184" t="s">
        <v>8016</v>
      </c>
      <c r="C3993" s="18" t="s">
        <v>3849</v>
      </c>
      <c r="D3993" s="185" t="s">
        <v>380</v>
      </c>
      <c r="E3993" s="18" t="s">
        <v>8017</v>
      </c>
      <c r="F3993" s="18">
        <v>17</v>
      </c>
      <c r="G3993" s="18" t="s">
        <v>142</v>
      </c>
      <c r="H3993" s="184" t="s">
        <v>7903</v>
      </c>
      <c r="I3993" s="185" t="s">
        <v>142</v>
      </c>
      <c r="J3993" s="18" t="s">
        <v>1417</v>
      </c>
    </row>
    <row r="3994" spans="1:10" x14ac:dyDescent="0.25">
      <c r="A3994" s="18">
        <v>24220944</v>
      </c>
      <c r="B3994" s="184" t="s">
        <v>8018</v>
      </c>
      <c r="C3994" s="18" t="s">
        <v>8019</v>
      </c>
      <c r="D3994" s="185" t="s">
        <v>633</v>
      </c>
      <c r="E3994" s="18" t="s">
        <v>8020</v>
      </c>
      <c r="F3994" s="18">
        <v>16</v>
      </c>
      <c r="G3994" s="18" t="s">
        <v>142</v>
      </c>
      <c r="H3994" s="184" t="s">
        <v>7903</v>
      </c>
      <c r="I3994" s="185" t="s">
        <v>142</v>
      </c>
      <c r="J3994" s="18" t="s">
        <v>307</v>
      </c>
    </row>
    <row r="3995" spans="1:10" x14ac:dyDescent="0.25">
      <c r="A3995" s="18">
        <v>24248055</v>
      </c>
      <c r="B3995" s="184" t="s">
        <v>8021</v>
      </c>
      <c r="C3995" s="18" t="s">
        <v>3357</v>
      </c>
      <c r="D3995" s="185" t="s">
        <v>95</v>
      </c>
      <c r="E3995" s="18" t="s">
        <v>8022</v>
      </c>
      <c r="F3995" s="18">
        <v>15</v>
      </c>
      <c r="G3995" s="18" t="s">
        <v>142</v>
      </c>
      <c r="H3995" s="184" t="s">
        <v>7903</v>
      </c>
      <c r="I3995" s="185" t="s">
        <v>142</v>
      </c>
      <c r="J3995" s="18" t="s">
        <v>307</v>
      </c>
    </row>
    <row r="3996" spans="1:10" x14ac:dyDescent="0.25">
      <c r="A3996" s="18">
        <v>24237454</v>
      </c>
      <c r="B3996" s="184" t="s">
        <v>8023</v>
      </c>
      <c r="C3996" s="18" t="s">
        <v>8024</v>
      </c>
      <c r="D3996" s="185" t="s">
        <v>380</v>
      </c>
      <c r="E3996" s="18" t="s">
        <v>8025</v>
      </c>
      <c r="F3996" s="18">
        <v>17</v>
      </c>
      <c r="G3996" s="18" t="s">
        <v>142</v>
      </c>
      <c r="H3996" s="184" t="s">
        <v>7903</v>
      </c>
      <c r="I3996" s="185" t="s">
        <v>142</v>
      </c>
      <c r="J3996" s="18" t="s">
        <v>307</v>
      </c>
    </row>
    <row r="3997" spans="1:10" x14ac:dyDescent="0.25">
      <c r="A3997" s="18">
        <v>24190200</v>
      </c>
      <c r="B3997" s="184" t="s">
        <v>934</v>
      </c>
      <c r="C3997" s="18" t="s">
        <v>3681</v>
      </c>
      <c r="D3997" s="185" t="s">
        <v>633</v>
      </c>
      <c r="E3997" s="18" t="s">
        <v>7775</v>
      </c>
      <c r="F3997" s="18">
        <v>16</v>
      </c>
      <c r="G3997" s="18" t="s">
        <v>142</v>
      </c>
      <c r="H3997" s="184" t="s">
        <v>7903</v>
      </c>
      <c r="I3997" s="185" t="s">
        <v>142</v>
      </c>
      <c r="J3997" s="18" t="s">
        <v>445</v>
      </c>
    </row>
    <row r="3998" spans="1:10" x14ac:dyDescent="0.25">
      <c r="A3998" s="18">
        <v>24221446</v>
      </c>
      <c r="B3998" s="184" t="s">
        <v>8026</v>
      </c>
      <c r="C3998" s="18" t="s">
        <v>6385</v>
      </c>
      <c r="D3998" s="185" t="s">
        <v>633</v>
      </c>
      <c r="E3998" s="18" t="s">
        <v>8027</v>
      </c>
      <c r="F3998" s="18">
        <v>16</v>
      </c>
      <c r="G3998" s="18" t="s">
        <v>142</v>
      </c>
      <c r="H3998" s="184" t="s">
        <v>7903</v>
      </c>
      <c r="I3998" s="185" t="s">
        <v>142</v>
      </c>
      <c r="J3998" s="18" t="s">
        <v>307</v>
      </c>
    </row>
    <row r="3999" spans="1:10" x14ac:dyDescent="0.25">
      <c r="A3999" s="18">
        <v>24221417</v>
      </c>
      <c r="B3999" s="184" t="s">
        <v>8026</v>
      </c>
      <c r="C3999" s="18" t="s">
        <v>8028</v>
      </c>
      <c r="D3999" s="185" t="s">
        <v>633</v>
      </c>
      <c r="E3999" s="18" t="s">
        <v>8027</v>
      </c>
      <c r="F3999" s="18">
        <v>16</v>
      </c>
      <c r="G3999" s="18" t="s">
        <v>142</v>
      </c>
      <c r="H3999" s="184" t="s">
        <v>7903</v>
      </c>
      <c r="I3999" s="185" t="s">
        <v>142</v>
      </c>
      <c r="J3999" s="18" t="s">
        <v>307</v>
      </c>
    </row>
    <row r="4000" spans="1:10" x14ac:dyDescent="0.25">
      <c r="A4000" s="18">
        <v>24222212</v>
      </c>
      <c r="B4000" s="184" t="s">
        <v>8029</v>
      </c>
      <c r="C4000" s="18" t="s">
        <v>2517</v>
      </c>
      <c r="D4000" s="185" t="s">
        <v>7165</v>
      </c>
      <c r="E4000" s="18" t="s">
        <v>8030</v>
      </c>
      <c r="F4000" s="18">
        <v>18</v>
      </c>
      <c r="G4000" s="18" t="s">
        <v>142</v>
      </c>
      <c r="H4000" s="184" t="s">
        <v>7903</v>
      </c>
      <c r="I4000" s="185" t="s">
        <v>142</v>
      </c>
      <c r="J4000" s="18" t="s">
        <v>2313</v>
      </c>
    </row>
    <row r="4001" spans="1:10" x14ac:dyDescent="0.25">
      <c r="A4001" s="18">
        <v>24248983</v>
      </c>
      <c r="B4001" s="184" t="s">
        <v>8031</v>
      </c>
      <c r="C4001" s="18" t="s">
        <v>8032</v>
      </c>
      <c r="D4001" s="185" t="s">
        <v>633</v>
      </c>
      <c r="E4001" s="18" t="s">
        <v>7905</v>
      </c>
      <c r="F4001" s="18">
        <v>17</v>
      </c>
      <c r="G4001" s="18" t="s">
        <v>142</v>
      </c>
      <c r="H4001" s="184" t="s">
        <v>7903</v>
      </c>
      <c r="I4001" s="185" t="s">
        <v>142</v>
      </c>
      <c r="J4001" s="18" t="s">
        <v>2283</v>
      </c>
    </row>
    <row r="4002" spans="1:10" x14ac:dyDescent="0.25">
      <c r="A4002" s="18">
        <v>24212867</v>
      </c>
      <c r="B4002" s="184" t="s">
        <v>5354</v>
      </c>
      <c r="C4002" s="18" t="s">
        <v>3027</v>
      </c>
      <c r="D4002" s="185" t="s">
        <v>380</v>
      </c>
      <c r="E4002" s="18" t="s">
        <v>8033</v>
      </c>
      <c r="F4002" s="18">
        <v>17</v>
      </c>
      <c r="G4002" s="18" t="s">
        <v>142</v>
      </c>
      <c r="H4002" s="184" t="s">
        <v>7903</v>
      </c>
      <c r="I4002" s="185" t="s">
        <v>142</v>
      </c>
      <c r="J4002" s="18" t="s">
        <v>2283</v>
      </c>
    </row>
    <row r="4003" spans="1:10" x14ac:dyDescent="0.25">
      <c r="A4003" s="18">
        <v>24210639</v>
      </c>
      <c r="B4003" s="184" t="s">
        <v>8034</v>
      </c>
      <c r="C4003" s="18" t="s">
        <v>8035</v>
      </c>
      <c r="D4003" s="185" t="s">
        <v>380</v>
      </c>
      <c r="E4003" s="18" t="s">
        <v>6054</v>
      </c>
      <c r="F4003" s="18">
        <v>16</v>
      </c>
      <c r="G4003" s="18" t="s">
        <v>142</v>
      </c>
      <c r="H4003" s="184" t="s">
        <v>7903</v>
      </c>
      <c r="I4003" s="185" t="s">
        <v>142</v>
      </c>
      <c r="J4003" s="18" t="s">
        <v>8036</v>
      </c>
    </row>
    <row r="4004" spans="1:10" x14ac:dyDescent="0.25">
      <c r="A4004" s="18">
        <v>24183134</v>
      </c>
      <c r="B4004" s="184" t="s">
        <v>6884</v>
      </c>
      <c r="C4004" s="18" t="s">
        <v>8037</v>
      </c>
      <c r="D4004" s="185" t="s">
        <v>7187</v>
      </c>
      <c r="E4004" s="18" t="s">
        <v>7696</v>
      </c>
      <c r="F4004" s="18">
        <v>17</v>
      </c>
      <c r="G4004" s="18" t="s">
        <v>142</v>
      </c>
      <c r="H4004" s="184" t="s">
        <v>7903</v>
      </c>
      <c r="I4004" s="185" t="s">
        <v>142</v>
      </c>
      <c r="J4004" s="18" t="s">
        <v>2283</v>
      </c>
    </row>
    <row r="4005" spans="1:10" x14ac:dyDescent="0.25">
      <c r="A4005" s="18">
        <v>24200246</v>
      </c>
      <c r="B4005" s="184" t="s">
        <v>5904</v>
      </c>
      <c r="C4005" s="18" t="s">
        <v>8038</v>
      </c>
      <c r="D4005" s="185" t="s">
        <v>94</v>
      </c>
      <c r="E4005" s="18" t="s">
        <v>8039</v>
      </c>
      <c r="F4005" s="18">
        <v>15</v>
      </c>
      <c r="G4005" s="18" t="s">
        <v>142</v>
      </c>
      <c r="H4005" s="184" t="s">
        <v>7903</v>
      </c>
      <c r="I4005" s="185" t="s">
        <v>142</v>
      </c>
      <c r="J4005" s="18" t="s">
        <v>307</v>
      </c>
    </row>
    <row r="4006" spans="1:10" x14ac:dyDescent="0.25">
      <c r="A4006" s="18">
        <v>24200438</v>
      </c>
      <c r="B4006" s="184" t="s">
        <v>8040</v>
      </c>
      <c r="C4006" s="18" t="s">
        <v>2006</v>
      </c>
      <c r="D4006" s="185" t="s">
        <v>95</v>
      </c>
      <c r="E4006" s="18" t="s">
        <v>7866</v>
      </c>
      <c r="F4006" s="18">
        <v>15</v>
      </c>
      <c r="G4006" s="18" t="s">
        <v>142</v>
      </c>
      <c r="H4006" s="184" t="s">
        <v>7903</v>
      </c>
      <c r="I4006" s="185" t="s">
        <v>142</v>
      </c>
      <c r="J4006" s="18" t="s">
        <v>1760</v>
      </c>
    </row>
    <row r="4007" spans="1:10" x14ac:dyDescent="0.25">
      <c r="A4007" s="18">
        <v>24248061</v>
      </c>
      <c r="B4007" s="184" t="s">
        <v>2787</v>
      </c>
      <c r="C4007" s="18" t="s">
        <v>6730</v>
      </c>
      <c r="D4007" s="185" t="s">
        <v>94</v>
      </c>
      <c r="E4007" s="18" t="s">
        <v>8041</v>
      </c>
      <c r="F4007" s="18">
        <v>15</v>
      </c>
      <c r="G4007" s="18" t="s">
        <v>142</v>
      </c>
      <c r="H4007" s="184" t="s">
        <v>7903</v>
      </c>
      <c r="I4007" s="185" t="s">
        <v>142</v>
      </c>
      <c r="J4007" s="18" t="s">
        <v>307</v>
      </c>
    </row>
    <row r="4008" spans="1:10" x14ac:dyDescent="0.25">
      <c r="A4008" s="18">
        <v>24247748</v>
      </c>
      <c r="B4008" s="184" t="s">
        <v>8042</v>
      </c>
      <c r="C4008" s="18" t="s">
        <v>4974</v>
      </c>
      <c r="D4008" s="185" t="s">
        <v>94</v>
      </c>
      <c r="E4008" s="18" t="s">
        <v>4259</v>
      </c>
      <c r="F4008" s="18">
        <v>15</v>
      </c>
      <c r="G4008" s="18" t="s">
        <v>142</v>
      </c>
      <c r="H4008" s="184" t="s">
        <v>7903</v>
      </c>
      <c r="I4008" s="185" t="s">
        <v>142</v>
      </c>
      <c r="J4008" s="18" t="s">
        <v>764</v>
      </c>
    </row>
    <row r="4009" spans="1:10" x14ac:dyDescent="0.25">
      <c r="A4009" s="18">
        <v>24239249</v>
      </c>
      <c r="B4009" s="184" t="s">
        <v>8043</v>
      </c>
      <c r="C4009" s="18" t="s">
        <v>4119</v>
      </c>
      <c r="D4009" s="185" t="s">
        <v>380</v>
      </c>
      <c r="E4009" s="18" t="s">
        <v>7625</v>
      </c>
      <c r="F4009" s="18">
        <v>17</v>
      </c>
      <c r="G4009" s="18" t="s">
        <v>142</v>
      </c>
      <c r="H4009" s="184" t="s">
        <v>7903</v>
      </c>
      <c r="I4009" s="185" t="s">
        <v>142</v>
      </c>
      <c r="J4009" s="18" t="s">
        <v>307</v>
      </c>
    </row>
    <row r="4010" spans="1:10" x14ac:dyDescent="0.25">
      <c r="A4010" s="18">
        <v>24200697</v>
      </c>
      <c r="B4010" s="184" t="s">
        <v>8044</v>
      </c>
      <c r="C4010" s="18" t="s">
        <v>4375</v>
      </c>
      <c r="D4010" s="185" t="s">
        <v>94</v>
      </c>
      <c r="E4010" s="18" t="s">
        <v>4935</v>
      </c>
      <c r="F4010" s="18">
        <v>15</v>
      </c>
      <c r="G4010" s="18" t="s">
        <v>142</v>
      </c>
      <c r="H4010" s="184" t="s">
        <v>7903</v>
      </c>
      <c r="I4010" s="185" t="s">
        <v>142</v>
      </c>
      <c r="J4010" s="18" t="s">
        <v>764</v>
      </c>
    </row>
    <row r="4011" spans="1:10" x14ac:dyDescent="0.25">
      <c r="A4011" s="18">
        <v>24200154</v>
      </c>
      <c r="B4011" s="184" t="s">
        <v>8045</v>
      </c>
      <c r="C4011" s="18" t="s">
        <v>1950</v>
      </c>
      <c r="D4011" s="185" t="s">
        <v>95</v>
      </c>
      <c r="E4011" s="18" t="s">
        <v>3905</v>
      </c>
      <c r="F4011" s="18">
        <v>15</v>
      </c>
      <c r="G4011" s="18" t="s">
        <v>142</v>
      </c>
      <c r="H4011" s="184" t="s">
        <v>7903</v>
      </c>
      <c r="I4011" s="185" t="s">
        <v>142</v>
      </c>
      <c r="J4011" s="18" t="s">
        <v>2283</v>
      </c>
    </row>
    <row r="4012" spans="1:10" x14ac:dyDescent="0.25">
      <c r="A4012" s="18">
        <v>24248984</v>
      </c>
      <c r="B4012" s="184" t="s">
        <v>8046</v>
      </c>
      <c r="C4012" s="18" t="s">
        <v>8047</v>
      </c>
      <c r="D4012" s="185" t="s">
        <v>380</v>
      </c>
      <c r="E4012" s="18" t="s">
        <v>8048</v>
      </c>
      <c r="F4012" s="18">
        <v>16</v>
      </c>
      <c r="G4012" s="18" t="s">
        <v>142</v>
      </c>
      <c r="H4012" s="184" t="s">
        <v>7903</v>
      </c>
      <c r="I4012" s="185" t="s">
        <v>142</v>
      </c>
      <c r="J4012" s="18" t="s">
        <v>4289</v>
      </c>
    </row>
    <row r="4013" spans="1:10" x14ac:dyDescent="0.25">
      <c r="A4013" s="18">
        <v>24199019</v>
      </c>
      <c r="B4013" s="184" t="s">
        <v>1005</v>
      </c>
      <c r="C4013" s="18" t="s">
        <v>8049</v>
      </c>
      <c r="D4013" s="185" t="s">
        <v>380</v>
      </c>
      <c r="E4013" s="18" t="s">
        <v>8050</v>
      </c>
      <c r="F4013" s="18">
        <v>16</v>
      </c>
      <c r="G4013" s="18" t="s">
        <v>142</v>
      </c>
      <c r="H4013" s="184" t="s">
        <v>7903</v>
      </c>
      <c r="I4013" s="185" t="s">
        <v>142</v>
      </c>
      <c r="J4013" s="18" t="s">
        <v>445</v>
      </c>
    </row>
    <row r="4014" spans="1:10" x14ac:dyDescent="0.25">
      <c r="A4014" s="18">
        <v>24248060</v>
      </c>
      <c r="B4014" s="184" t="s">
        <v>1005</v>
      </c>
      <c r="C4014" s="18" t="s">
        <v>8051</v>
      </c>
      <c r="D4014" s="185" t="s">
        <v>94</v>
      </c>
      <c r="E4014" s="18" t="s">
        <v>3998</v>
      </c>
      <c r="F4014" s="18">
        <v>15</v>
      </c>
      <c r="G4014" s="18" t="s">
        <v>142</v>
      </c>
      <c r="H4014" s="184" t="s">
        <v>7903</v>
      </c>
      <c r="I4014" s="185" t="s">
        <v>142</v>
      </c>
      <c r="J4014" s="18" t="s">
        <v>307</v>
      </c>
    </row>
    <row r="4015" spans="1:10" x14ac:dyDescent="0.25">
      <c r="A4015" s="18">
        <v>24238159</v>
      </c>
      <c r="B4015" s="184" t="s">
        <v>8052</v>
      </c>
      <c r="C4015" s="18" t="s">
        <v>8053</v>
      </c>
      <c r="D4015" s="185" t="s">
        <v>7187</v>
      </c>
      <c r="E4015" s="18" t="s">
        <v>7970</v>
      </c>
      <c r="F4015" s="18">
        <v>18</v>
      </c>
      <c r="G4015" s="18" t="s">
        <v>142</v>
      </c>
      <c r="H4015" s="184" t="s">
        <v>7903</v>
      </c>
      <c r="I4015" s="185" t="s">
        <v>142</v>
      </c>
      <c r="J4015" s="18" t="s">
        <v>8054</v>
      </c>
    </row>
    <row r="4016" spans="1:10" x14ac:dyDescent="0.25">
      <c r="A4016" s="18">
        <v>24239223</v>
      </c>
      <c r="B4016" s="184" t="s">
        <v>1451</v>
      </c>
      <c r="C4016" s="18" t="s">
        <v>735</v>
      </c>
      <c r="D4016" s="185" t="s">
        <v>380</v>
      </c>
      <c r="E4016" s="18" t="s">
        <v>3358</v>
      </c>
      <c r="F4016" s="18">
        <v>16</v>
      </c>
      <c r="G4016" s="18" t="s">
        <v>142</v>
      </c>
      <c r="H4016" s="184" t="s">
        <v>7903</v>
      </c>
      <c r="I4016" s="185" t="s">
        <v>142</v>
      </c>
      <c r="J4016" s="18" t="s">
        <v>445</v>
      </c>
    </row>
    <row r="4017" spans="1:10" x14ac:dyDescent="0.25">
      <c r="A4017" s="18">
        <v>24200756</v>
      </c>
      <c r="B4017" s="184" t="s">
        <v>8055</v>
      </c>
      <c r="C4017" s="18" t="s">
        <v>3694</v>
      </c>
      <c r="D4017" s="185" t="s">
        <v>633</v>
      </c>
      <c r="E4017" s="18" t="s">
        <v>8056</v>
      </c>
      <c r="F4017" s="18">
        <v>16</v>
      </c>
      <c r="G4017" s="18" t="s">
        <v>142</v>
      </c>
      <c r="H4017" s="184" t="s">
        <v>7903</v>
      </c>
      <c r="I4017" s="185" t="s">
        <v>142</v>
      </c>
      <c r="J4017" s="18" t="s">
        <v>8057</v>
      </c>
    </row>
    <row r="4018" spans="1:10" x14ac:dyDescent="0.25">
      <c r="A4018" s="18">
        <v>24202832</v>
      </c>
      <c r="B4018" s="184" t="s">
        <v>8058</v>
      </c>
      <c r="C4018" s="18" t="s">
        <v>7589</v>
      </c>
      <c r="D4018" s="185" t="s">
        <v>95</v>
      </c>
      <c r="E4018" s="18" t="s">
        <v>8059</v>
      </c>
      <c r="F4018" s="18">
        <v>15</v>
      </c>
      <c r="G4018" s="18" t="s">
        <v>142</v>
      </c>
      <c r="H4018" s="184" t="s">
        <v>7903</v>
      </c>
      <c r="I4018" s="185" t="s">
        <v>142</v>
      </c>
      <c r="J4018" s="18" t="s">
        <v>794</v>
      </c>
    </row>
    <row r="4019" spans="1:10" x14ac:dyDescent="0.25">
      <c r="A4019" s="18">
        <v>24248057</v>
      </c>
      <c r="B4019" s="184" t="s">
        <v>1465</v>
      </c>
      <c r="C4019" s="18" t="s">
        <v>6158</v>
      </c>
      <c r="D4019" s="185" t="s">
        <v>380</v>
      </c>
      <c r="E4019" s="18" t="s">
        <v>6797</v>
      </c>
      <c r="F4019" s="18">
        <v>16</v>
      </c>
      <c r="G4019" s="18" t="s">
        <v>142</v>
      </c>
      <c r="H4019" s="184" t="s">
        <v>7903</v>
      </c>
      <c r="I4019" s="185" t="s">
        <v>142</v>
      </c>
      <c r="J4019" s="18" t="s">
        <v>307</v>
      </c>
    </row>
    <row r="4020" spans="1:10" x14ac:dyDescent="0.25">
      <c r="A4020" s="18">
        <v>24200239</v>
      </c>
      <c r="B4020" s="184" t="s">
        <v>8060</v>
      </c>
      <c r="C4020" s="18" t="s">
        <v>1128</v>
      </c>
      <c r="D4020" s="185" t="s">
        <v>380</v>
      </c>
      <c r="E4020" s="18" t="s">
        <v>7825</v>
      </c>
      <c r="F4020" s="18">
        <v>16</v>
      </c>
      <c r="G4020" s="18" t="s">
        <v>142</v>
      </c>
      <c r="H4020" s="184" t="s">
        <v>7903</v>
      </c>
      <c r="I4020" s="185" t="s">
        <v>142</v>
      </c>
      <c r="J4020" s="18" t="s">
        <v>307</v>
      </c>
    </row>
    <row r="4021" spans="1:10" x14ac:dyDescent="0.25">
      <c r="A4021" s="18">
        <v>24199163</v>
      </c>
      <c r="B4021" s="184" t="s">
        <v>8061</v>
      </c>
      <c r="C4021" s="18" t="s">
        <v>8062</v>
      </c>
      <c r="D4021" s="185" t="s">
        <v>7165</v>
      </c>
      <c r="E4021" s="18" t="s">
        <v>8063</v>
      </c>
      <c r="F4021" s="18">
        <v>17</v>
      </c>
      <c r="G4021" s="18" t="s">
        <v>142</v>
      </c>
      <c r="H4021" s="184" t="s">
        <v>7903</v>
      </c>
      <c r="I4021" s="185" t="s">
        <v>142</v>
      </c>
      <c r="J4021" s="18" t="s">
        <v>2283</v>
      </c>
    </row>
    <row r="4022" spans="1:10" x14ac:dyDescent="0.25">
      <c r="A4022" s="18">
        <v>24200087</v>
      </c>
      <c r="B4022" s="184" t="s">
        <v>8064</v>
      </c>
      <c r="C4022" s="18" t="s">
        <v>2164</v>
      </c>
      <c r="D4022" s="185" t="s">
        <v>633</v>
      </c>
      <c r="E4022" s="18" t="s">
        <v>7665</v>
      </c>
      <c r="F4022" s="18">
        <v>17</v>
      </c>
      <c r="G4022" s="18" t="s">
        <v>142</v>
      </c>
      <c r="H4022" s="184" t="s">
        <v>7903</v>
      </c>
      <c r="I4022" s="185" t="s">
        <v>142</v>
      </c>
      <c r="J4022" s="18" t="s">
        <v>2283</v>
      </c>
    </row>
    <row r="4023" spans="1:10" x14ac:dyDescent="0.25">
      <c r="A4023" s="18">
        <v>24200293</v>
      </c>
      <c r="B4023" s="184" t="s">
        <v>1477</v>
      </c>
      <c r="C4023" s="18" t="s">
        <v>1093</v>
      </c>
      <c r="D4023" s="185" t="s">
        <v>380</v>
      </c>
      <c r="E4023" s="18" t="s">
        <v>7877</v>
      </c>
      <c r="F4023" s="18">
        <v>16</v>
      </c>
      <c r="G4023" s="18" t="s">
        <v>142</v>
      </c>
      <c r="H4023" s="184" t="s">
        <v>7903</v>
      </c>
      <c r="I4023" s="185" t="s">
        <v>142</v>
      </c>
      <c r="J4023" s="18" t="s">
        <v>445</v>
      </c>
    </row>
    <row r="4024" spans="1:10" x14ac:dyDescent="0.25">
      <c r="A4024" s="18">
        <v>24239224</v>
      </c>
      <c r="B4024" s="184" t="s">
        <v>3525</v>
      </c>
      <c r="C4024" s="18" t="s">
        <v>8065</v>
      </c>
      <c r="D4024" s="185" t="s">
        <v>633</v>
      </c>
      <c r="E4024" s="18" t="s">
        <v>8066</v>
      </c>
      <c r="F4024" s="18">
        <v>17</v>
      </c>
      <c r="G4024" s="18" t="s">
        <v>142</v>
      </c>
      <c r="H4024" s="184" t="s">
        <v>7903</v>
      </c>
      <c r="I4024" s="185" t="s">
        <v>142</v>
      </c>
      <c r="J4024" s="18" t="s">
        <v>2576</v>
      </c>
    </row>
    <row r="4025" spans="1:10" x14ac:dyDescent="0.25">
      <c r="A4025" s="18">
        <v>24200024</v>
      </c>
      <c r="B4025" s="184" t="s">
        <v>8067</v>
      </c>
      <c r="C4025" s="18" t="s">
        <v>8068</v>
      </c>
      <c r="D4025" s="185" t="s">
        <v>380</v>
      </c>
      <c r="E4025" s="18" t="s">
        <v>8069</v>
      </c>
      <c r="F4025" s="18">
        <v>16</v>
      </c>
      <c r="G4025" s="18" t="s">
        <v>142</v>
      </c>
      <c r="H4025" s="184" t="s">
        <v>7903</v>
      </c>
      <c r="I4025" s="185" t="s">
        <v>142</v>
      </c>
      <c r="J4025" s="18" t="s">
        <v>307</v>
      </c>
    </row>
    <row r="4026" spans="1:10" x14ac:dyDescent="0.25">
      <c r="A4026" s="18">
        <v>24200757</v>
      </c>
      <c r="B4026" s="184" t="s">
        <v>8070</v>
      </c>
      <c r="C4026" s="18" t="s">
        <v>8071</v>
      </c>
      <c r="D4026" s="185" t="s">
        <v>380</v>
      </c>
      <c r="E4026" s="18" t="s">
        <v>7367</v>
      </c>
      <c r="F4026" s="18">
        <v>16</v>
      </c>
      <c r="G4026" s="18" t="s">
        <v>142</v>
      </c>
      <c r="H4026" s="184" t="s">
        <v>7903</v>
      </c>
      <c r="I4026" s="185" t="s">
        <v>142</v>
      </c>
      <c r="J4026" s="18" t="s">
        <v>2265</v>
      </c>
    </row>
    <row r="4027" spans="1:10" x14ac:dyDescent="0.25">
      <c r="A4027" s="18">
        <v>24210545</v>
      </c>
      <c r="B4027" s="184" t="s">
        <v>8072</v>
      </c>
      <c r="C4027" s="18" t="s">
        <v>1723</v>
      </c>
      <c r="D4027" s="185" t="s">
        <v>95</v>
      </c>
      <c r="E4027" s="18" t="s">
        <v>7410</v>
      </c>
      <c r="F4027" s="18">
        <v>15</v>
      </c>
      <c r="G4027" s="18" t="s">
        <v>142</v>
      </c>
      <c r="H4027" s="184" t="s">
        <v>7903</v>
      </c>
      <c r="I4027" s="185" t="s">
        <v>142</v>
      </c>
      <c r="J4027" s="18" t="s">
        <v>2233</v>
      </c>
    </row>
    <row r="4028" spans="1:10" x14ac:dyDescent="0.25">
      <c r="A4028" s="18">
        <v>24200124</v>
      </c>
      <c r="B4028" s="184" t="s">
        <v>5457</v>
      </c>
      <c r="C4028" s="18" t="s">
        <v>8073</v>
      </c>
      <c r="D4028" s="185" t="s">
        <v>7187</v>
      </c>
      <c r="E4028" s="18" t="s">
        <v>8074</v>
      </c>
      <c r="F4028" s="18">
        <v>17</v>
      </c>
      <c r="G4028" s="18" t="s">
        <v>142</v>
      </c>
      <c r="H4028" s="184" t="s">
        <v>7903</v>
      </c>
      <c r="I4028" s="185" t="s">
        <v>142</v>
      </c>
      <c r="J4028" s="18" t="s">
        <v>445</v>
      </c>
    </row>
    <row r="4029" spans="1:10" x14ac:dyDescent="0.25">
      <c r="A4029" s="18">
        <v>24220894</v>
      </c>
      <c r="B4029" s="184" t="s">
        <v>8075</v>
      </c>
      <c r="C4029" s="18" t="s">
        <v>531</v>
      </c>
      <c r="D4029" s="185" t="s">
        <v>380</v>
      </c>
      <c r="E4029" s="18" t="s">
        <v>8015</v>
      </c>
      <c r="F4029" s="18">
        <v>16</v>
      </c>
      <c r="G4029" s="18" t="s">
        <v>142</v>
      </c>
      <c r="H4029" s="184" t="s">
        <v>7903</v>
      </c>
      <c r="I4029" s="185" t="s">
        <v>142</v>
      </c>
      <c r="J4029" s="18" t="s">
        <v>2260</v>
      </c>
    </row>
    <row r="4030" spans="1:10" x14ac:dyDescent="0.25">
      <c r="A4030" s="18">
        <v>24248985</v>
      </c>
      <c r="B4030" s="184" t="s">
        <v>3842</v>
      </c>
      <c r="C4030" s="18" t="s">
        <v>6385</v>
      </c>
      <c r="D4030" s="185" t="s">
        <v>7165</v>
      </c>
      <c r="E4030" s="18" t="s">
        <v>8076</v>
      </c>
      <c r="F4030" s="18">
        <v>17</v>
      </c>
      <c r="G4030" s="18" t="s">
        <v>142</v>
      </c>
      <c r="H4030" s="184" t="s">
        <v>7903</v>
      </c>
      <c r="I4030" s="185" t="s">
        <v>142</v>
      </c>
      <c r="J4030" s="18" t="s">
        <v>2313</v>
      </c>
    </row>
    <row r="4031" spans="1:10" x14ac:dyDescent="0.25">
      <c r="A4031" s="18">
        <v>24222736</v>
      </c>
      <c r="B4031" s="184" t="s">
        <v>8077</v>
      </c>
      <c r="C4031" s="18" t="s">
        <v>2382</v>
      </c>
      <c r="D4031" s="185" t="s">
        <v>94</v>
      </c>
      <c r="E4031" s="18" t="s">
        <v>7939</v>
      </c>
      <c r="F4031" s="18">
        <v>15</v>
      </c>
      <c r="G4031" s="18" t="s">
        <v>142</v>
      </c>
      <c r="H4031" s="184" t="s">
        <v>7903</v>
      </c>
      <c r="I4031" s="185" t="s">
        <v>142</v>
      </c>
      <c r="J4031" s="18" t="s">
        <v>2233</v>
      </c>
    </row>
    <row r="4032" spans="1:10" x14ac:dyDescent="0.25">
      <c r="A4032" s="18">
        <v>24248986</v>
      </c>
      <c r="B4032" s="184" t="s">
        <v>3250</v>
      </c>
      <c r="C4032" s="18" t="s">
        <v>8078</v>
      </c>
      <c r="D4032" s="185" t="s">
        <v>633</v>
      </c>
      <c r="E4032" s="18" t="s">
        <v>8079</v>
      </c>
      <c r="F4032" s="18">
        <v>17</v>
      </c>
      <c r="G4032" s="18" t="s">
        <v>142</v>
      </c>
      <c r="H4032" s="184" t="s">
        <v>7903</v>
      </c>
      <c r="I4032" s="185" t="s">
        <v>142</v>
      </c>
      <c r="J4032" s="18" t="s">
        <v>2283</v>
      </c>
    </row>
    <row r="4033" spans="1:10" x14ac:dyDescent="0.25">
      <c r="A4033" s="18">
        <v>24222088</v>
      </c>
      <c r="B4033" s="184" t="s">
        <v>8080</v>
      </c>
      <c r="C4033" s="18" t="s">
        <v>1222</v>
      </c>
      <c r="D4033" s="185" t="s">
        <v>633</v>
      </c>
      <c r="E4033" s="18" t="s">
        <v>7652</v>
      </c>
      <c r="F4033" s="18">
        <v>16</v>
      </c>
      <c r="G4033" s="18" t="s">
        <v>142</v>
      </c>
      <c r="H4033" s="184" t="s">
        <v>7903</v>
      </c>
      <c r="I4033" s="185" t="s">
        <v>142</v>
      </c>
      <c r="J4033" s="18" t="s">
        <v>2233</v>
      </c>
    </row>
    <row r="4034" spans="1:10" x14ac:dyDescent="0.25">
      <c r="A4034" s="18">
        <v>24199080</v>
      </c>
      <c r="B4034" s="184" t="s">
        <v>8081</v>
      </c>
      <c r="C4034" s="18" t="s">
        <v>8082</v>
      </c>
      <c r="D4034" s="185" t="s">
        <v>633</v>
      </c>
      <c r="E4034" s="18" t="s">
        <v>8083</v>
      </c>
      <c r="F4034" s="18">
        <v>17</v>
      </c>
      <c r="G4034" s="18" t="s">
        <v>142</v>
      </c>
      <c r="H4034" s="184" t="s">
        <v>7903</v>
      </c>
      <c r="I4034" s="185" t="s">
        <v>142</v>
      </c>
      <c r="J4034" s="18" t="s">
        <v>2283</v>
      </c>
    </row>
    <row r="4035" spans="1:10" x14ac:dyDescent="0.25">
      <c r="A4035" s="18">
        <v>24247761</v>
      </c>
      <c r="B4035" s="184" t="s">
        <v>8084</v>
      </c>
      <c r="C4035" s="18" t="s">
        <v>5154</v>
      </c>
      <c r="D4035" s="185" t="s">
        <v>633</v>
      </c>
      <c r="E4035" s="18" t="s">
        <v>8085</v>
      </c>
      <c r="F4035" s="18">
        <v>17</v>
      </c>
      <c r="G4035" s="18" t="s">
        <v>142</v>
      </c>
      <c r="H4035" s="184" t="s">
        <v>7903</v>
      </c>
      <c r="I4035" s="185" t="s">
        <v>142</v>
      </c>
      <c r="J4035" s="18" t="s">
        <v>2233</v>
      </c>
    </row>
    <row r="4036" spans="1:10" x14ac:dyDescent="0.25">
      <c r="A4036" s="18">
        <v>24200723</v>
      </c>
      <c r="B4036" s="184" t="s">
        <v>8086</v>
      </c>
      <c r="C4036" s="18" t="s">
        <v>4852</v>
      </c>
      <c r="D4036" s="185" t="s">
        <v>380</v>
      </c>
      <c r="E4036" s="18" t="s">
        <v>3697</v>
      </c>
      <c r="F4036" s="18">
        <v>15</v>
      </c>
      <c r="G4036" s="18" t="s">
        <v>142</v>
      </c>
      <c r="H4036" s="184" t="s">
        <v>7903</v>
      </c>
      <c r="I4036" s="185" t="s">
        <v>142</v>
      </c>
      <c r="J4036" s="18" t="s">
        <v>307</v>
      </c>
    </row>
    <row r="4037" spans="1:10" x14ac:dyDescent="0.25">
      <c r="A4037" s="18">
        <v>24188257</v>
      </c>
      <c r="B4037" s="184" t="s">
        <v>2661</v>
      </c>
      <c r="C4037" s="18" t="s">
        <v>8087</v>
      </c>
      <c r="D4037" s="185" t="s">
        <v>380</v>
      </c>
      <c r="E4037" s="18" t="s">
        <v>8088</v>
      </c>
      <c r="F4037" s="18">
        <v>17</v>
      </c>
      <c r="G4037" s="18" t="s">
        <v>142</v>
      </c>
      <c r="H4037" s="184" t="s">
        <v>7903</v>
      </c>
      <c r="I4037" s="185" t="s">
        <v>142</v>
      </c>
      <c r="J4037" s="18" t="s">
        <v>307</v>
      </c>
    </row>
    <row r="4038" spans="1:10" x14ac:dyDescent="0.25">
      <c r="A4038" s="18">
        <v>24200468</v>
      </c>
      <c r="B4038" s="184" t="s">
        <v>5942</v>
      </c>
      <c r="C4038" s="18" t="s">
        <v>8089</v>
      </c>
      <c r="D4038" s="185" t="s">
        <v>380</v>
      </c>
      <c r="E4038" s="18" t="s">
        <v>8048</v>
      </c>
      <c r="F4038" s="18">
        <v>16</v>
      </c>
      <c r="G4038" s="18" t="s">
        <v>142</v>
      </c>
      <c r="H4038" s="184" t="s">
        <v>7903</v>
      </c>
      <c r="I4038" s="185" t="s">
        <v>142</v>
      </c>
      <c r="J4038" s="18" t="s">
        <v>1371</v>
      </c>
    </row>
    <row r="4039" spans="1:10" x14ac:dyDescent="0.25">
      <c r="A4039" s="18">
        <v>24237055</v>
      </c>
      <c r="B4039" s="184" t="s">
        <v>714</v>
      </c>
      <c r="C4039" s="18" t="s">
        <v>8090</v>
      </c>
      <c r="D4039" s="185" t="s">
        <v>7187</v>
      </c>
      <c r="E4039" s="18" t="s">
        <v>7830</v>
      </c>
      <c r="F4039" s="18">
        <v>18</v>
      </c>
      <c r="G4039" s="18" t="s">
        <v>142</v>
      </c>
      <c r="H4039" s="184" t="s">
        <v>7903</v>
      </c>
      <c r="I4039" s="185" t="s">
        <v>142</v>
      </c>
      <c r="J4039" s="18" t="s">
        <v>307</v>
      </c>
    </row>
    <row r="4040" spans="1:10" x14ac:dyDescent="0.25">
      <c r="A4040" s="18">
        <v>24202818</v>
      </c>
      <c r="B4040" s="184" t="s">
        <v>8091</v>
      </c>
      <c r="C4040" s="18" t="s">
        <v>8092</v>
      </c>
      <c r="D4040" s="185" t="s">
        <v>95</v>
      </c>
      <c r="E4040" s="18" t="s">
        <v>8093</v>
      </c>
      <c r="F4040" s="18">
        <v>15</v>
      </c>
      <c r="G4040" s="18" t="s">
        <v>142</v>
      </c>
      <c r="H4040" s="184" t="s">
        <v>7903</v>
      </c>
      <c r="I4040" s="185" t="s">
        <v>142</v>
      </c>
      <c r="J4040" s="18" t="s">
        <v>445</v>
      </c>
    </row>
    <row r="4041" spans="1:10" x14ac:dyDescent="0.25">
      <c r="A4041" s="18">
        <v>24248058</v>
      </c>
      <c r="B4041" s="184" t="s">
        <v>6777</v>
      </c>
      <c r="C4041" s="18" t="s">
        <v>8094</v>
      </c>
      <c r="D4041" s="185" t="s">
        <v>95</v>
      </c>
      <c r="E4041" s="18" t="s">
        <v>8095</v>
      </c>
      <c r="F4041" s="18">
        <v>15</v>
      </c>
      <c r="G4041" s="18" t="s">
        <v>142</v>
      </c>
      <c r="H4041" s="184" t="s">
        <v>7903</v>
      </c>
      <c r="I4041" s="185" t="s">
        <v>142</v>
      </c>
      <c r="J4041" s="18" t="s">
        <v>307</v>
      </c>
    </row>
    <row r="4042" spans="1:10" x14ac:dyDescent="0.25">
      <c r="A4042" s="18">
        <v>24212684</v>
      </c>
      <c r="B4042" s="184" t="s">
        <v>8096</v>
      </c>
      <c r="C4042" s="18" t="s">
        <v>8097</v>
      </c>
      <c r="D4042" s="185" t="s">
        <v>380</v>
      </c>
      <c r="E4042" s="18" t="s">
        <v>8098</v>
      </c>
      <c r="F4042" s="18">
        <v>16</v>
      </c>
      <c r="G4042" s="18" t="s">
        <v>142</v>
      </c>
      <c r="H4042" s="184" t="s">
        <v>7903</v>
      </c>
      <c r="I4042" s="185" t="s">
        <v>142</v>
      </c>
      <c r="J4042" s="18" t="s">
        <v>445</v>
      </c>
    </row>
    <row r="4043" spans="1:10" x14ac:dyDescent="0.25">
      <c r="A4043" s="18">
        <v>24248987</v>
      </c>
      <c r="B4043" s="184" t="s">
        <v>8099</v>
      </c>
      <c r="C4043" s="18" t="s">
        <v>2574</v>
      </c>
      <c r="D4043" s="185" t="s">
        <v>380</v>
      </c>
      <c r="E4043" s="18" t="s">
        <v>7731</v>
      </c>
      <c r="F4043" s="18">
        <v>16</v>
      </c>
      <c r="G4043" s="18" t="s">
        <v>142</v>
      </c>
      <c r="H4043" s="184" t="s">
        <v>7903</v>
      </c>
      <c r="I4043" s="185" t="s">
        <v>142</v>
      </c>
      <c r="J4043" s="18" t="s">
        <v>2313</v>
      </c>
    </row>
    <row r="4044" spans="1:10" x14ac:dyDescent="0.25">
      <c r="A4044" s="18">
        <v>24188066</v>
      </c>
      <c r="B4044" s="184" t="s">
        <v>8100</v>
      </c>
      <c r="C4044" s="18" t="s">
        <v>8101</v>
      </c>
      <c r="D4044" s="185" t="s">
        <v>7187</v>
      </c>
      <c r="E4044" s="18" t="s">
        <v>7970</v>
      </c>
      <c r="F4044" s="18">
        <v>18</v>
      </c>
      <c r="G4044" s="18" t="s">
        <v>142</v>
      </c>
      <c r="H4044" s="184" t="s">
        <v>7903</v>
      </c>
      <c r="I4044" s="185" t="s">
        <v>142</v>
      </c>
      <c r="J4044" s="18" t="s">
        <v>307</v>
      </c>
    </row>
    <row r="4045" spans="1:10" x14ac:dyDescent="0.25">
      <c r="A4045" s="18">
        <v>24199145</v>
      </c>
      <c r="B4045" s="184" t="s">
        <v>8102</v>
      </c>
      <c r="C4045" s="18" t="s">
        <v>678</v>
      </c>
      <c r="D4045" s="185" t="s">
        <v>633</v>
      </c>
      <c r="E4045" s="18" t="s">
        <v>7740</v>
      </c>
      <c r="F4045" s="18">
        <v>17</v>
      </c>
      <c r="G4045" s="18" t="s">
        <v>142</v>
      </c>
      <c r="H4045" s="184" t="s">
        <v>7903</v>
      </c>
      <c r="I4045" s="185" t="s">
        <v>142</v>
      </c>
      <c r="J4045" s="18" t="s">
        <v>2313</v>
      </c>
    </row>
    <row r="4046" spans="1:10" x14ac:dyDescent="0.25">
      <c r="A4046" s="18">
        <v>24190540</v>
      </c>
      <c r="B4046" s="184" t="s">
        <v>8103</v>
      </c>
      <c r="C4046" s="18" t="s">
        <v>8104</v>
      </c>
      <c r="D4046" s="185" t="s">
        <v>633</v>
      </c>
      <c r="E4046" s="18" t="s">
        <v>7661</v>
      </c>
      <c r="F4046" s="18">
        <v>17</v>
      </c>
      <c r="G4046" s="18" t="s">
        <v>142</v>
      </c>
      <c r="H4046" s="184" t="s">
        <v>7903</v>
      </c>
      <c r="I4046" s="185" t="s">
        <v>142</v>
      </c>
      <c r="J4046" s="18" t="s">
        <v>2265</v>
      </c>
    </row>
    <row r="4047" spans="1:10" x14ac:dyDescent="0.25">
      <c r="A4047" s="18">
        <v>24248988</v>
      </c>
      <c r="B4047" s="184" t="s">
        <v>8105</v>
      </c>
      <c r="C4047" s="18" t="s">
        <v>1605</v>
      </c>
      <c r="D4047" s="185" t="s">
        <v>7187</v>
      </c>
      <c r="E4047" s="18" t="s">
        <v>8106</v>
      </c>
      <c r="F4047" s="18">
        <v>18</v>
      </c>
      <c r="G4047" s="18" t="s">
        <v>142</v>
      </c>
      <c r="H4047" s="184" t="s">
        <v>7903</v>
      </c>
      <c r="I4047" s="185" t="s">
        <v>142</v>
      </c>
      <c r="J4047" s="18" t="s">
        <v>2313</v>
      </c>
    </row>
    <row r="4048" spans="1:10" x14ac:dyDescent="0.25">
      <c r="A4048" s="18">
        <v>24211288</v>
      </c>
      <c r="B4048" s="184" t="s">
        <v>8107</v>
      </c>
      <c r="C4048" s="18" t="s">
        <v>1755</v>
      </c>
      <c r="D4048" s="185" t="s">
        <v>95</v>
      </c>
      <c r="E4048" s="18" t="s">
        <v>2947</v>
      </c>
      <c r="F4048" s="18">
        <v>15</v>
      </c>
      <c r="G4048" s="18" t="s">
        <v>142</v>
      </c>
      <c r="H4048" s="184" t="s">
        <v>7903</v>
      </c>
      <c r="I4048" s="185" t="s">
        <v>142</v>
      </c>
      <c r="J4048" s="18" t="s">
        <v>2233</v>
      </c>
    </row>
    <row r="4049" spans="1:10" x14ac:dyDescent="0.25">
      <c r="A4049" s="18">
        <v>24190779</v>
      </c>
      <c r="B4049" s="184" t="s">
        <v>8108</v>
      </c>
      <c r="C4049" s="18" t="s">
        <v>8109</v>
      </c>
      <c r="D4049" s="185" t="s">
        <v>380</v>
      </c>
      <c r="E4049" s="18" t="s">
        <v>7827</v>
      </c>
      <c r="F4049" s="18">
        <v>16</v>
      </c>
      <c r="G4049" s="18" t="s">
        <v>142</v>
      </c>
      <c r="H4049" s="184" t="s">
        <v>7903</v>
      </c>
      <c r="I4049" s="185" t="s">
        <v>142</v>
      </c>
      <c r="J4049" s="18" t="s">
        <v>445</v>
      </c>
    </row>
    <row r="4050" spans="1:10" x14ac:dyDescent="0.25">
      <c r="A4050" s="18">
        <v>24192791</v>
      </c>
      <c r="B4050" s="184" t="s">
        <v>8110</v>
      </c>
      <c r="C4050" s="18" t="s">
        <v>8111</v>
      </c>
      <c r="D4050" s="185" t="s">
        <v>380</v>
      </c>
      <c r="E4050" s="18" t="s">
        <v>8112</v>
      </c>
      <c r="F4050" s="18">
        <v>17</v>
      </c>
      <c r="G4050" s="18" t="s">
        <v>142</v>
      </c>
      <c r="H4050" s="184" t="s">
        <v>7903</v>
      </c>
      <c r="I4050" s="185" t="s">
        <v>142</v>
      </c>
      <c r="J4050" s="18" t="s">
        <v>307</v>
      </c>
    </row>
    <row r="4051" spans="1:10" x14ac:dyDescent="0.25">
      <c r="A4051" s="18">
        <v>24248044</v>
      </c>
      <c r="B4051" s="184" t="s">
        <v>8113</v>
      </c>
      <c r="C4051" s="18" t="s">
        <v>8114</v>
      </c>
      <c r="D4051" s="185" t="s">
        <v>94</v>
      </c>
      <c r="E4051" s="18" t="s">
        <v>3134</v>
      </c>
      <c r="F4051" s="18">
        <v>15</v>
      </c>
      <c r="G4051" s="18" t="s">
        <v>142</v>
      </c>
      <c r="H4051" s="184" t="s">
        <v>7903</v>
      </c>
      <c r="I4051" s="185" t="s">
        <v>142</v>
      </c>
      <c r="J4051" s="18" t="s">
        <v>307</v>
      </c>
    </row>
    <row r="4052" spans="1:10" x14ac:dyDescent="0.25">
      <c r="A4052" s="18">
        <v>24248062</v>
      </c>
      <c r="B4052" s="184" t="s">
        <v>8115</v>
      </c>
      <c r="C4052" s="18" t="s">
        <v>8116</v>
      </c>
      <c r="D4052" s="185" t="s">
        <v>633</v>
      </c>
      <c r="E4052" s="18" t="s">
        <v>8117</v>
      </c>
      <c r="F4052" s="18">
        <v>16</v>
      </c>
      <c r="G4052" s="18" t="s">
        <v>142</v>
      </c>
      <c r="H4052" s="184" t="s">
        <v>7903</v>
      </c>
      <c r="I4052" s="185" t="s">
        <v>142</v>
      </c>
      <c r="J4052" s="18" t="s">
        <v>307</v>
      </c>
    </row>
    <row r="4053" spans="1:10" x14ac:dyDescent="0.25">
      <c r="A4053" s="18">
        <v>24211929</v>
      </c>
      <c r="B4053" s="184" t="s">
        <v>8118</v>
      </c>
      <c r="C4053" s="18" t="s">
        <v>8119</v>
      </c>
      <c r="D4053" s="185" t="s">
        <v>633</v>
      </c>
      <c r="E4053" s="18" t="s">
        <v>5314</v>
      </c>
      <c r="F4053" s="18">
        <v>16</v>
      </c>
      <c r="G4053" s="18" t="s">
        <v>142</v>
      </c>
      <c r="H4053" s="184" t="s">
        <v>7903</v>
      </c>
      <c r="I4053" s="185" t="s">
        <v>142</v>
      </c>
      <c r="J4053" s="18" t="s">
        <v>307</v>
      </c>
    </row>
    <row r="4054" spans="1:10" x14ac:dyDescent="0.25">
      <c r="A4054" s="18">
        <v>24199152</v>
      </c>
      <c r="B4054" s="184" t="s">
        <v>8120</v>
      </c>
      <c r="C4054" s="18" t="s">
        <v>8121</v>
      </c>
      <c r="D4054" s="185" t="s">
        <v>7165</v>
      </c>
      <c r="E4054" s="18" t="s">
        <v>8122</v>
      </c>
      <c r="F4054" s="18">
        <v>18</v>
      </c>
      <c r="G4054" s="18" t="s">
        <v>142</v>
      </c>
      <c r="H4054" s="184" t="s">
        <v>7903</v>
      </c>
      <c r="I4054" s="185" t="s">
        <v>142</v>
      </c>
      <c r="J4054" s="18" t="s">
        <v>2469</v>
      </c>
    </row>
    <row r="4055" spans="1:10" x14ac:dyDescent="0.25">
      <c r="A4055" s="18">
        <v>24247888</v>
      </c>
      <c r="B4055" s="184" t="s">
        <v>8123</v>
      </c>
      <c r="C4055" s="18" t="s">
        <v>8124</v>
      </c>
      <c r="D4055" s="185" t="s">
        <v>380</v>
      </c>
      <c r="E4055" s="18" t="s">
        <v>7652</v>
      </c>
      <c r="F4055" s="18">
        <v>16</v>
      </c>
      <c r="G4055" s="18" t="s">
        <v>142</v>
      </c>
      <c r="H4055" s="184" t="s">
        <v>7903</v>
      </c>
      <c r="I4055" s="185" t="s">
        <v>142</v>
      </c>
      <c r="J4055" s="18" t="s">
        <v>2233</v>
      </c>
    </row>
    <row r="4056" spans="1:10" x14ac:dyDescent="0.25">
      <c r="A4056" s="18">
        <v>24201803</v>
      </c>
      <c r="B4056" s="184" t="s">
        <v>8125</v>
      </c>
      <c r="C4056" s="18" t="s">
        <v>8126</v>
      </c>
      <c r="D4056" s="185" t="s">
        <v>95</v>
      </c>
      <c r="E4056" s="18" t="s">
        <v>7975</v>
      </c>
      <c r="F4056" s="18">
        <v>15</v>
      </c>
      <c r="G4056" s="18" t="s">
        <v>142</v>
      </c>
      <c r="H4056" s="184" t="s">
        <v>7903</v>
      </c>
      <c r="I4056" s="185" t="s">
        <v>142</v>
      </c>
      <c r="J4056" s="18" t="s">
        <v>1417</v>
      </c>
    </row>
    <row r="4057" spans="1:10" x14ac:dyDescent="0.25">
      <c r="A4057" s="18">
        <v>24191057</v>
      </c>
      <c r="B4057" s="184" t="s">
        <v>7240</v>
      </c>
      <c r="C4057" s="18" t="s">
        <v>8127</v>
      </c>
      <c r="D4057" s="185" t="s">
        <v>380</v>
      </c>
      <c r="E4057" s="18" t="s">
        <v>7210</v>
      </c>
      <c r="F4057" s="18">
        <v>17</v>
      </c>
      <c r="G4057" s="18" t="s">
        <v>142</v>
      </c>
      <c r="H4057" s="184" t="s">
        <v>7903</v>
      </c>
      <c r="I4057" s="185" t="s">
        <v>142</v>
      </c>
      <c r="J4057" s="18" t="s">
        <v>307</v>
      </c>
    </row>
    <row r="4058" spans="1:10" x14ac:dyDescent="0.25">
      <c r="A4058" s="18">
        <v>24248048</v>
      </c>
      <c r="B4058" s="184" t="s">
        <v>1532</v>
      </c>
      <c r="C4058" s="18" t="s">
        <v>8128</v>
      </c>
      <c r="D4058" s="185" t="s">
        <v>633</v>
      </c>
      <c r="E4058" s="18" t="s">
        <v>8129</v>
      </c>
      <c r="F4058" s="18">
        <v>17</v>
      </c>
      <c r="G4058" s="18" t="s">
        <v>142</v>
      </c>
      <c r="H4058" s="184" t="s">
        <v>7903</v>
      </c>
      <c r="I4058" s="185" t="s">
        <v>142</v>
      </c>
      <c r="J4058" s="18" t="s">
        <v>307</v>
      </c>
    </row>
    <row r="4059" spans="1:10" x14ac:dyDescent="0.25">
      <c r="A4059" s="18">
        <v>24211208</v>
      </c>
      <c r="B4059" s="184" t="s">
        <v>8130</v>
      </c>
      <c r="C4059" s="18" t="s">
        <v>8131</v>
      </c>
      <c r="D4059" s="185" t="s">
        <v>380</v>
      </c>
      <c r="E4059" s="18" t="s">
        <v>8132</v>
      </c>
      <c r="F4059" s="18">
        <v>17</v>
      </c>
      <c r="G4059" s="18" t="s">
        <v>142</v>
      </c>
      <c r="H4059" s="184" t="s">
        <v>7903</v>
      </c>
      <c r="I4059" s="185" t="s">
        <v>142</v>
      </c>
      <c r="J4059" s="18" t="s">
        <v>2313</v>
      </c>
    </row>
    <row r="4060" spans="1:10" x14ac:dyDescent="0.25">
      <c r="A4060" s="18">
        <v>24181536</v>
      </c>
      <c r="B4060" s="184" t="s">
        <v>2852</v>
      </c>
      <c r="C4060" s="18" t="s">
        <v>1605</v>
      </c>
      <c r="D4060" s="185" t="s">
        <v>380</v>
      </c>
      <c r="E4060" s="18" t="s">
        <v>8133</v>
      </c>
      <c r="F4060" s="18">
        <v>17</v>
      </c>
      <c r="G4060" s="18" t="s">
        <v>142</v>
      </c>
      <c r="H4060" s="184" t="s">
        <v>7903</v>
      </c>
      <c r="I4060" s="185" t="s">
        <v>142</v>
      </c>
      <c r="J4060" s="18" t="s">
        <v>307</v>
      </c>
    </row>
    <row r="4061" spans="1:10" x14ac:dyDescent="0.25">
      <c r="A4061" s="18">
        <v>24200398</v>
      </c>
      <c r="B4061" s="184" t="s">
        <v>2110</v>
      </c>
      <c r="C4061" s="18" t="s">
        <v>4474</v>
      </c>
      <c r="D4061" s="185" t="s">
        <v>95</v>
      </c>
      <c r="E4061" s="18" t="s">
        <v>6711</v>
      </c>
      <c r="F4061" s="18">
        <v>15</v>
      </c>
      <c r="G4061" s="18" t="s">
        <v>142</v>
      </c>
      <c r="H4061" s="184" t="s">
        <v>7903</v>
      </c>
      <c r="I4061" s="185" t="s">
        <v>142</v>
      </c>
      <c r="J4061" s="18" t="s">
        <v>1417</v>
      </c>
    </row>
    <row r="4062" spans="1:10" x14ac:dyDescent="0.25">
      <c r="A4062" s="18">
        <v>24201897</v>
      </c>
      <c r="B4062" s="184" t="s">
        <v>8134</v>
      </c>
      <c r="C4062" s="18" t="s">
        <v>4218</v>
      </c>
      <c r="D4062" s="185" t="s">
        <v>95</v>
      </c>
      <c r="E4062" s="18" t="s">
        <v>7075</v>
      </c>
      <c r="F4062" s="18">
        <v>15</v>
      </c>
      <c r="G4062" s="18" t="s">
        <v>142</v>
      </c>
      <c r="H4062" s="184" t="s">
        <v>7903</v>
      </c>
      <c r="I4062" s="185" t="s">
        <v>142</v>
      </c>
      <c r="J4062" s="18" t="s">
        <v>2509</v>
      </c>
    </row>
    <row r="4063" spans="1:10" x14ac:dyDescent="0.25">
      <c r="A4063" s="18">
        <v>24210713</v>
      </c>
      <c r="B4063" s="184" t="s">
        <v>8135</v>
      </c>
      <c r="C4063" s="18" t="s">
        <v>8136</v>
      </c>
      <c r="D4063" s="185" t="s">
        <v>95</v>
      </c>
      <c r="E4063" s="18" t="s">
        <v>7282</v>
      </c>
      <c r="F4063" s="18">
        <v>15</v>
      </c>
      <c r="G4063" s="18" t="s">
        <v>142</v>
      </c>
      <c r="H4063" s="184" t="s">
        <v>7903</v>
      </c>
      <c r="I4063" s="185" t="s">
        <v>142</v>
      </c>
      <c r="J4063" s="18" t="s">
        <v>307</v>
      </c>
    </row>
    <row r="4064" spans="1:10" x14ac:dyDescent="0.25">
      <c r="A4064" s="18">
        <v>24238599</v>
      </c>
      <c r="B4064" s="184" t="s">
        <v>8137</v>
      </c>
      <c r="C4064" s="18" t="s">
        <v>5898</v>
      </c>
      <c r="D4064" s="185" t="s">
        <v>94</v>
      </c>
      <c r="E4064" s="18" t="s">
        <v>8138</v>
      </c>
      <c r="F4064" s="18">
        <v>15</v>
      </c>
      <c r="G4064" s="18" t="s">
        <v>142</v>
      </c>
      <c r="H4064" s="184" t="s">
        <v>7903</v>
      </c>
      <c r="I4064" s="185" t="s">
        <v>142</v>
      </c>
      <c r="J4064" s="18" t="s">
        <v>8057</v>
      </c>
    </row>
    <row r="4065" spans="1:10" x14ac:dyDescent="0.25">
      <c r="A4065" s="18">
        <v>24248094</v>
      </c>
      <c r="B4065" s="184" t="s">
        <v>1553</v>
      </c>
      <c r="C4065" s="18" t="s">
        <v>8139</v>
      </c>
      <c r="D4065" s="185" t="s">
        <v>380</v>
      </c>
      <c r="E4065" s="18" t="s">
        <v>8140</v>
      </c>
      <c r="F4065" s="18">
        <v>16</v>
      </c>
      <c r="G4065" s="18" t="s">
        <v>142</v>
      </c>
      <c r="H4065" s="184" t="s">
        <v>7903</v>
      </c>
      <c r="I4065" s="185" t="s">
        <v>142</v>
      </c>
      <c r="J4065" s="18" t="s">
        <v>445</v>
      </c>
    </row>
    <row r="4066" spans="1:10" x14ac:dyDescent="0.25">
      <c r="A4066" s="18">
        <v>24248047</v>
      </c>
      <c r="B4066" s="184" t="s">
        <v>1553</v>
      </c>
      <c r="C4066" s="18" t="s">
        <v>5154</v>
      </c>
      <c r="D4066" s="185" t="s">
        <v>633</v>
      </c>
      <c r="E4066" s="18" t="s">
        <v>8141</v>
      </c>
      <c r="F4066" s="18">
        <v>16</v>
      </c>
      <c r="G4066" s="18" t="s">
        <v>142</v>
      </c>
      <c r="H4066" s="184" t="s">
        <v>7903</v>
      </c>
      <c r="I4066" s="185" t="s">
        <v>142</v>
      </c>
      <c r="J4066" s="18" t="s">
        <v>307</v>
      </c>
    </row>
    <row r="4067" spans="1:10" x14ac:dyDescent="0.25">
      <c r="A4067" s="18">
        <v>24200183</v>
      </c>
      <c r="B4067" s="184" t="s">
        <v>4015</v>
      </c>
      <c r="C4067" s="18" t="s">
        <v>8142</v>
      </c>
      <c r="D4067" s="185" t="s">
        <v>380</v>
      </c>
      <c r="E4067" s="18" t="s">
        <v>7949</v>
      </c>
      <c r="F4067" s="18">
        <v>15</v>
      </c>
      <c r="G4067" s="18" t="s">
        <v>142</v>
      </c>
      <c r="H4067" s="184" t="s">
        <v>7903</v>
      </c>
      <c r="I4067" s="185" t="s">
        <v>142</v>
      </c>
      <c r="J4067" s="18" t="s">
        <v>445</v>
      </c>
    </row>
    <row r="4068" spans="1:10" x14ac:dyDescent="0.25">
      <c r="A4068" s="18">
        <v>24199038</v>
      </c>
      <c r="B4068" s="184" t="s">
        <v>3137</v>
      </c>
      <c r="C4068" s="18" t="s">
        <v>8143</v>
      </c>
      <c r="D4068" s="185" t="s">
        <v>380</v>
      </c>
      <c r="E4068" s="18" t="s">
        <v>8144</v>
      </c>
      <c r="F4068" s="18">
        <v>16</v>
      </c>
      <c r="G4068" s="18" t="s">
        <v>142</v>
      </c>
      <c r="H4068" s="184" t="s">
        <v>7903</v>
      </c>
      <c r="I4068" s="185" t="s">
        <v>142</v>
      </c>
      <c r="J4068" s="18" t="s">
        <v>1292</v>
      </c>
    </row>
    <row r="4069" spans="1:10" x14ac:dyDescent="0.25">
      <c r="A4069" s="18">
        <v>24239127</v>
      </c>
      <c r="B4069" s="184" t="s">
        <v>1557</v>
      </c>
      <c r="C4069" s="18" t="s">
        <v>8145</v>
      </c>
      <c r="D4069" s="185" t="s">
        <v>380</v>
      </c>
      <c r="E4069" s="18" t="s">
        <v>7882</v>
      </c>
      <c r="F4069" s="18">
        <v>16</v>
      </c>
      <c r="G4069" s="18" t="s">
        <v>142</v>
      </c>
      <c r="H4069" s="184" t="s">
        <v>7903</v>
      </c>
      <c r="I4069" s="185" t="s">
        <v>142</v>
      </c>
      <c r="J4069" s="18" t="s">
        <v>445</v>
      </c>
    </row>
    <row r="4070" spans="1:10" x14ac:dyDescent="0.25">
      <c r="A4070" s="18">
        <v>24248059</v>
      </c>
      <c r="B4070" s="184" t="s">
        <v>6200</v>
      </c>
      <c r="C4070" s="18" t="s">
        <v>8146</v>
      </c>
      <c r="D4070" s="185" t="s">
        <v>7187</v>
      </c>
      <c r="E4070" s="18" t="s">
        <v>8147</v>
      </c>
      <c r="F4070" s="18">
        <v>18</v>
      </c>
      <c r="G4070" s="18" t="s">
        <v>142</v>
      </c>
      <c r="H4070" s="184" t="s">
        <v>7903</v>
      </c>
      <c r="I4070" s="185" t="s">
        <v>142</v>
      </c>
      <c r="J4070" s="18" t="s">
        <v>182</v>
      </c>
    </row>
    <row r="4071" spans="1:10" x14ac:dyDescent="0.25">
      <c r="A4071" s="18">
        <v>24201321</v>
      </c>
      <c r="B4071" s="184" t="s">
        <v>6200</v>
      </c>
      <c r="C4071" s="18" t="s">
        <v>8148</v>
      </c>
      <c r="D4071" s="185" t="s">
        <v>95</v>
      </c>
      <c r="E4071" s="18" t="s">
        <v>8149</v>
      </c>
      <c r="F4071" s="18">
        <v>15</v>
      </c>
      <c r="G4071" s="18" t="s">
        <v>142</v>
      </c>
      <c r="H4071" s="184" t="s">
        <v>7903</v>
      </c>
      <c r="I4071" s="185" t="s">
        <v>142</v>
      </c>
      <c r="J4071" s="18" t="s">
        <v>3661</v>
      </c>
    </row>
    <row r="4072" spans="1:10" x14ac:dyDescent="0.25">
      <c r="A4072" s="18">
        <v>24248989</v>
      </c>
      <c r="B4072" s="184" t="s">
        <v>4197</v>
      </c>
      <c r="C4072" s="18" t="s">
        <v>8150</v>
      </c>
      <c r="D4072" s="185" t="s">
        <v>380</v>
      </c>
      <c r="E4072" s="18" t="s">
        <v>7234</v>
      </c>
      <c r="F4072" s="18">
        <v>16</v>
      </c>
      <c r="G4072" s="18" t="s">
        <v>142</v>
      </c>
      <c r="H4072" s="184" t="s">
        <v>7903</v>
      </c>
      <c r="I4072" s="185" t="s">
        <v>142</v>
      </c>
      <c r="J4072" s="18" t="s">
        <v>445</v>
      </c>
    </row>
    <row r="4073" spans="1:10" x14ac:dyDescent="0.25">
      <c r="A4073" s="18">
        <v>24191056</v>
      </c>
      <c r="B4073" s="184" t="s">
        <v>2866</v>
      </c>
      <c r="C4073" s="18" t="s">
        <v>8151</v>
      </c>
      <c r="D4073" s="185" t="s">
        <v>380</v>
      </c>
      <c r="E4073" s="18" t="s">
        <v>8152</v>
      </c>
      <c r="F4073" s="18">
        <v>16</v>
      </c>
      <c r="G4073" s="18" t="s">
        <v>142</v>
      </c>
      <c r="H4073" s="184" t="s">
        <v>7903</v>
      </c>
      <c r="I4073" s="185" t="s">
        <v>142</v>
      </c>
      <c r="J4073" s="18" t="s">
        <v>307</v>
      </c>
    </row>
    <row r="4074" spans="1:10" x14ac:dyDescent="0.25">
      <c r="A4074" s="18">
        <v>24200107</v>
      </c>
      <c r="B4074" s="184" t="s">
        <v>8153</v>
      </c>
      <c r="C4074" s="18" t="s">
        <v>2044</v>
      </c>
      <c r="D4074" s="185" t="s">
        <v>95</v>
      </c>
      <c r="E4074" s="18" t="s">
        <v>7958</v>
      </c>
      <c r="F4074" s="18">
        <v>15</v>
      </c>
      <c r="G4074" s="18" t="s">
        <v>142</v>
      </c>
      <c r="H4074" s="184" t="s">
        <v>7903</v>
      </c>
      <c r="I4074" s="185" t="s">
        <v>142</v>
      </c>
      <c r="J4074" s="18" t="s">
        <v>445</v>
      </c>
    </row>
    <row r="4075" spans="1:10" x14ac:dyDescent="0.25">
      <c r="A4075" s="18">
        <v>24212066</v>
      </c>
      <c r="B4075" s="184" t="s">
        <v>1566</v>
      </c>
      <c r="C4075" s="18" t="s">
        <v>8154</v>
      </c>
      <c r="D4075" s="185" t="s">
        <v>380</v>
      </c>
      <c r="E4075" s="18" t="s">
        <v>7226</v>
      </c>
      <c r="F4075" s="18">
        <v>16</v>
      </c>
      <c r="G4075" s="18" t="s">
        <v>142</v>
      </c>
      <c r="H4075" s="184" t="s">
        <v>7903</v>
      </c>
      <c r="I4075" s="185" t="s">
        <v>142</v>
      </c>
      <c r="J4075" s="18" t="s">
        <v>445</v>
      </c>
    </row>
    <row r="4076" spans="1:10" x14ac:dyDescent="0.25">
      <c r="A4076" s="18">
        <v>24177009</v>
      </c>
      <c r="B4076" s="184" t="s">
        <v>4482</v>
      </c>
      <c r="C4076" s="18" t="s">
        <v>1326</v>
      </c>
      <c r="D4076" s="185" t="s">
        <v>7165</v>
      </c>
      <c r="E4076" s="18" t="s">
        <v>9132</v>
      </c>
      <c r="F4076" s="18">
        <v>18</v>
      </c>
      <c r="G4076" s="18" t="s">
        <v>142</v>
      </c>
      <c r="H4076" s="184" t="s">
        <v>8156</v>
      </c>
      <c r="I4076" s="185" t="s">
        <v>142</v>
      </c>
      <c r="J4076" s="18" t="s">
        <v>445</v>
      </c>
    </row>
    <row r="4077" spans="1:10" x14ac:dyDescent="0.25">
      <c r="A4077" s="18">
        <v>24200001</v>
      </c>
      <c r="B4077" s="184" t="s">
        <v>5337</v>
      </c>
      <c r="C4077" s="18" t="s">
        <v>9133</v>
      </c>
      <c r="D4077" s="185" t="s">
        <v>633</v>
      </c>
      <c r="E4077" s="18" t="s">
        <v>8875</v>
      </c>
      <c r="F4077" s="18">
        <v>15</v>
      </c>
      <c r="G4077" s="18" t="s">
        <v>142</v>
      </c>
      <c r="H4077" s="184" t="s">
        <v>8156</v>
      </c>
      <c r="I4077" s="185" t="s">
        <v>142</v>
      </c>
      <c r="J4077" s="18" t="s">
        <v>2138</v>
      </c>
    </row>
    <row r="4078" spans="1:10" x14ac:dyDescent="0.25">
      <c r="A4078" s="18">
        <v>24188004</v>
      </c>
      <c r="B4078" s="184" t="s">
        <v>2787</v>
      </c>
      <c r="C4078" s="18" t="s">
        <v>9134</v>
      </c>
      <c r="D4078" s="185" t="s">
        <v>7187</v>
      </c>
      <c r="E4078" s="18" t="s">
        <v>9135</v>
      </c>
      <c r="F4078" s="18">
        <v>18</v>
      </c>
      <c r="G4078" s="18" t="s">
        <v>142</v>
      </c>
      <c r="H4078" s="184" t="s">
        <v>8156</v>
      </c>
      <c r="I4078" s="185" t="s">
        <v>142</v>
      </c>
      <c r="J4078" s="18" t="s">
        <v>182</v>
      </c>
    </row>
    <row r="4079" spans="1:10" x14ac:dyDescent="0.25">
      <c r="A4079" s="18">
        <v>24200106</v>
      </c>
      <c r="B4079" s="184" t="s">
        <v>6491</v>
      </c>
      <c r="C4079" s="18" t="s">
        <v>8155</v>
      </c>
      <c r="D4079" s="185" t="s">
        <v>95</v>
      </c>
      <c r="E4079" s="18" t="s">
        <v>2222</v>
      </c>
      <c r="F4079" s="18">
        <v>15</v>
      </c>
      <c r="G4079" s="18" t="s">
        <v>142</v>
      </c>
      <c r="H4079" s="184" t="s">
        <v>8156</v>
      </c>
      <c r="I4079" s="185" t="s">
        <v>142</v>
      </c>
      <c r="J4079" s="18" t="s">
        <v>182</v>
      </c>
    </row>
    <row r="4080" spans="1:10" x14ac:dyDescent="0.25">
      <c r="A4080" s="18">
        <v>24200030</v>
      </c>
      <c r="B4080" s="184" t="s">
        <v>5174</v>
      </c>
      <c r="C4080" s="18" t="s">
        <v>8157</v>
      </c>
      <c r="D4080" s="185" t="s">
        <v>95</v>
      </c>
      <c r="E4080" s="18" t="s">
        <v>4935</v>
      </c>
      <c r="F4080" s="18">
        <v>15</v>
      </c>
      <c r="G4080" s="18" t="s">
        <v>142</v>
      </c>
      <c r="H4080" s="184" t="s">
        <v>8156</v>
      </c>
      <c r="I4080" s="185" t="s">
        <v>142</v>
      </c>
      <c r="J4080" s="18" t="s">
        <v>152</v>
      </c>
    </row>
    <row r="4081" spans="1:10" x14ac:dyDescent="0.25">
      <c r="A4081" s="18">
        <v>24180224</v>
      </c>
      <c r="B4081" s="184" t="s">
        <v>3541</v>
      </c>
      <c r="C4081" s="18" t="s">
        <v>585</v>
      </c>
      <c r="D4081" s="185" t="s">
        <v>7187</v>
      </c>
      <c r="E4081" s="18" t="s">
        <v>8158</v>
      </c>
      <c r="F4081" s="18">
        <v>18</v>
      </c>
      <c r="G4081" s="18" t="s">
        <v>142</v>
      </c>
      <c r="H4081" s="184" t="s">
        <v>8156</v>
      </c>
      <c r="I4081" s="185" t="s">
        <v>142</v>
      </c>
      <c r="J4081" s="18" t="s">
        <v>152</v>
      </c>
    </row>
    <row r="4082" spans="1:10" x14ac:dyDescent="0.25">
      <c r="A4082" s="18">
        <v>24200518</v>
      </c>
      <c r="B4082" s="184" t="s">
        <v>674</v>
      </c>
      <c r="C4082" s="18" t="s">
        <v>4471</v>
      </c>
      <c r="D4082" s="185" t="s">
        <v>380</v>
      </c>
      <c r="E4082" s="18" t="s">
        <v>7194</v>
      </c>
      <c r="F4082" s="18">
        <v>16</v>
      </c>
      <c r="G4082" s="18" t="s">
        <v>142</v>
      </c>
      <c r="H4082" s="184" t="s">
        <v>8156</v>
      </c>
      <c r="I4082" s="185" t="s">
        <v>142</v>
      </c>
      <c r="J4082" s="18" t="s">
        <v>182</v>
      </c>
    </row>
    <row r="4083" spans="1:10" x14ac:dyDescent="0.25">
      <c r="A4083" s="18">
        <v>24188050</v>
      </c>
      <c r="B4083" s="184" t="s">
        <v>412</v>
      </c>
      <c r="C4083" s="18" t="s">
        <v>7184</v>
      </c>
      <c r="D4083" s="185" t="s">
        <v>7187</v>
      </c>
      <c r="E4083" s="18" t="s">
        <v>7605</v>
      </c>
      <c r="F4083" s="18">
        <v>18</v>
      </c>
      <c r="G4083" s="18" t="s">
        <v>142</v>
      </c>
      <c r="H4083" s="184" t="s">
        <v>8156</v>
      </c>
      <c r="I4083" s="185" t="s">
        <v>142</v>
      </c>
      <c r="J4083" s="18" t="s">
        <v>2748</v>
      </c>
    </row>
    <row r="4084" spans="1:10" x14ac:dyDescent="0.25">
      <c r="A4084" s="18">
        <v>24200454</v>
      </c>
      <c r="B4084" s="184" t="s">
        <v>4640</v>
      </c>
      <c r="C4084" s="18" t="s">
        <v>2217</v>
      </c>
      <c r="D4084" s="185" t="s">
        <v>95</v>
      </c>
      <c r="E4084" s="18" t="s">
        <v>7066</v>
      </c>
      <c r="F4084" s="18">
        <v>15</v>
      </c>
      <c r="G4084" s="18" t="s">
        <v>142</v>
      </c>
      <c r="H4084" s="184" t="s">
        <v>8156</v>
      </c>
      <c r="I4084" s="185" t="s">
        <v>142</v>
      </c>
      <c r="J4084" s="18" t="s">
        <v>152</v>
      </c>
    </row>
    <row r="4085" spans="1:10" x14ac:dyDescent="0.25">
      <c r="A4085" s="18">
        <v>24201270</v>
      </c>
      <c r="B4085" s="184" t="s">
        <v>2215</v>
      </c>
      <c r="C4085" s="18" t="s">
        <v>8159</v>
      </c>
      <c r="D4085" s="185" t="s">
        <v>380</v>
      </c>
      <c r="E4085" s="18" t="s">
        <v>8160</v>
      </c>
      <c r="F4085" s="18">
        <v>15</v>
      </c>
      <c r="G4085" s="18" t="s">
        <v>142</v>
      </c>
      <c r="H4085" s="184" t="s">
        <v>8156</v>
      </c>
      <c r="I4085" s="185" t="s">
        <v>142</v>
      </c>
      <c r="J4085" s="18" t="s">
        <v>182</v>
      </c>
    </row>
    <row r="4086" spans="1:10" x14ac:dyDescent="0.25">
      <c r="A4086" s="18">
        <v>24199014</v>
      </c>
      <c r="B4086" s="184" t="s">
        <v>9136</v>
      </c>
      <c r="C4086" s="18" t="s">
        <v>9137</v>
      </c>
      <c r="D4086" s="185" t="s">
        <v>7165</v>
      </c>
      <c r="E4086" s="18" t="s">
        <v>9138</v>
      </c>
      <c r="F4086" s="18">
        <v>18</v>
      </c>
      <c r="G4086" s="18" t="s">
        <v>142</v>
      </c>
      <c r="H4086" s="184" t="s">
        <v>8156</v>
      </c>
      <c r="I4086" s="185" t="s">
        <v>142</v>
      </c>
      <c r="J4086" s="18" t="s">
        <v>445</v>
      </c>
    </row>
    <row r="4087" spans="1:10" x14ac:dyDescent="0.25">
      <c r="A4087" s="18">
        <v>24183140</v>
      </c>
      <c r="B4087" s="184" t="s">
        <v>3299</v>
      </c>
      <c r="C4087" s="18" t="s">
        <v>9139</v>
      </c>
      <c r="D4087" s="185" t="s">
        <v>633</v>
      </c>
      <c r="E4087" s="18" t="s">
        <v>7622</v>
      </c>
      <c r="F4087" s="18">
        <v>17</v>
      </c>
      <c r="G4087" s="18" t="s">
        <v>142</v>
      </c>
      <c r="H4087" s="184" t="s">
        <v>8156</v>
      </c>
      <c r="I4087" s="185" t="s">
        <v>142</v>
      </c>
      <c r="J4087" s="18" t="s">
        <v>445</v>
      </c>
    </row>
    <row r="4088" spans="1:10" x14ac:dyDescent="0.25">
      <c r="A4088" s="18">
        <v>24233834</v>
      </c>
      <c r="B4088" s="184" t="s">
        <v>4205</v>
      </c>
      <c r="C4088" s="18" t="s">
        <v>8977</v>
      </c>
      <c r="D4088" s="185" t="s">
        <v>633</v>
      </c>
      <c r="E4088" s="18" t="s">
        <v>9140</v>
      </c>
      <c r="F4088" s="18">
        <v>16</v>
      </c>
      <c r="G4088" s="18" t="s">
        <v>142</v>
      </c>
      <c r="H4088" s="184" t="s">
        <v>8156</v>
      </c>
      <c r="I4088" s="185" t="s">
        <v>142</v>
      </c>
      <c r="J4088" s="18" t="s">
        <v>445</v>
      </c>
    </row>
    <row r="4089" spans="1:10" x14ac:dyDescent="0.25">
      <c r="A4089" s="18">
        <v>24199095</v>
      </c>
      <c r="B4089" s="184" t="s">
        <v>6112</v>
      </c>
      <c r="C4089" s="18" t="s">
        <v>4073</v>
      </c>
      <c r="D4089" s="185" t="s">
        <v>7165</v>
      </c>
      <c r="E4089" s="18" t="s">
        <v>8161</v>
      </c>
      <c r="F4089" s="18">
        <v>18</v>
      </c>
      <c r="G4089" s="18" t="s">
        <v>142</v>
      </c>
      <c r="H4089" s="184" t="s">
        <v>8162</v>
      </c>
      <c r="I4089" s="185" t="s">
        <v>142</v>
      </c>
      <c r="J4089" s="18" t="s">
        <v>8163</v>
      </c>
    </row>
    <row r="4090" spans="1:10" x14ac:dyDescent="0.25">
      <c r="A4090" s="18">
        <v>24248045</v>
      </c>
      <c r="B4090" s="184" t="s">
        <v>4217</v>
      </c>
      <c r="C4090" s="18" t="s">
        <v>2547</v>
      </c>
      <c r="D4090" s="185" t="s">
        <v>633</v>
      </c>
      <c r="E4090" s="18" t="s">
        <v>8164</v>
      </c>
      <c r="F4090" s="18">
        <v>17</v>
      </c>
      <c r="G4090" s="18" t="s">
        <v>142</v>
      </c>
      <c r="H4090" s="184" t="s">
        <v>8162</v>
      </c>
      <c r="I4090" s="185" t="s">
        <v>142</v>
      </c>
      <c r="J4090" s="18" t="s">
        <v>573</v>
      </c>
    </row>
    <row r="4091" spans="1:10" x14ac:dyDescent="0.25">
      <c r="A4091" s="18">
        <v>24190041</v>
      </c>
      <c r="B4091" s="184" t="s">
        <v>8165</v>
      </c>
      <c r="C4091" s="18" t="s">
        <v>1863</v>
      </c>
      <c r="D4091" s="185" t="s">
        <v>380</v>
      </c>
      <c r="E4091" s="18" t="s">
        <v>7624</v>
      </c>
      <c r="F4091" s="18">
        <v>16</v>
      </c>
      <c r="G4091" s="18" t="s">
        <v>142</v>
      </c>
      <c r="H4091" s="184" t="s">
        <v>8162</v>
      </c>
      <c r="I4091" s="185" t="s">
        <v>142</v>
      </c>
      <c r="J4091" s="18" t="s">
        <v>8166</v>
      </c>
    </row>
    <row r="4092" spans="1:10" x14ac:dyDescent="0.25">
      <c r="A4092" s="18">
        <v>24248349</v>
      </c>
      <c r="B4092" s="184" t="s">
        <v>8167</v>
      </c>
      <c r="C4092" s="18" t="s">
        <v>1465</v>
      </c>
      <c r="D4092" s="185" t="s">
        <v>95</v>
      </c>
      <c r="E4092" s="18" t="s">
        <v>8168</v>
      </c>
      <c r="F4092" s="18">
        <v>15</v>
      </c>
      <c r="G4092" s="18" t="s">
        <v>142</v>
      </c>
      <c r="H4092" s="184" t="s">
        <v>8162</v>
      </c>
      <c r="I4092" s="185" t="s">
        <v>142</v>
      </c>
      <c r="J4092" s="18" t="s">
        <v>152</v>
      </c>
    </row>
    <row r="4093" spans="1:10" x14ac:dyDescent="0.25">
      <c r="A4093" s="18">
        <v>24155145</v>
      </c>
      <c r="B4093" s="184" t="s">
        <v>1299</v>
      </c>
      <c r="C4093" s="18" t="s">
        <v>501</v>
      </c>
      <c r="D4093" s="185" t="s">
        <v>745</v>
      </c>
      <c r="E4093" s="18" t="s">
        <v>8169</v>
      </c>
      <c r="F4093" s="18">
        <v>21</v>
      </c>
      <c r="G4093" s="18" t="s">
        <v>142</v>
      </c>
      <c r="H4093" s="184" t="s">
        <v>8162</v>
      </c>
      <c r="I4093" s="185" t="s">
        <v>142</v>
      </c>
      <c r="J4093" s="18" t="s">
        <v>987</v>
      </c>
    </row>
    <row r="4094" spans="1:10" x14ac:dyDescent="0.25">
      <c r="A4094" s="18">
        <v>24199015</v>
      </c>
      <c r="B4094" s="184" t="s">
        <v>7112</v>
      </c>
      <c r="C4094" s="18" t="s">
        <v>1589</v>
      </c>
      <c r="D4094" s="185" t="s">
        <v>380</v>
      </c>
      <c r="E4094" s="18" t="s">
        <v>8170</v>
      </c>
      <c r="F4094" s="18">
        <v>17</v>
      </c>
      <c r="G4094" s="18" t="s">
        <v>142</v>
      </c>
      <c r="H4094" s="184" t="s">
        <v>8162</v>
      </c>
      <c r="I4094" s="185" t="s">
        <v>142</v>
      </c>
      <c r="J4094" s="18" t="s">
        <v>1426</v>
      </c>
    </row>
    <row r="4095" spans="1:10" x14ac:dyDescent="0.25">
      <c r="A4095" s="18">
        <v>24248990</v>
      </c>
      <c r="B4095" s="184" t="s">
        <v>8171</v>
      </c>
      <c r="C4095" s="18" t="s">
        <v>8172</v>
      </c>
      <c r="D4095" s="185" t="s">
        <v>7165</v>
      </c>
      <c r="E4095" s="18" t="s">
        <v>8173</v>
      </c>
      <c r="F4095" s="18">
        <v>18</v>
      </c>
      <c r="G4095" s="18" t="s">
        <v>142</v>
      </c>
      <c r="H4095" s="184" t="s">
        <v>8162</v>
      </c>
      <c r="I4095" s="185" t="s">
        <v>142</v>
      </c>
      <c r="J4095" s="18" t="s">
        <v>8174</v>
      </c>
    </row>
    <row r="4096" spans="1:10" x14ac:dyDescent="0.25">
      <c r="A4096" s="18">
        <v>24190242</v>
      </c>
      <c r="B4096" s="184" t="s">
        <v>8175</v>
      </c>
      <c r="C4096" s="18" t="s">
        <v>2549</v>
      </c>
      <c r="D4096" s="185" t="s">
        <v>380</v>
      </c>
      <c r="E4096" s="18" t="s">
        <v>8176</v>
      </c>
      <c r="F4096" s="18">
        <v>16</v>
      </c>
      <c r="G4096" s="18" t="s">
        <v>142</v>
      </c>
      <c r="H4096" s="184" t="s">
        <v>8162</v>
      </c>
      <c r="I4096" s="185" t="s">
        <v>142</v>
      </c>
      <c r="J4096" s="18" t="s">
        <v>8177</v>
      </c>
    </row>
    <row r="4097" spans="1:10" x14ac:dyDescent="0.25">
      <c r="A4097" s="18">
        <v>24199224</v>
      </c>
      <c r="B4097" s="184" t="s">
        <v>8178</v>
      </c>
      <c r="C4097" s="18" t="s">
        <v>7964</v>
      </c>
      <c r="D4097" s="185" t="s">
        <v>633</v>
      </c>
      <c r="E4097" s="18" t="s">
        <v>8179</v>
      </c>
      <c r="F4097" s="18">
        <v>16</v>
      </c>
      <c r="G4097" s="18" t="s">
        <v>142</v>
      </c>
      <c r="H4097" s="184" t="s">
        <v>8162</v>
      </c>
      <c r="I4097" s="185" t="s">
        <v>142</v>
      </c>
      <c r="J4097" s="18" t="s">
        <v>8180</v>
      </c>
    </row>
    <row r="4098" spans="1:10" x14ac:dyDescent="0.25">
      <c r="A4098" s="18">
        <v>24180576</v>
      </c>
      <c r="B4098" s="184" t="s">
        <v>8181</v>
      </c>
      <c r="C4098" s="18" t="s">
        <v>1497</v>
      </c>
      <c r="D4098" s="185" t="s">
        <v>7187</v>
      </c>
      <c r="E4098" s="18" t="s">
        <v>7566</v>
      </c>
      <c r="F4098" s="18">
        <v>18</v>
      </c>
      <c r="G4098" s="18" t="s">
        <v>142</v>
      </c>
      <c r="H4098" s="184" t="s">
        <v>8162</v>
      </c>
      <c r="I4098" s="185" t="s">
        <v>142</v>
      </c>
    </row>
    <row r="4099" spans="1:10" x14ac:dyDescent="0.25">
      <c r="A4099" s="18">
        <v>24221000</v>
      </c>
      <c r="B4099" s="184" t="s">
        <v>8182</v>
      </c>
      <c r="C4099" s="18" t="s">
        <v>3404</v>
      </c>
      <c r="D4099" s="185" t="s">
        <v>7187</v>
      </c>
      <c r="E4099" s="18" t="s">
        <v>8183</v>
      </c>
      <c r="F4099" s="18">
        <v>18</v>
      </c>
      <c r="G4099" s="18" t="s">
        <v>142</v>
      </c>
      <c r="H4099" s="184" t="s">
        <v>8162</v>
      </c>
      <c r="I4099" s="185" t="s">
        <v>142</v>
      </c>
      <c r="J4099" s="18" t="s">
        <v>925</v>
      </c>
    </row>
    <row r="4100" spans="1:10" x14ac:dyDescent="0.25">
      <c r="A4100" s="18">
        <v>24248991</v>
      </c>
      <c r="B4100" s="184" t="s">
        <v>7704</v>
      </c>
      <c r="C4100" s="18" t="s">
        <v>461</v>
      </c>
      <c r="D4100" s="185" t="s">
        <v>7165</v>
      </c>
      <c r="E4100" s="18" t="s">
        <v>9127</v>
      </c>
      <c r="F4100" s="18">
        <v>17</v>
      </c>
      <c r="G4100" s="18" t="s">
        <v>142</v>
      </c>
      <c r="H4100" s="184" t="s">
        <v>8162</v>
      </c>
      <c r="I4100" s="185" t="s">
        <v>142</v>
      </c>
      <c r="J4100" s="18" t="s">
        <v>8174</v>
      </c>
    </row>
    <row r="4101" spans="1:10" x14ac:dyDescent="0.25">
      <c r="A4101" s="18">
        <v>24248992</v>
      </c>
      <c r="B4101" s="184" t="s">
        <v>8184</v>
      </c>
      <c r="C4101" s="18" t="s">
        <v>7028</v>
      </c>
      <c r="D4101" s="185" t="s">
        <v>633</v>
      </c>
      <c r="E4101" s="18" t="s">
        <v>8185</v>
      </c>
      <c r="F4101" s="18">
        <v>17</v>
      </c>
      <c r="G4101" s="18" t="s">
        <v>142</v>
      </c>
      <c r="H4101" s="184" t="s">
        <v>8162</v>
      </c>
      <c r="I4101" s="185" t="s">
        <v>142</v>
      </c>
      <c r="J4101" s="18" t="s">
        <v>577</v>
      </c>
    </row>
    <row r="4102" spans="1:10" x14ac:dyDescent="0.25">
      <c r="A4102" s="18">
        <v>24248346</v>
      </c>
      <c r="B4102" s="184" t="s">
        <v>8186</v>
      </c>
      <c r="C4102" s="18" t="s">
        <v>8187</v>
      </c>
      <c r="D4102" s="185" t="s">
        <v>380</v>
      </c>
      <c r="E4102" s="18" t="s">
        <v>9128</v>
      </c>
      <c r="F4102" s="18">
        <v>17</v>
      </c>
      <c r="G4102" s="18" t="s">
        <v>142</v>
      </c>
      <c r="H4102" s="184" t="s">
        <v>8162</v>
      </c>
      <c r="I4102" s="185" t="s">
        <v>142</v>
      </c>
      <c r="J4102" s="18" t="s">
        <v>8188</v>
      </c>
    </row>
    <row r="4103" spans="1:10" x14ac:dyDescent="0.25">
      <c r="A4103" s="18">
        <v>24248348</v>
      </c>
      <c r="B4103" s="184" t="s">
        <v>8189</v>
      </c>
      <c r="C4103" s="18" t="s">
        <v>8190</v>
      </c>
      <c r="D4103" s="185" t="s">
        <v>633</v>
      </c>
      <c r="E4103" s="18" t="s">
        <v>8152</v>
      </c>
      <c r="F4103" s="18">
        <v>16</v>
      </c>
      <c r="G4103" s="18" t="s">
        <v>142</v>
      </c>
      <c r="H4103" s="184" t="s">
        <v>8162</v>
      </c>
      <c r="I4103" s="185" t="s">
        <v>142</v>
      </c>
      <c r="J4103" s="18" t="s">
        <v>4212</v>
      </c>
    </row>
    <row r="4104" spans="1:10" x14ac:dyDescent="0.25">
      <c r="A4104" s="18">
        <v>24180570</v>
      </c>
      <c r="B4104" s="184" t="s">
        <v>4726</v>
      </c>
      <c r="C4104" s="18" t="s">
        <v>8191</v>
      </c>
      <c r="D4104" s="185" t="s">
        <v>380</v>
      </c>
      <c r="E4104" s="18" t="s">
        <v>8192</v>
      </c>
      <c r="F4104" s="18">
        <v>17</v>
      </c>
      <c r="G4104" s="18" t="s">
        <v>142</v>
      </c>
      <c r="H4104" s="184" t="s">
        <v>8162</v>
      </c>
      <c r="I4104" s="185" t="s">
        <v>142</v>
      </c>
      <c r="J4104" s="18" t="s">
        <v>8193</v>
      </c>
    </row>
    <row r="4105" spans="1:10" x14ac:dyDescent="0.25">
      <c r="A4105" s="18">
        <v>24233890</v>
      </c>
      <c r="B4105" s="184" t="s">
        <v>8194</v>
      </c>
      <c r="C4105" s="18" t="s">
        <v>8195</v>
      </c>
      <c r="D4105" s="185" t="s">
        <v>380</v>
      </c>
      <c r="E4105" s="18" t="s">
        <v>8196</v>
      </c>
      <c r="F4105" s="18">
        <v>15</v>
      </c>
      <c r="G4105" s="18" t="s">
        <v>142</v>
      </c>
      <c r="H4105" s="184" t="s">
        <v>8162</v>
      </c>
      <c r="I4105" s="185" t="s">
        <v>142</v>
      </c>
      <c r="J4105" s="18" t="s">
        <v>1760</v>
      </c>
    </row>
    <row r="4106" spans="1:10" x14ac:dyDescent="0.25">
      <c r="A4106" s="18">
        <v>24177059</v>
      </c>
      <c r="B4106" s="184" t="s">
        <v>8197</v>
      </c>
      <c r="C4106" s="18" t="s">
        <v>567</v>
      </c>
      <c r="D4106" s="185" t="s">
        <v>7187</v>
      </c>
      <c r="E4106" s="18" t="s">
        <v>8198</v>
      </c>
      <c r="F4106" s="18">
        <v>18</v>
      </c>
      <c r="G4106" s="18" t="s">
        <v>142</v>
      </c>
      <c r="H4106" s="184" t="s">
        <v>8162</v>
      </c>
      <c r="I4106" s="185" t="s">
        <v>142</v>
      </c>
      <c r="J4106" s="18" t="s">
        <v>8199</v>
      </c>
    </row>
    <row r="4107" spans="1:10" x14ac:dyDescent="0.25">
      <c r="A4107" s="18">
        <v>24248049</v>
      </c>
      <c r="B4107" s="184" t="s">
        <v>8200</v>
      </c>
      <c r="C4107" s="18" t="s">
        <v>4889</v>
      </c>
      <c r="D4107" s="185" t="s">
        <v>633</v>
      </c>
      <c r="E4107" s="18" t="s">
        <v>8201</v>
      </c>
      <c r="F4107" s="18">
        <v>17</v>
      </c>
      <c r="G4107" s="18" t="s">
        <v>142</v>
      </c>
      <c r="H4107" s="184" t="s">
        <v>8162</v>
      </c>
      <c r="I4107" s="185" t="s">
        <v>142</v>
      </c>
      <c r="J4107" s="18" t="s">
        <v>7846</v>
      </c>
    </row>
    <row r="4108" spans="1:10" x14ac:dyDescent="0.25">
      <c r="A4108" s="18">
        <v>24220892</v>
      </c>
      <c r="B4108" s="184" t="s">
        <v>8202</v>
      </c>
      <c r="C4108" s="18" t="s">
        <v>2155</v>
      </c>
      <c r="D4108" s="185" t="s">
        <v>633</v>
      </c>
      <c r="E4108" s="18" t="s">
        <v>8020</v>
      </c>
      <c r="F4108" s="18">
        <v>16</v>
      </c>
      <c r="G4108" s="18" t="s">
        <v>142</v>
      </c>
      <c r="H4108" s="184" t="s">
        <v>8162</v>
      </c>
      <c r="I4108" s="185" t="s">
        <v>142</v>
      </c>
      <c r="J4108" s="18" t="s">
        <v>255</v>
      </c>
    </row>
    <row r="4109" spans="1:10" x14ac:dyDescent="0.25">
      <c r="A4109" s="18">
        <v>24200005</v>
      </c>
      <c r="B4109" s="184" t="s">
        <v>8203</v>
      </c>
      <c r="C4109" s="18" t="s">
        <v>2941</v>
      </c>
      <c r="D4109" s="185" t="s">
        <v>380</v>
      </c>
      <c r="E4109" s="18" t="s">
        <v>8204</v>
      </c>
      <c r="F4109" s="18">
        <v>16</v>
      </c>
      <c r="G4109" s="18" t="s">
        <v>142</v>
      </c>
      <c r="H4109" s="184" t="s">
        <v>8162</v>
      </c>
      <c r="I4109" s="185" t="s">
        <v>142</v>
      </c>
      <c r="J4109" s="18" t="s">
        <v>7644</v>
      </c>
    </row>
    <row r="4110" spans="1:10" x14ac:dyDescent="0.25">
      <c r="A4110" s="18">
        <v>24248994</v>
      </c>
      <c r="B4110" s="184" t="s">
        <v>8205</v>
      </c>
      <c r="C4110" s="18" t="s">
        <v>5057</v>
      </c>
      <c r="D4110" s="185" t="s">
        <v>380</v>
      </c>
      <c r="E4110" s="18" t="s">
        <v>8056</v>
      </c>
      <c r="F4110" s="18">
        <v>16</v>
      </c>
      <c r="G4110" s="18" t="s">
        <v>142</v>
      </c>
      <c r="H4110" s="184" t="s">
        <v>8162</v>
      </c>
      <c r="I4110" s="185" t="s">
        <v>142</v>
      </c>
      <c r="J4110" s="18" t="s">
        <v>577</v>
      </c>
    </row>
    <row r="4111" spans="1:10" x14ac:dyDescent="0.25">
      <c r="A4111" s="18">
        <v>24221680</v>
      </c>
      <c r="B4111" s="184" t="s">
        <v>1359</v>
      </c>
      <c r="C4111" s="18" t="s">
        <v>2768</v>
      </c>
      <c r="D4111" s="185" t="s">
        <v>380</v>
      </c>
      <c r="E4111" s="18" t="s">
        <v>7364</v>
      </c>
      <c r="F4111" s="18">
        <v>17</v>
      </c>
      <c r="G4111" s="18" t="s">
        <v>142</v>
      </c>
      <c r="H4111" s="184" t="s">
        <v>8162</v>
      </c>
      <c r="I4111" s="185" t="s">
        <v>142</v>
      </c>
      <c r="J4111" s="18" t="s">
        <v>152</v>
      </c>
    </row>
    <row r="4112" spans="1:10" x14ac:dyDescent="0.25">
      <c r="A4112" s="18">
        <v>24190218</v>
      </c>
      <c r="B4112" s="184" t="s">
        <v>4517</v>
      </c>
      <c r="C4112" s="18" t="s">
        <v>8206</v>
      </c>
      <c r="D4112" s="185" t="s">
        <v>380</v>
      </c>
      <c r="E4112" s="18" t="s">
        <v>7505</v>
      </c>
      <c r="F4112" s="18">
        <v>16</v>
      </c>
      <c r="G4112" s="18" t="s">
        <v>142</v>
      </c>
      <c r="H4112" s="184" t="s">
        <v>8162</v>
      </c>
      <c r="I4112" s="185" t="s">
        <v>142</v>
      </c>
      <c r="J4112" s="18" t="s">
        <v>8207</v>
      </c>
    </row>
    <row r="4113" spans="1:10" x14ac:dyDescent="0.25">
      <c r="A4113" s="18">
        <v>24201199</v>
      </c>
      <c r="B4113" s="184" t="s">
        <v>5290</v>
      </c>
      <c r="C4113" s="18" t="s">
        <v>3060</v>
      </c>
      <c r="D4113" s="185" t="s">
        <v>7187</v>
      </c>
      <c r="E4113" s="18" t="s">
        <v>8183</v>
      </c>
      <c r="F4113" s="18">
        <v>18</v>
      </c>
      <c r="G4113" s="18" t="s">
        <v>142</v>
      </c>
      <c r="H4113" s="184" t="s">
        <v>8162</v>
      </c>
      <c r="I4113" s="185" t="s">
        <v>142</v>
      </c>
      <c r="J4113" s="18" t="s">
        <v>8208</v>
      </c>
    </row>
    <row r="4114" spans="1:10" x14ac:dyDescent="0.25">
      <c r="A4114" s="18">
        <v>24200043</v>
      </c>
      <c r="B4114" s="184" t="s">
        <v>8209</v>
      </c>
      <c r="C4114" s="18" t="s">
        <v>428</v>
      </c>
      <c r="D4114" s="185" t="s">
        <v>380</v>
      </c>
      <c r="E4114" s="18" t="s">
        <v>8210</v>
      </c>
      <c r="F4114" s="18">
        <v>16</v>
      </c>
      <c r="G4114" s="18" t="s">
        <v>142</v>
      </c>
      <c r="H4114" s="184" t="s">
        <v>8162</v>
      </c>
      <c r="I4114" s="185" t="s">
        <v>142</v>
      </c>
      <c r="J4114" s="18" t="s">
        <v>8211</v>
      </c>
    </row>
    <row r="4115" spans="1:10" x14ac:dyDescent="0.25">
      <c r="A4115" s="18">
        <v>24180593</v>
      </c>
      <c r="B4115" s="184" t="s">
        <v>8212</v>
      </c>
      <c r="C4115" s="18" t="s">
        <v>8213</v>
      </c>
      <c r="D4115" s="185" t="s">
        <v>7165</v>
      </c>
      <c r="E4115" s="18" t="s">
        <v>8214</v>
      </c>
      <c r="F4115" s="18">
        <v>18</v>
      </c>
      <c r="G4115" s="18" t="s">
        <v>142</v>
      </c>
      <c r="H4115" s="184" t="s">
        <v>8162</v>
      </c>
      <c r="I4115" s="185" t="s">
        <v>142</v>
      </c>
      <c r="J4115" s="18" t="s">
        <v>8215</v>
      </c>
    </row>
    <row r="4116" spans="1:10" x14ac:dyDescent="0.25">
      <c r="A4116" s="18">
        <v>24248443</v>
      </c>
      <c r="B4116" s="184" t="s">
        <v>8216</v>
      </c>
      <c r="C4116" s="18" t="s">
        <v>3060</v>
      </c>
      <c r="D4116" s="185" t="s">
        <v>7187</v>
      </c>
      <c r="E4116" s="18" t="s">
        <v>8183</v>
      </c>
      <c r="F4116" s="18">
        <v>18</v>
      </c>
      <c r="G4116" s="18" t="s">
        <v>142</v>
      </c>
      <c r="H4116" s="184" t="s">
        <v>8162</v>
      </c>
      <c r="I4116" s="185" t="s">
        <v>142</v>
      </c>
      <c r="J4116" s="18" t="s">
        <v>7355</v>
      </c>
    </row>
    <row r="4117" spans="1:10" x14ac:dyDescent="0.25">
      <c r="A4117" s="18">
        <v>24233860</v>
      </c>
      <c r="B4117" s="184" t="s">
        <v>8217</v>
      </c>
      <c r="C4117" s="18" t="s">
        <v>8218</v>
      </c>
      <c r="D4117" s="185" t="s">
        <v>380</v>
      </c>
      <c r="E4117" s="18" t="s">
        <v>7598</v>
      </c>
      <c r="F4117" s="18">
        <v>16</v>
      </c>
      <c r="G4117" s="18" t="s">
        <v>142</v>
      </c>
      <c r="H4117" s="184" t="s">
        <v>8162</v>
      </c>
      <c r="I4117" s="185" t="s">
        <v>142</v>
      </c>
      <c r="J4117" s="18" t="s">
        <v>2283</v>
      </c>
    </row>
    <row r="4118" spans="1:10" x14ac:dyDescent="0.25">
      <c r="A4118" s="18">
        <v>24212849</v>
      </c>
      <c r="B4118" s="184" t="s">
        <v>8219</v>
      </c>
      <c r="C4118" s="18" t="s">
        <v>5044</v>
      </c>
      <c r="D4118" s="185" t="s">
        <v>380</v>
      </c>
      <c r="E4118" s="18" t="s">
        <v>8152</v>
      </c>
      <c r="F4118" s="18">
        <v>16</v>
      </c>
      <c r="G4118" s="18" t="s">
        <v>142</v>
      </c>
      <c r="H4118" s="184" t="s">
        <v>8162</v>
      </c>
      <c r="I4118" s="185" t="s">
        <v>142</v>
      </c>
      <c r="J4118" s="18" t="s">
        <v>3727</v>
      </c>
    </row>
    <row r="4119" spans="1:10" x14ac:dyDescent="0.25">
      <c r="A4119" s="18">
        <v>24248995</v>
      </c>
      <c r="B4119" s="184" t="s">
        <v>8220</v>
      </c>
      <c r="C4119" s="18" t="s">
        <v>8221</v>
      </c>
      <c r="D4119" s="185" t="s">
        <v>633</v>
      </c>
      <c r="E4119" s="18" t="s">
        <v>8222</v>
      </c>
      <c r="F4119" s="18">
        <v>16</v>
      </c>
      <c r="G4119" s="18" t="s">
        <v>142</v>
      </c>
      <c r="H4119" s="184" t="s">
        <v>8162</v>
      </c>
      <c r="I4119" s="185" t="s">
        <v>142</v>
      </c>
      <c r="J4119" s="18" t="s">
        <v>307</v>
      </c>
    </row>
    <row r="4120" spans="1:10" x14ac:dyDescent="0.25">
      <c r="A4120" s="18">
        <v>24248442</v>
      </c>
      <c r="B4120" s="184" t="s">
        <v>8223</v>
      </c>
      <c r="C4120" s="18" t="s">
        <v>6692</v>
      </c>
      <c r="D4120" s="185" t="s">
        <v>380</v>
      </c>
      <c r="E4120" s="18" t="s">
        <v>8224</v>
      </c>
      <c r="F4120" s="18">
        <v>17</v>
      </c>
      <c r="G4120" s="18" t="s">
        <v>142</v>
      </c>
      <c r="H4120" s="184" t="s">
        <v>8162</v>
      </c>
      <c r="I4120" s="185" t="s">
        <v>142</v>
      </c>
      <c r="J4120" s="18" t="s">
        <v>7644</v>
      </c>
    </row>
    <row r="4121" spans="1:10" x14ac:dyDescent="0.25">
      <c r="A4121" s="18">
        <v>24222217</v>
      </c>
      <c r="B4121" s="184" t="s">
        <v>8225</v>
      </c>
      <c r="C4121" s="18" t="s">
        <v>5657</v>
      </c>
      <c r="D4121" s="185" t="s">
        <v>380</v>
      </c>
      <c r="E4121" s="18" t="s">
        <v>7226</v>
      </c>
      <c r="F4121" s="18">
        <v>16</v>
      </c>
      <c r="G4121" s="18" t="s">
        <v>142</v>
      </c>
      <c r="H4121" s="184" t="s">
        <v>8162</v>
      </c>
      <c r="I4121" s="185" t="s">
        <v>142</v>
      </c>
      <c r="J4121" s="18" t="s">
        <v>445</v>
      </c>
    </row>
    <row r="4122" spans="1:10" x14ac:dyDescent="0.25">
      <c r="A4122" s="18">
        <v>24220997</v>
      </c>
      <c r="B4122" s="184" t="s">
        <v>5730</v>
      </c>
      <c r="C4122" s="18" t="s">
        <v>8226</v>
      </c>
      <c r="D4122" s="185" t="s">
        <v>7165</v>
      </c>
      <c r="E4122" s="18" t="s">
        <v>8227</v>
      </c>
      <c r="F4122" s="18">
        <v>18</v>
      </c>
      <c r="G4122" s="18" t="s">
        <v>142</v>
      </c>
      <c r="H4122" s="184" t="s">
        <v>8162</v>
      </c>
      <c r="I4122" s="185" t="s">
        <v>142</v>
      </c>
      <c r="J4122" s="18" t="s">
        <v>8228</v>
      </c>
    </row>
    <row r="4123" spans="1:10" x14ac:dyDescent="0.25">
      <c r="A4123" s="18">
        <v>24248343</v>
      </c>
      <c r="B4123" s="184" t="s">
        <v>8229</v>
      </c>
      <c r="C4123" s="18" t="s">
        <v>8230</v>
      </c>
      <c r="D4123" s="185" t="s">
        <v>380</v>
      </c>
      <c r="E4123" s="18" t="s">
        <v>8231</v>
      </c>
      <c r="F4123" s="18">
        <v>17</v>
      </c>
      <c r="G4123" s="18" t="s">
        <v>142</v>
      </c>
      <c r="H4123" s="184" t="s">
        <v>8162</v>
      </c>
      <c r="I4123" s="185" t="s">
        <v>142</v>
      </c>
      <c r="J4123" s="18" t="s">
        <v>152</v>
      </c>
    </row>
    <row r="4124" spans="1:10" x14ac:dyDescent="0.25">
      <c r="A4124" s="18">
        <v>24188015</v>
      </c>
      <c r="B4124" s="184" t="s">
        <v>6720</v>
      </c>
      <c r="C4124" s="18" t="s">
        <v>8232</v>
      </c>
      <c r="D4124" s="185" t="s">
        <v>633</v>
      </c>
      <c r="E4124" s="18" t="s">
        <v>8233</v>
      </c>
      <c r="F4124" s="18">
        <v>17</v>
      </c>
      <c r="G4124" s="18" t="s">
        <v>142</v>
      </c>
      <c r="H4124" s="184" t="s">
        <v>8162</v>
      </c>
      <c r="I4124" s="185" t="s">
        <v>142</v>
      </c>
      <c r="J4124" s="18" t="s">
        <v>4917</v>
      </c>
    </row>
    <row r="4125" spans="1:10" x14ac:dyDescent="0.25">
      <c r="A4125" s="18">
        <v>24180153</v>
      </c>
      <c r="B4125" s="184" t="s">
        <v>1866</v>
      </c>
      <c r="C4125" s="18" t="s">
        <v>2733</v>
      </c>
      <c r="D4125" s="185" t="s">
        <v>7187</v>
      </c>
      <c r="E4125" s="18" t="s">
        <v>7821</v>
      </c>
      <c r="F4125" s="18">
        <v>18</v>
      </c>
      <c r="G4125" s="18" t="s">
        <v>142</v>
      </c>
      <c r="H4125" s="184" t="s">
        <v>8162</v>
      </c>
      <c r="I4125" s="185" t="s">
        <v>142</v>
      </c>
      <c r="J4125" s="18" t="s">
        <v>8234</v>
      </c>
    </row>
    <row r="4126" spans="1:10" x14ac:dyDescent="0.25">
      <c r="A4126" s="18">
        <v>24248053</v>
      </c>
      <c r="B4126" s="184" t="s">
        <v>8235</v>
      </c>
      <c r="C4126" s="18" t="s">
        <v>1323</v>
      </c>
      <c r="D4126" s="185" t="s">
        <v>7187</v>
      </c>
      <c r="E4126" s="18" t="s">
        <v>8236</v>
      </c>
      <c r="F4126" s="18">
        <v>18</v>
      </c>
      <c r="G4126" s="18" t="s">
        <v>142</v>
      </c>
      <c r="H4126" s="184" t="s">
        <v>8162</v>
      </c>
      <c r="I4126" s="185" t="s">
        <v>142</v>
      </c>
      <c r="J4126" s="18" t="s">
        <v>7644</v>
      </c>
    </row>
    <row r="4127" spans="1:10" x14ac:dyDescent="0.25">
      <c r="A4127" s="18">
        <v>24248052</v>
      </c>
      <c r="B4127" s="184" t="s">
        <v>8237</v>
      </c>
      <c r="C4127" s="18" t="s">
        <v>8238</v>
      </c>
      <c r="D4127" s="185" t="s">
        <v>7187</v>
      </c>
      <c r="E4127" s="18" t="s">
        <v>8239</v>
      </c>
      <c r="F4127" s="18">
        <v>18</v>
      </c>
      <c r="G4127" s="18" t="s">
        <v>142</v>
      </c>
      <c r="H4127" s="184" t="s">
        <v>8162</v>
      </c>
      <c r="I4127" s="185" t="s">
        <v>142</v>
      </c>
      <c r="J4127" s="18" t="s">
        <v>7644</v>
      </c>
    </row>
    <row r="4128" spans="1:10" x14ac:dyDescent="0.25">
      <c r="A4128" s="18">
        <v>24166010</v>
      </c>
      <c r="B4128" s="184" t="s">
        <v>8240</v>
      </c>
      <c r="C4128" s="18" t="s">
        <v>1950</v>
      </c>
      <c r="D4128" s="185" t="s">
        <v>745</v>
      </c>
      <c r="E4128" s="18" t="s">
        <v>8241</v>
      </c>
      <c r="F4128" s="18">
        <v>20</v>
      </c>
      <c r="G4128" s="18" t="s">
        <v>142</v>
      </c>
      <c r="H4128" s="184" t="s">
        <v>8162</v>
      </c>
      <c r="I4128" s="185" t="s">
        <v>142</v>
      </c>
      <c r="J4128" s="18" t="s">
        <v>7196</v>
      </c>
    </row>
    <row r="4129" spans="1:10" x14ac:dyDescent="0.25">
      <c r="A4129" s="18">
        <v>24233895</v>
      </c>
      <c r="B4129" s="184" t="s">
        <v>8242</v>
      </c>
      <c r="C4129" s="18" t="s">
        <v>8243</v>
      </c>
      <c r="D4129" s="185" t="s">
        <v>380</v>
      </c>
      <c r="E4129" s="18" t="s">
        <v>8050</v>
      </c>
      <c r="F4129" s="18">
        <v>16</v>
      </c>
      <c r="G4129" s="18" t="s">
        <v>142</v>
      </c>
      <c r="H4129" s="184" t="s">
        <v>8162</v>
      </c>
      <c r="I4129" s="185" t="s">
        <v>142</v>
      </c>
      <c r="J4129" s="18" t="s">
        <v>8244</v>
      </c>
    </row>
    <row r="4130" spans="1:10" x14ac:dyDescent="0.25">
      <c r="A4130" s="18">
        <v>24248344</v>
      </c>
      <c r="B4130" s="184" t="s">
        <v>3071</v>
      </c>
      <c r="C4130" s="18" t="s">
        <v>6464</v>
      </c>
      <c r="D4130" s="185" t="s">
        <v>380</v>
      </c>
      <c r="E4130" s="18" t="s">
        <v>8245</v>
      </c>
      <c r="F4130" s="18">
        <v>17</v>
      </c>
      <c r="G4130" s="18" t="s">
        <v>142</v>
      </c>
      <c r="H4130" s="184" t="s">
        <v>8162</v>
      </c>
      <c r="I4130" s="185" t="s">
        <v>142</v>
      </c>
      <c r="J4130" s="18" t="s">
        <v>152</v>
      </c>
    </row>
    <row r="4131" spans="1:10" x14ac:dyDescent="0.25">
      <c r="A4131" s="18">
        <v>24248365</v>
      </c>
      <c r="B4131" s="184" t="s">
        <v>8246</v>
      </c>
      <c r="C4131" s="18" t="s">
        <v>2248</v>
      </c>
      <c r="D4131" s="185" t="s">
        <v>380</v>
      </c>
      <c r="E4131" s="18" t="s">
        <v>7748</v>
      </c>
      <c r="F4131" s="18">
        <v>16</v>
      </c>
      <c r="G4131" s="18" t="s">
        <v>142</v>
      </c>
      <c r="H4131" s="184" t="s">
        <v>8162</v>
      </c>
      <c r="I4131" s="185" t="s">
        <v>142</v>
      </c>
      <c r="J4131" s="18" t="s">
        <v>152</v>
      </c>
    </row>
    <row r="4132" spans="1:10" x14ac:dyDescent="0.25">
      <c r="A4132" s="18">
        <v>24248582</v>
      </c>
      <c r="B4132" s="184" t="s">
        <v>8247</v>
      </c>
      <c r="C4132" s="18" t="s">
        <v>8248</v>
      </c>
      <c r="D4132" s="185" t="s">
        <v>380</v>
      </c>
      <c r="E4132" s="18" t="s">
        <v>8249</v>
      </c>
      <c r="F4132" s="18">
        <v>16</v>
      </c>
      <c r="G4132" s="18" t="s">
        <v>142</v>
      </c>
      <c r="H4132" s="184" t="s">
        <v>8162</v>
      </c>
      <c r="I4132" s="185" t="s">
        <v>142</v>
      </c>
      <c r="J4132" s="18" t="s">
        <v>7644</v>
      </c>
    </row>
    <row r="4133" spans="1:10" x14ac:dyDescent="0.25">
      <c r="A4133" s="18">
        <v>24211097</v>
      </c>
      <c r="B4133" s="184" t="s">
        <v>3083</v>
      </c>
      <c r="C4133" s="18" t="s">
        <v>2217</v>
      </c>
      <c r="D4133" s="185" t="s">
        <v>380</v>
      </c>
      <c r="E4133" s="18" t="s">
        <v>8000</v>
      </c>
      <c r="F4133" s="18">
        <v>16</v>
      </c>
      <c r="G4133" s="18" t="s">
        <v>142</v>
      </c>
      <c r="H4133" s="184" t="s">
        <v>8162</v>
      </c>
      <c r="I4133" s="185" t="s">
        <v>142</v>
      </c>
      <c r="J4133" s="18" t="s">
        <v>3348</v>
      </c>
    </row>
    <row r="4134" spans="1:10" x14ac:dyDescent="0.25">
      <c r="A4134" s="18">
        <v>24190946</v>
      </c>
      <c r="B4134" s="184" t="s">
        <v>4559</v>
      </c>
      <c r="C4134" s="18" t="s">
        <v>4339</v>
      </c>
      <c r="D4134" s="185" t="s">
        <v>380</v>
      </c>
      <c r="E4134" s="18" t="s">
        <v>7264</v>
      </c>
      <c r="F4134" s="18">
        <v>17</v>
      </c>
      <c r="G4134" s="18" t="s">
        <v>142</v>
      </c>
      <c r="H4134" s="184" t="s">
        <v>8162</v>
      </c>
      <c r="I4134" s="185" t="s">
        <v>142</v>
      </c>
      <c r="J4134" s="18" t="s">
        <v>307</v>
      </c>
    </row>
    <row r="4135" spans="1:10" x14ac:dyDescent="0.25">
      <c r="A4135" s="18">
        <v>24210413</v>
      </c>
      <c r="B4135" s="184" t="s">
        <v>8250</v>
      </c>
      <c r="C4135" s="18" t="s">
        <v>7815</v>
      </c>
      <c r="D4135" s="185" t="s">
        <v>7165</v>
      </c>
      <c r="E4135" s="18" t="s">
        <v>8251</v>
      </c>
      <c r="F4135" s="18">
        <v>18</v>
      </c>
      <c r="G4135" s="18" t="s">
        <v>142</v>
      </c>
      <c r="H4135" s="184" t="s">
        <v>8162</v>
      </c>
      <c r="I4135" s="185" t="s">
        <v>142</v>
      </c>
      <c r="J4135" s="18" t="s">
        <v>8252</v>
      </c>
    </row>
    <row r="4136" spans="1:10" x14ac:dyDescent="0.25">
      <c r="A4136" s="18">
        <v>24212217</v>
      </c>
      <c r="B4136" s="184" t="s">
        <v>207</v>
      </c>
      <c r="C4136" s="18" t="s">
        <v>8253</v>
      </c>
      <c r="D4136" s="185" t="s">
        <v>95</v>
      </c>
      <c r="E4136" s="18" t="s">
        <v>8254</v>
      </c>
      <c r="F4136" s="18">
        <v>15</v>
      </c>
      <c r="G4136" s="18" t="s">
        <v>142</v>
      </c>
      <c r="H4136" s="184" t="s">
        <v>8162</v>
      </c>
      <c r="I4136" s="185" t="s">
        <v>142</v>
      </c>
      <c r="J4136" s="18" t="s">
        <v>152</v>
      </c>
    </row>
    <row r="4137" spans="1:10" x14ac:dyDescent="0.25">
      <c r="A4137" s="18">
        <v>24239031</v>
      </c>
      <c r="B4137" s="184" t="s">
        <v>8255</v>
      </c>
      <c r="C4137" s="18" t="s">
        <v>5747</v>
      </c>
      <c r="D4137" s="185" t="s">
        <v>380</v>
      </c>
      <c r="E4137" s="18" t="s">
        <v>8256</v>
      </c>
      <c r="F4137" s="18">
        <v>16</v>
      </c>
      <c r="G4137" s="18" t="s">
        <v>142</v>
      </c>
      <c r="H4137" s="184" t="s">
        <v>8162</v>
      </c>
      <c r="I4137" s="185" t="s">
        <v>142</v>
      </c>
      <c r="J4137" s="18" t="s">
        <v>8257</v>
      </c>
    </row>
    <row r="4138" spans="1:10" x14ac:dyDescent="0.25">
      <c r="A4138" s="18">
        <v>24180371</v>
      </c>
      <c r="B4138" s="184" t="s">
        <v>8258</v>
      </c>
      <c r="C4138" s="18" t="s">
        <v>8259</v>
      </c>
      <c r="D4138" s="185" t="s">
        <v>7165</v>
      </c>
      <c r="E4138" s="18" t="s">
        <v>8260</v>
      </c>
      <c r="F4138" s="18">
        <v>18</v>
      </c>
      <c r="G4138" s="18" t="s">
        <v>142</v>
      </c>
      <c r="H4138" s="184" t="s">
        <v>8162</v>
      </c>
      <c r="I4138" s="185" t="s">
        <v>142</v>
      </c>
      <c r="J4138" s="18" t="s">
        <v>2174</v>
      </c>
    </row>
    <row r="4139" spans="1:10" x14ac:dyDescent="0.25">
      <c r="A4139" s="18">
        <v>24201758</v>
      </c>
      <c r="B4139" s="184" t="s">
        <v>8261</v>
      </c>
      <c r="C4139" s="18" t="s">
        <v>8262</v>
      </c>
      <c r="D4139" s="185" t="s">
        <v>380</v>
      </c>
      <c r="E4139" s="18" t="s">
        <v>7592</v>
      </c>
      <c r="F4139" s="18">
        <v>16</v>
      </c>
      <c r="G4139" s="18" t="s">
        <v>142</v>
      </c>
      <c r="H4139" s="184" t="s">
        <v>8162</v>
      </c>
      <c r="I4139" s="185" t="s">
        <v>142</v>
      </c>
      <c r="J4139" s="18" t="s">
        <v>4212</v>
      </c>
    </row>
    <row r="4140" spans="1:10" x14ac:dyDescent="0.25">
      <c r="A4140" s="18">
        <v>24183135</v>
      </c>
      <c r="B4140" s="184" t="s">
        <v>8263</v>
      </c>
      <c r="C4140" s="18" t="s">
        <v>7904</v>
      </c>
      <c r="D4140" s="185" t="s">
        <v>7187</v>
      </c>
      <c r="E4140" s="18" t="s">
        <v>7509</v>
      </c>
      <c r="F4140" s="18">
        <v>17</v>
      </c>
      <c r="G4140" s="18" t="s">
        <v>142</v>
      </c>
      <c r="H4140" s="184" t="s">
        <v>8162</v>
      </c>
      <c r="I4140" s="185" t="s">
        <v>142</v>
      </c>
      <c r="J4140" s="18" t="s">
        <v>8264</v>
      </c>
    </row>
    <row r="4141" spans="1:10" x14ac:dyDescent="0.25">
      <c r="A4141" s="18">
        <v>24202829</v>
      </c>
      <c r="B4141" s="184" t="s">
        <v>2787</v>
      </c>
      <c r="C4141" s="18" t="s">
        <v>8265</v>
      </c>
      <c r="D4141" s="185" t="s">
        <v>633</v>
      </c>
      <c r="E4141" s="18" t="s">
        <v>7437</v>
      </c>
      <c r="F4141" s="18">
        <v>16</v>
      </c>
      <c r="G4141" s="18" t="s">
        <v>142</v>
      </c>
      <c r="H4141" s="184" t="s">
        <v>8162</v>
      </c>
      <c r="I4141" s="185" t="s">
        <v>142</v>
      </c>
      <c r="J4141" s="18" t="s">
        <v>790</v>
      </c>
    </row>
    <row r="4142" spans="1:10" x14ac:dyDescent="0.25">
      <c r="A4142" s="18">
        <v>24248360</v>
      </c>
      <c r="B4142" s="184" t="s">
        <v>8266</v>
      </c>
      <c r="C4142" s="18" t="s">
        <v>8267</v>
      </c>
      <c r="D4142" s="185" t="s">
        <v>94</v>
      </c>
      <c r="E4142" s="18" t="s">
        <v>7939</v>
      </c>
      <c r="F4142" s="18">
        <v>15</v>
      </c>
      <c r="G4142" s="18" t="s">
        <v>142</v>
      </c>
      <c r="H4142" s="184" t="s">
        <v>8162</v>
      </c>
      <c r="I4142" s="185" t="s">
        <v>142</v>
      </c>
      <c r="J4142" s="18" t="s">
        <v>152</v>
      </c>
    </row>
    <row r="4143" spans="1:10" x14ac:dyDescent="0.25">
      <c r="A4143" s="18">
        <v>24245847</v>
      </c>
      <c r="B4143" s="184" t="s">
        <v>8268</v>
      </c>
      <c r="C4143" s="18" t="s">
        <v>1795</v>
      </c>
      <c r="D4143" s="185" t="s">
        <v>380</v>
      </c>
      <c r="E4143" s="18" t="s">
        <v>7593</v>
      </c>
      <c r="F4143" s="18">
        <v>16</v>
      </c>
      <c r="G4143" s="18" t="s">
        <v>142</v>
      </c>
      <c r="H4143" s="184" t="s">
        <v>8162</v>
      </c>
      <c r="I4143" s="185" t="s">
        <v>142</v>
      </c>
      <c r="J4143" s="18" t="s">
        <v>608</v>
      </c>
    </row>
    <row r="4144" spans="1:10" x14ac:dyDescent="0.25">
      <c r="A4144" s="18">
        <v>24248996</v>
      </c>
      <c r="B4144" s="184" t="s">
        <v>1946</v>
      </c>
      <c r="C4144" s="18" t="s">
        <v>8269</v>
      </c>
      <c r="D4144" s="185" t="s">
        <v>7187</v>
      </c>
      <c r="E4144" s="18" t="s">
        <v>8270</v>
      </c>
      <c r="F4144" s="18">
        <v>18</v>
      </c>
      <c r="G4144" s="18" t="s">
        <v>142</v>
      </c>
      <c r="H4144" s="184" t="s">
        <v>8162</v>
      </c>
      <c r="I4144" s="185" t="s">
        <v>142</v>
      </c>
      <c r="J4144" s="18" t="s">
        <v>577</v>
      </c>
    </row>
    <row r="4145" spans="1:10" x14ac:dyDescent="0.25">
      <c r="A4145" s="18">
        <v>24188014</v>
      </c>
      <c r="B4145" s="184" t="s">
        <v>1431</v>
      </c>
      <c r="C4145" s="18" t="s">
        <v>1460</v>
      </c>
      <c r="D4145" s="185" t="s">
        <v>380</v>
      </c>
      <c r="E4145" s="18" t="s">
        <v>8233</v>
      </c>
      <c r="F4145" s="18">
        <v>17</v>
      </c>
      <c r="G4145" s="18" t="s">
        <v>142</v>
      </c>
      <c r="H4145" s="184" t="s">
        <v>8162</v>
      </c>
      <c r="I4145" s="185" t="s">
        <v>142</v>
      </c>
      <c r="J4145" s="18" t="s">
        <v>8271</v>
      </c>
    </row>
    <row r="4146" spans="1:10" x14ac:dyDescent="0.25">
      <c r="A4146" s="18">
        <v>24248056</v>
      </c>
      <c r="B4146" s="184" t="s">
        <v>8272</v>
      </c>
      <c r="C4146" s="18" t="s">
        <v>8273</v>
      </c>
      <c r="D4146" s="185" t="s">
        <v>7187</v>
      </c>
      <c r="E4146" s="18" t="s">
        <v>8274</v>
      </c>
      <c r="F4146" s="18">
        <v>17</v>
      </c>
      <c r="G4146" s="18" t="s">
        <v>142</v>
      </c>
      <c r="H4146" s="184" t="s">
        <v>8162</v>
      </c>
      <c r="I4146" s="185" t="s">
        <v>142</v>
      </c>
      <c r="J4146" s="18" t="s">
        <v>7644</v>
      </c>
    </row>
    <row r="4147" spans="1:10" x14ac:dyDescent="0.25">
      <c r="A4147" s="18">
        <v>24211260</v>
      </c>
      <c r="B4147" s="184" t="s">
        <v>8275</v>
      </c>
      <c r="C4147" s="18" t="s">
        <v>8276</v>
      </c>
      <c r="D4147" s="185" t="s">
        <v>380</v>
      </c>
      <c r="E4147" s="18" t="s">
        <v>8277</v>
      </c>
      <c r="F4147" s="18">
        <v>17</v>
      </c>
      <c r="G4147" s="18" t="s">
        <v>142</v>
      </c>
      <c r="H4147" s="184" t="s">
        <v>8162</v>
      </c>
      <c r="I4147" s="185" t="s">
        <v>142</v>
      </c>
      <c r="J4147" s="18" t="s">
        <v>7196</v>
      </c>
    </row>
    <row r="4148" spans="1:10" x14ac:dyDescent="0.25">
      <c r="A4148" s="18">
        <v>24248363</v>
      </c>
      <c r="B4148" s="184" t="s">
        <v>8278</v>
      </c>
      <c r="C4148" s="18" t="s">
        <v>8279</v>
      </c>
      <c r="D4148" s="185" t="s">
        <v>380</v>
      </c>
      <c r="E4148" s="18" t="s">
        <v>7731</v>
      </c>
      <c r="F4148" s="18">
        <v>16</v>
      </c>
      <c r="G4148" s="18" t="s">
        <v>142</v>
      </c>
      <c r="H4148" s="184" t="s">
        <v>8162</v>
      </c>
      <c r="I4148" s="185" t="s">
        <v>142</v>
      </c>
      <c r="J4148" s="18" t="s">
        <v>152</v>
      </c>
    </row>
    <row r="4149" spans="1:10" x14ac:dyDescent="0.25">
      <c r="A4149" s="18">
        <v>24222098</v>
      </c>
      <c r="B4149" s="184" t="s">
        <v>8280</v>
      </c>
      <c r="C4149" s="18" t="s">
        <v>8281</v>
      </c>
      <c r="D4149" s="185" t="s">
        <v>633</v>
      </c>
      <c r="E4149" s="18" t="s">
        <v>8282</v>
      </c>
      <c r="F4149" s="18">
        <v>16</v>
      </c>
      <c r="G4149" s="18" t="s">
        <v>142</v>
      </c>
      <c r="H4149" s="184" t="s">
        <v>8162</v>
      </c>
      <c r="I4149" s="185" t="s">
        <v>142</v>
      </c>
      <c r="J4149" s="18" t="s">
        <v>3147</v>
      </c>
    </row>
    <row r="4150" spans="1:10" x14ac:dyDescent="0.25">
      <c r="A4150" s="18">
        <v>24200238</v>
      </c>
      <c r="B4150" s="184" t="s">
        <v>612</v>
      </c>
      <c r="C4150" s="18" t="s">
        <v>8283</v>
      </c>
      <c r="D4150" s="185" t="s">
        <v>94</v>
      </c>
      <c r="E4150" s="18" t="s">
        <v>4026</v>
      </c>
      <c r="F4150" s="18">
        <v>15</v>
      </c>
      <c r="G4150" s="18" t="s">
        <v>142</v>
      </c>
      <c r="H4150" s="184" t="s">
        <v>8162</v>
      </c>
      <c r="I4150" s="185" t="s">
        <v>142</v>
      </c>
      <c r="J4150" s="18" t="s">
        <v>2283</v>
      </c>
    </row>
    <row r="4151" spans="1:10" x14ac:dyDescent="0.25">
      <c r="A4151" s="18">
        <v>24170124</v>
      </c>
      <c r="B4151" s="184" t="s">
        <v>612</v>
      </c>
      <c r="C4151" s="18" t="s">
        <v>3140</v>
      </c>
      <c r="D4151" s="185" t="s">
        <v>7187</v>
      </c>
      <c r="E4151" s="18" t="s">
        <v>8284</v>
      </c>
      <c r="F4151" s="18">
        <v>18</v>
      </c>
      <c r="G4151" s="18" t="s">
        <v>142</v>
      </c>
      <c r="H4151" s="184" t="s">
        <v>8162</v>
      </c>
      <c r="I4151" s="185" t="s">
        <v>142</v>
      </c>
      <c r="J4151" s="18" t="s">
        <v>8285</v>
      </c>
    </row>
    <row r="4152" spans="1:10" x14ac:dyDescent="0.25">
      <c r="A4152" s="18">
        <v>24248997</v>
      </c>
      <c r="B4152" s="184" t="s">
        <v>8286</v>
      </c>
      <c r="C4152" s="18" t="s">
        <v>5135</v>
      </c>
      <c r="D4152" s="185" t="s">
        <v>633</v>
      </c>
      <c r="E4152" s="18" t="s">
        <v>8287</v>
      </c>
      <c r="F4152" s="18">
        <v>15</v>
      </c>
      <c r="G4152" s="18" t="s">
        <v>142</v>
      </c>
      <c r="H4152" s="184" t="s">
        <v>8162</v>
      </c>
      <c r="I4152" s="185" t="s">
        <v>142</v>
      </c>
      <c r="J4152" s="18" t="s">
        <v>445</v>
      </c>
    </row>
    <row r="4153" spans="1:10" x14ac:dyDescent="0.25">
      <c r="A4153" s="18">
        <v>24248998</v>
      </c>
      <c r="B4153" s="184" t="s">
        <v>8288</v>
      </c>
      <c r="C4153" s="18" t="s">
        <v>1940</v>
      </c>
      <c r="D4153" s="185" t="s">
        <v>380</v>
      </c>
      <c r="E4153" s="18" t="s">
        <v>7264</v>
      </c>
      <c r="F4153" s="18">
        <v>17</v>
      </c>
      <c r="G4153" s="18" t="s">
        <v>142</v>
      </c>
      <c r="H4153" s="184" t="s">
        <v>8162</v>
      </c>
      <c r="I4153" s="185" t="s">
        <v>142</v>
      </c>
      <c r="J4153" s="18" t="s">
        <v>255</v>
      </c>
    </row>
    <row r="4154" spans="1:10" x14ac:dyDescent="0.25">
      <c r="A4154" s="18">
        <v>24248999</v>
      </c>
      <c r="B4154" s="184" t="s">
        <v>2406</v>
      </c>
      <c r="C4154" s="18" t="s">
        <v>2365</v>
      </c>
      <c r="D4154" s="185" t="s">
        <v>633</v>
      </c>
      <c r="E4154" s="18" t="s">
        <v>8289</v>
      </c>
      <c r="F4154" s="18">
        <v>17</v>
      </c>
      <c r="G4154" s="18" t="s">
        <v>142</v>
      </c>
      <c r="H4154" s="184" t="s">
        <v>8162</v>
      </c>
      <c r="I4154" s="185" t="s">
        <v>142</v>
      </c>
      <c r="J4154" s="18" t="s">
        <v>445</v>
      </c>
    </row>
    <row r="4155" spans="1:10" x14ac:dyDescent="0.25">
      <c r="A4155" s="18">
        <v>24238954</v>
      </c>
      <c r="B4155" s="184" t="s">
        <v>6491</v>
      </c>
      <c r="C4155" s="18" t="s">
        <v>6962</v>
      </c>
      <c r="D4155" s="185" t="s">
        <v>380</v>
      </c>
      <c r="E4155" s="18" t="s">
        <v>7693</v>
      </c>
      <c r="F4155" s="18">
        <v>17</v>
      </c>
      <c r="G4155" s="18" t="s">
        <v>142</v>
      </c>
      <c r="H4155" s="184" t="s">
        <v>8162</v>
      </c>
      <c r="I4155" s="185" t="s">
        <v>142</v>
      </c>
      <c r="J4155" s="18" t="s">
        <v>445</v>
      </c>
    </row>
    <row r="4156" spans="1:10" x14ac:dyDescent="0.25">
      <c r="A4156" s="18">
        <v>24248373</v>
      </c>
      <c r="B4156" s="184" t="s">
        <v>8290</v>
      </c>
      <c r="C4156" s="18" t="s">
        <v>8291</v>
      </c>
      <c r="D4156" s="185" t="s">
        <v>7165</v>
      </c>
      <c r="E4156" s="18" t="s">
        <v>8292</v>
      </c>
      <c r="F4156" s="18">
        <v>17</v>
      </c>
      <c r="G4156" s="18" t="s">
        <v>142</v>
      </c>
      <c r="H4156" s="184" t="s">
        <v>8162</v>
      </c>
      <c r="I4156" s="185" t="s">
        <v>142</v>
      </c>
      <c r="J4156" s="18" t="s">
        <v>152</v>
      </c>
    </row>
    <row r="4157" spans="1:10" x14ac:dyDescent="0.25">
      <c r="A4157" s="18">
        <v>24199284</v>
      </c>
      <c r="B4157" s="184" t="s">
        <v>8293</v>
      </c>
      <c r="C4157" s="18" t="s">
        <v>5554</v>
      </c>
      <c r="D4157" s="185" t="s">
        <v>380</v>
      </c>
      <c r="E4157" s="18" t="s">
        <v>7703</v>
      </c>
      <c r="F4157" s="18">
        <v>17</v>
      </c>
      <c r="G4157" s="18" t="s">
        <v>142</v>
      </c>
      <c r="H4157" s="184" t="s">
        <v>8162</v>
      </c>
      <c r="I4157" s="185" t="s">
        <v>142</v>
      </c>
      <c r="J4157" s="18" t="s">
        <v>8294</v>
      </c>
    </row>
    <row r="4158" spans="1:10" x14ac:dyDescent="0.25">
      <c r="A4158" s="18">
        <v>24249000</v>
      </c>
      <c r="B4158" s="184" t="s">
        <v>8295</v>
      </c>
      <c r="C4158" s="18" t="s">
        <v>507</v>
      </c>
      <c r="D4158" s="185" t="s">
        <v>380</v>
      </c>
      <c r="E4158" s="18" t="s">
        <v>8296</v>
      </c>
      <c r="F4158" s="18">
        <v>17</v>
      </c>
      <c r="G4158" s="18" t="s">
        <v>142</v>
      </c>
      <c r="H4158" s="184" t="s">
        <v>8162</v>
      </c>
      <c r="I4158" s="185" t="s">
        <v>142</v>
      </c>
      <c r="J4158" s="18" t="s">
        <v>8174</v>
      </c>
    </row>
    <row r="4159" spans="1:10" x14ac:dyDescent="0.25">
      <c r="A4159" s="18">
        <v>24249001</v>
      </c>
      <c r="B4159" s="184" t="s">
        <v>8297</v>
      </c>
      <c r="C4159" s="18" t="s">
        <v>2540</v>
      </c>
      <c r="D4159" s="185" t="s">
        <v>633</v>
      </c>
      <c r="E4159" s="18" t="s">
        <v>8298</v>
      </c>
      <c r="F4159" s="18">
        <v>15</v>
      </c>
      <c r="G4159" s="18" t="s">
        <v>142</v>
      </c>
      <c r="H4159" s="184" t="s">
        <v>8162</v>
      </c>
      <c r="I4159" s="185" t="s">
        <v>142</v>
      </c>
      <c r="J4159" s="18" t="s">
        <v>8299</v>
      </c>
    </row>
    <row r="4160" spans="1:10" x14ac:dyDescent="0.25">
      <c r="A4160" s="18">
        <v>24248051</v>
      </c>
      <c r="B4160" s="184" t="s">
        <v>6225</v>
      </c>
      <c r="C4160" s="18" t="s">
        <v>8300</v>
      </c>
      <c r="D4160" s="185" t="s">
        <v>633</v>
      </c>
      <c r="E4160" s="18" t="s">
        <v>8233</v>
      </c>
      <c r="F4160" s="18">
        <v>17</v>
      </c>
      <c r="G4160" s="18" t="s">
        <v>142</v>
      </c>
      <c r="H4160" s="184" t="s">
        <v>8162</v>
      </c>
      <c r="I4160" s="185" t="s">
        <v>142</v>
      </c>
      <c r="J4160" s="18" t="s">
        <v>8301</v>
      </c>
    </row>
    <row r="4161" spans="1:10" x14ac:dyDescent="0.25">
      <c r="A4161" s="18">
        <v>24248359</v>
      </c>
      <c r="B4161" s="184" t="s">
        <v>8302</v>
      </c>
      <c r="C4161" s="18" t="s">
        <v>8303</v>
      </c>
      <c r="D4161" s="185" t="s">
        <v>94</v>
      </c>
      <c r="E4161" s="18" t="s">
        <v>8304</v>
      </c>
      <c r="F4161" s="18">
        <v>15</v>
      </c>
      <c r="G4161" s="18" t="s">
        <v>142</v>
      </c>
      <c r="H4161" s="184" t="s">
        <v>8162</v>
      </c>
      <c r="I4161" s="185" t="s">
        <v>142</v>
      </c>
      <c r="J4161" s="18" t="s">
        <v>152</v>
      </c>
    </row>
    <row r="4162" spans="1:10" x14ac:dyDescent="0.25">
      <c r="A4162" s="18">
        <v>24190287</v>
      </c>
      <c r="B4162" s="184" t="s">
        <v>8305</v>
      </c>
      <c r="C4162" s="18" t="s">
        <v>1834</v>
      </c>
      <c r="D4162" s="185" t="s">
        <v>380</v>
      </c>
      <c r="E4162" s="18" t="s">
        <v>8306</v>
      </c>
      <c r="F4162" s="18">
        <v>17</v>
      </c>
      <c r="G4162" s="18" t="s">
        <v>142</v>
      </c>
      <c r="H4162" s="184" t="s">
        <v>8162</v>
      </c>
      <c r="I4162" s="185" t="s">
        <v>142</v>
      </c>
      <c r="J4162" s="18" t="s">
        <v>8294</v>
      </c>
    </row>
    <row r="4163" spans="1:10" x14ac:dyDescent="0.25">
      <c r="A4163" s="18">
        <v>24191570</v>
      </c>
      <c r="B4163" s="184" t="s">
        <v>1997</v>
      </c>
      <c r="C4163" s="18" t="s">
        <v>5180</v>
      </c>
      <c r="D4163" s="185" t="s">
        <v>380</v>
      </c>
      <c r="E4163" s="18" t="s">
        <v>8307</v>
      </c>
      <c r="F4163" s="18">
        <v>16</v>
      </c>
      <c r="G4163" s="18" t="s">
        <v>142</v>
      </c>
      <c r="H4163" s="184" t="s">
        <v>8162</v>
      </c>
      <c r="I4163" s="185" t="s">
        <v>142</v>
      </c>
      <c r="J4163" s="18" t="s">
        <v>178</v>
      </c>
    </row>
    <row r="4164" spans="1:10" x14ac:dyDescent="0.25">
      <c r="A4164" s="18">
        <v>24211785</v>
      </c>
      <c r="B4164" s="184" t="s">
        <v>8308</v>
      </c>
      <c r="C4164" s="18" t="s">
        <v>591</v>
      </c>
      <c r="D4164" s="185" t="s">
        <v>380</v>
      </c>
      <c r="E4164" s="18" t="s">
        <v>8309</v>
      </c>
      <c r="F4164" s="18">
        <v>16</v>
      </c>
      <c r="G4164" s="18" t="s">
        <v>142</v>
      </c>
      <c r="H4164" s="184" t="s">
        <v>8162</v>
      </c>
      <c r="I4164" s="185" t="s">
        <v>142</v>
      </c>
      <c r="J4164" s="18" t="s">
        <v>7644</v>
      </c>
    </row>
    <row r="4165" spans="1:10" x14ac:dyDescent="0.25">
      <c r="A4165" s="18">
        <v>24200134</v>
      </c>
      <c r="B4165" s="184" t="s">
        <v>5411</v>
      </c>
      <c r="C4165" s="18" t="s">
        <v>8310</v>
      </c>
      <c r="D4165" s="185" t="s">
        <v>633</v>
      </c>
      <c r="E4165" s="18" t="s">
        <v>7452</v>
      </c>
      <c r="F4165" s="18">
        <v>15</v>
      </c>
      <c r="G4165" s="18" t="s">
        <v>142</v>
      </c>
      <c r="H4165" s="184" t="s">
        <v>8162</v>
      </c>
      <c r="I4165" s="185" t="s">
        <v>142</v>
      </c>
      <c r="J4165" s="18" t="s">
        <v>1316</v>
      </c>
    </row>
    <row r="4166" spans="1:10" x14ac:dyDescent="0.25">
      <c r="A4166" s="18">
        <v>24220717</v>
      </c>
      <c r="B4166" s="184" t="s">
        <v>8311</v>
      </c>
      <c r="C4166" s="18" t="s">
        <v>8312</v>
      </c>
      <c r="D4166" s="185" t="s">
        <v>7187</v>
      </c>
      <c r="E4166" s="18" t="s">
        <v>8313</v>
      </c>
      <c r="F4166" s="18">
        <v>18</v>
      </c>
      <c r="G4166" s="18" t="s">
        <v>142</v>
      </c>
      <c r="H4166" s="184" t="s">
        <v>8162</v>
      </c>
      <c r="I4166" s="185" t="s">
        <v>142</v>
      </c>
      <c r="J4166" s="18" t="s">
        <v>8314</v>
      </c>
    </row>
    <row r="4167" spans="1:10" x14ac:dyDescent="0.25">
      <c r="A4167" s="18">
        <v>24200028</v>
      </c>
      <c r="B4167" s="184" t="s">
        <v>1655</v>
      </c>
      <c r="C4167" s="18" t="s">
        <v>8315</v>
      </c>
      <c r="D4167" s="185" t="s">
        <v>633</v>
      </c>
      <c r="E4167" s="18" t="s">
        <v>8316</v>
      </c>
      <c r="F4167" s="18">
        <v>17</v>
      </c>
      <c r="G4167" s="18" t="s">
        <v>142</v>
      </c>
      <c r="H4167" s="184" t="s">
        <v>8162</v>
      </c>
      <c r="I4167" s="185" t="s">
        <v>142</v>
      </c>
      <c r="J4167" s="18" t="s">
        <v>1371</v>
      </c>
    </row>
    <row r="4168" spans="1:10" x14ac:dyDescent="0.25">
      <c r="A4168" s="18">
        <v>24200278</v>
      </c>
      <c r="B4168" s="184" t="s">
        <v>8317</v>
      </c>
      <c r="C4168" s="18" t="s">
        <v>2003</v>
      </c>
      <c r="D4168" s="185" t="s">
        <v>380</v>
      </c>
      <c r="E4168" s="18" t="s">
        <v>7665</v>
      </c>
      <c r="F4168" s="18">
        <v>17</v>
      </c>
      <c r="G4168" s="18" t="s">
        <v>142</v>
      </c>
      <c r="H4168" s="184" t="s">
        <v>8162</v>
      </c>
      <c r="I4168" s="185" t="s">
        <v>142</v>
      </c>
      <c r="J4168" s="18" t="s">
        <v>8318</v>
      </c>
    </row>
    <row r="4169" spans="1:10" x14ac:dyDescent="0.25">
      <c r="A4169" s="18">
        <v>24192353</v>
      </c>
      <c r="B4169" s="184" t="s">
        <v>8319</v>
      </c>
      <c r="C4169" s="18" t="s">
        <v>8320</v>
      </c>
      <c r="D4169" s="185" t="s">
        <v>380</v>
      </c>
      <c r="E4169" s="18" t="s">
        <v>8321</v>
      </c>
      <c r="F4169" s="18">
        <v>16</v>
      </c>
      <c r="G4169" s="18" t="s">
        <v>142</v>
      </c>
      <c r="H4169" s="184" t="s">
        <v>8162</v>
      </c>
      <c r="I4169" s="185" t="s">
        <v>142</v>
      </c>
      <c r="J4169" s="18" t="s">
        <v>8174</v>
      </c>
    </row>
    <row r="4170" spans="1:10" x14ac:dyDescent="0.25">
      <c r="A4170" s="18">
        <v>24248347</v>
      </c>
      <c r="B4170" s="184" t="s">
        <v>2809</v>
      </c>
      <c r="C4170" s="18" t="s">
        <v>8322</v>
      </c>
      <c r="D4170" s="185" t="s">
        <v>380</v>
      </c>
      <c r="E4170" s="18" t="s">
        <v>8323</v>
      </c>
      <c r="F4170" s="18">
        <v>17</v>
      </c>
      <c r="G4170" s="18" t="s">
        <v>142</v>
      </c>
      <c r="H4170" s="184" t="s">
        <v>8162</v>
      </c>
      <c r="I4170" s="185" t="s">
        <v>142</v>
      </c>
      <c r="J4170" s="18" t="s">
        <v>152</v>
      </c>
    </row>
    <row r="4171" spans="1:10" x14ac:dyDescent="0.25">
      <c r="A4171" s="18">
        <v>24200014</v>
      </c>
      <c r="B4171" s="184" t="s">
        <v>8324</v>
      </c>
      <c r="C4171" s="18" t="s">
        <v>8325</v>
      </c>
      <c r="D4171" s="185" t="s">
        <v>95</v>
      </c>
      <c r="E4171" s="18" t="s">
        <v>8326</v>
      </c>
      <c r="F4171" s="18">
        <v>15</v>
      </c>
      <c r="G4171" s="18" t="s">
        <v>142</v>
      </c>
      <c r="H4171" s="184" t="s">
        <v>8162</v>
      </c>
      <c r="I4171" s="185" t="s">
        <v>142</v>
      </c>
      <c r="J4171" s="18" t="s">
        <v>2265</v>
      </c>
    </row>
    <row r="4172" spans="1:10" x14ac:dyDescent="0.25">
      <c r="A4172" s="18">
        <v>24222132</v>
      </c>
      <c r="B4172" s="184" t="s">
        <v>8327</v>
      </c>
      <c r="C4172" s="18" t="s">
        <v>8328</v>
      </c>
      <c r="D4172" s="185" t="s">
        <v>380</v>
      </c>
      <c r="E4172" s="18" t="s">
        <v>7671</v>
      </c>
      <c r="F4172" s="18">
        <v>16</v>
      </c>
      <c r="G4172" s="18" t="s">
        <v>142</v>
      </c>
      <c r="H4172" s="184" t="s">
        <v>8162</v>
      </c>
      <c r="I4172" s="185" t="s">
        <v>142</v>
      </c>
      <c r="J4172" s="18" t="s">
        <v>608</v>
      </c>
    </row>
    <row r="4173" spans="1:10" x14ac:dyDescent="0.25">
      <c r="A4173" s="18">
        <v>24238960</v>
      </c>
      <c r="B4173" s="184" t="s">
        <v>8329</v>
      </c>
      <c r="C4173" s="18" t="s">
        <v>8330</v>
      </c>
      <c r="D4173" s="185" t="s">
        <v>633</v>
      </c>
      <c r="E4173" s="18" t="s">
        <v>7823</v>
      </c>
      <c r="F4173" s="18">
        <v>17</v>
      </c>
      <c r="G4173" s="18" t="s">
        <v>142</v>
      </c>
      <c r="H4173" s="184" t="s">
        <v>8162</v>
      </c>
      <c r="I4173" s="185" t="s">
        <v>142</v>
      </c>
      <c r="J4173" s="18" t="s">
        <v>1388</v>
      </c>
    </row>
    <row r="4174" spans="1:10" x14ac:dyDescent="0.25">
      <c r="A4174" s="18">
        <v>24249002</v>
      </c>
      <c r="B4174" s="184" t="s">
        <v>3543</v>
      </c>
      <c r="C4174" s="18" t="s">
        <v>1186</v>
      </c>
      <c r="D4174" s="185" t="s">
        <v>633</v>
      </c>
      <c r="E4174" s="18" t="s">
        <v>8331</v>
      </c>
      <c r="F4174" s="18">
        <v>16</v>
      </c>
      <c r="G4174" s="18" t="s">
        <v>142</v>
      </c>
      <c r="H4174" s="184" t="s">
        <v>8162</v>
      </c>
      <c r="I4174" s="185" t="s">
        <v>142</v>
      </c>
      <c r="J4174" s="18" t="s">
        <v>445</v>
      </c>
    </row>
    <row r="4175" spans="1:10" x14ac:dyDescent="0.25">
      <c r="A4175" s="18">
        <v>24191083</v>
      </c>
      <c r="B4175" s="184" t="s">
        <v>8332</v>
      </c>
      <c r="C4175" s="18" t="s">
        <v>8333</v>
      </c>
      <c r="D4175" s="185" t="s">
        <v>380</v>
      </c>
      <c r="E4175" s="18" t="s">
        <v>7925</v>
      </c>
      <c r="F4175" s="18">
        <v>16</v>
      </c>
      <c r="G4175" s="18" t="s">
        <v>142</v>
      </c>
      <c r="H4175" s="184" t="s">
        <v>8162</v>
      </c>
      <c r="I4175" s="185" t="s">
        <v>142</v>
      </c>
      <c r="J4175" s="18" t="s">
        <v>7644</v>
      </c>
    </row>
    <row r="4176" spans="1:10" x14ac:dyDescent="0.25">
      <c r="A4176" s="18">
        <v>24188003</v>
      </c>
      <c r="B4176" s="184" t="s">
        <v>8334</v>
      </c>
      <c r="C4176" s="18" t="s">
        <v>1934</v>
      </c>
      <c r="D4176" s="185" t="s">
        <v>380</v>
      </c>
      <c r="E4176" s="18" t="s">
        <v>8335</v>
      </c>
      <c r="F4176" s="18">
        <v>17</v>
      </c>
      <c r="G4176" s="18" t="s">
        <v>142</v>
      </c>
      <c r="H4176" s="184" t="s">
        <v>8162</v>
      </c>
      <c r="I4176" s="185" t="s">
        <v>142</v>
      </c>
      <c r="J4176" s="18" t="s">
        <v>8336</v>
      </c>
    </row>
    <row r="4177" spans="1:10" x14ac:dyDescent="0.25">
      <c r="A4177" s="18">
        <v>24249003</v>
      </c>
      <c r="B4177" s="184" t="s">
        <v>8337</v>
      </c>
      <c r="C4177" s="18" t="s">
        <v>8338</v>
      </c>
      <c r="D4177" s="185" t="s">
        <v>95</v>
      </c>
      <c r="E4177" s="18" t="s">
        <v>8339</v>
      </c>
      <c r="F4177" s="18">
        <v>15</v>
      </c>
      <c r="G4177" s="18" t="s">
        <v>142</v>
      </c>
      <c r="H4177" s="184" t="s">
        <v>8162</v>
      </c>
      <c r="I4177" s="185" t="s">
        <v>142</v>
      </c>
      <c r="J4177" s="18" t="s">
        <v>1760</v>
      </c>
    </row>
    <row r="4178" spans="1:10" x14ac:dyDescent="0.25">
      <c r="A4178" s="18">
        <v>24183136</v>
      </c>
      <c r="B4178" s="184" t="s">
        <v>8340</v>
      </c>
      <c r="C4178" s="18" t="s">
        <v>8341</v>
      </c>
      <c r="D4178" s="185" t="s">
        <v>7187</v>
      </c>
      <c r="E4178" s="18" t="s">
        <v>7696</v>
      </c>
      <c r="F4178" s="18">
        <v>17</v>
      </c>
      <c r="G4178" s="18" t="s">
        <v>142</v>
      </c>
      <c r="H4178" s="184" t="s">
        <v>8162</v>
      </c>
      <c r="I4178" s="185" t="s">
        <v>142</v>
      </c>
      <c r="J4178" s="18" t="s">
        <v>8271</v>
      </c>
    </row>
    <row r="4179" spans="1:10" x14ac:dyDescent="0.25">
      <c r="A4179" s="18">
        <v>24183130</v>
      </c>
      <c r="B4179" s="184" t="s">
        <v>8342</v>
      </c>
      <c r="C4179" s="18" t="s">
        <v>1654</v>
      </c>
      <c r="D4179" s="185" t="s">
        <v>7187</v>
      </c>
      <c r="E4179" s="18" t="s">
        <v>8274</v>
      </c>
      <c r="F4179" s="18">
        <v>17</v>
      </c>
      <c r="G4179" s="18" t="s">
        <v>142</v>
      </c>
      <c r="H4179" s="184" t="s">
        <v>8162</v>
      </c>
      <c r="I4179" s="185" t="s">
        <v>142</v>
      </c>
      <c r="J4179" s="18" t="s">
        <v>2022</v>
      </c>
    </row>
    <row r="4180" spans="1:10" x14ac:dyDescent="0.25">
      <c r="A4180" s="18">
        <v>24202824</v>
      </c>
      <c r="B4180" s="184" t="s">
        <v>1493</v>
      </c>
      <c r="C4180" s="18" t="s">
        <v>269</v>
      </c>
      <c r="D4180" s="185" t="s">
        <v>7187</v>
      </c>
      <c r="E4180" s="18" t="s">
        <v>8343</v>
      </c>
      <c r="F4180" s="18">
        <v>18</v>
      </c>
      <c r="G4180" s="18" t="s">
        <v>142</v>
      </c>
      <c r="H4180" s="184" t="s">
        <v>8162</v>
      </c>
      <c r="I4180" s="185" t="s">
        <v>142</v>
      </c>
      <c r="J4180" s="18" t="s">
        <v>152</v>
      </c>
    </row>
    <row r="4181" spans="1:10" x14ac:dyDescent="0.25">
      <c r="A4181" s="18">
        <v>24202669</v>
      </c>
      <c r="B4181" s="184" t="s">
        <v>8344</v>
      </c>
      <c r="C4181" s="18" t="s">
        <v>8345</v>
      </c>
      <c r="D4181" s="185" t="s">
        <v>633</v>
      </c>
      <c r="E4181" s="18" t="s">
        <v>8346</v>
      </c>
      <c r="F4181" s="18">
        <v>16</v>
      </c>
      <c r="G4181" s="18" t="s">
        <v>142</v>
      </c>
      <c r="H4181" s="184" t="s">
        <v>8162</v>
      </c>
      <c r="I4181" s="185" t="s">
        <v>142</v>
      </c>
      <c r="J4181" s="18" t="s">
        <v>8347</v>
      </c>
    </row>
    <row r="4182" spans="1:10" x14ac:dyDescent="0.25">
      <c r="A4182" s="18">
        <v>24200189</v>
      </c>
      <c r="B4182" s="184" t="s">
        <v>8348</v>
      </c>
      <c r="C4182" s="18" t="s">
        <v>8349</v>
      </c>
      <c r="D4182" s="185" t="s">
        <v>633</v>
      </c>
      <c r="E4182" s="18" t="s">
        <v>8350</v>
      </c>
      <c r="F4182" s="18">
        <v>16</v>
      </c>
      <c r="G4182" s="18" t="s">
        <v>142</v>
      </c>
      <c r="H4182" s="184" t="s">
        <v>8162</v>
      </c>
      <c r="I4182" s="185" t="s">
        <v>142</v>
      </c>
      <c r="J4182" s="18" t="s">
        <v>8314</v>
      </c>
    </row>
    <row r="4183" spans="1:10" x14ac:dyDescent="0.25">
      <c r="A4183" s="18">
        <v>24249004</v>
      </c>
      <c r="B4183" s="184" t="s">
        <v>8351</v>
      </c>
      <c r="C4183" s="18" t="s">
        <v>8352</v>
      </c>
      <c r="D4183" s="185" t="s">
        <v>633</v>
      </c>
      <c r="E4183" s="18" t="s">
        <v>8353</v>
      </c>
      <c r="F4183" s="18">
        <v>16</v>
      </c>
      <c r="G4183" s="18" t="s">
        <v>142</v>
      </c>
      <c r="H4183" s="184" t="s">
        <v>8162</v>
      </c>
      <c r="I4183" s="185" t="s">
        <v>142</v>
      </c>
      <c r="J4183" s="18" t="s">
        <v>8299</v>
      </c>
    </row>
    <row r="4184" spans="1:10" x14ac:dyDescent="0.25">
      <c r="A4184" s="18">
        <v>24183132</v>
      </c>
      <c r="B4184" s="184" t="s">
        <v>8354</v>
      </c>
      <c r="C4184" s="18" t="s">
        <v>6900</v>
      </c>
      <c r="D4184" s="185" t="s">
        <v>380</v>
      </c>
      <c r="E4184" s="18" t="s">
        <v>8355</v>
      </c>
      <c r="F4184" s="18">
        <v>17</v>
      </c>
      <c r="G4184" s="18" t="s">
        <v>142</v>
      </c>
      <c r="H4184" s="184" t="s">
        <v>8162</v>
      </c>
      <c r="I4184" s="185" t="s">
        <v>142</v>
      </c>
      <c r="J4184" s="18" t="s">
        <v>790</v>
      </c>
    </row>
    <row r="4185" spans="1:10" x14ac:dyDescent="0.25">
      <c r="A4185" s="18">
        <v>24201259</v>
      </c>
      <c r="B4185" s="184" t="s">
        <v>5689</v>
      </c>
      <c r="C4185" s="18" t="s">
        <v>8356</v>
      </c>
      <c r="D4185" s="185" t="s">
        <v>380</v>
      </c>
      <c r="E4185" s="18" t="s">
        <v>8357</v>
      </c>
      <c r="F4185" s="18">
        <v>17</v>
      </c>
      <c r="G4185" s="18" t="s">
        <v>142</v>
      </c>
      <c r="H4185" s="184" t="s">
        <v>8162</v>
      </c>
      <c r="I4185" s="185" t="s">
        <v>142</v>
      </c>
      <c r="J4185" s="18" t="s">
        <v>8358</v>
      </c>
    </row>
    <row r="4186" spans="1:10" x14ac:dyDescent="0.25">
      <c r="A4186" s="18">
        <v>24248046</v>
      </c>
      <c r="B4186" s="184" t="s">
        <v>8359</v>
      </c>
      <c r="C4186" s="18" t="s">
        <v>8360</v>
      </c>
      <c r="D4186" s="185" t="s">
        <v>633</v>
      </c>
      <c r="E4186" s="18" t="s">
        <v>8361</v>
      </c>
      <c r="F4186" s="18">
        <v>17</v>
      </c>
      <c r="G4186" s="18" t="s">
        <v>142</v>
      </c>
      <c r="H4186" s="184" t="s">
        <v>8162</v>
      </c>
      <c r="I4186" s="185" t="s">
        <v>142</v>
      </c>
      <c r="J4186" s="18" t="s">
        <v>608</v>
      </c>
    </row>
    <row r="4187" spans="1:10" x14ac:dyDescent="0.25">
      <c r="A4187" s="18">
        <v>24190633</v>
      </c>
      <c r="B4187" s="184" t="s">
        <v>8362</v>
      </c>
      <c r="C4187" s="18" t="s">
        <v>1589</v>
      </c>
      <c r="D4187" s="185" t="s">
        <v>380</v>
      </c>
      <c r="E4187" s="18" t="s">
        <v>8363</v>
      </c>
      <c r="F4187" s="18">
        <v>17</v>
      </c>
      <c r="G4187" s="18" t="s">
        <v>142</v>
      </c>
      <c r="H4187" s="184" t="s">
        <v>8162</v>
      </c>
      <c r="I4187" s="185" t="s">
        <v>142</v>
      </c>
      <c r="J4187" s="18" t="s">
        <v>8364</v>
      </c>
    </row>
    <row r="4188" spans="1:10" x14ac:dyDescent="0.25">
      <c r="A4188" s="18">
        <v>24248351</v>
      </c>
      <c r="B4188" s="184" t="s">
        <v>8365</v>
      </c>
      <c r="C4188" s="18" t="s">
        <v>8366</v>
      </c>
      <c r="D4188" s="185" t="s">
        <v>95</v>
      </c>
      <c r="E4188" s="18" t="s">
        <v>8367</v>
      </c>
      <c r="F4188" s="18">
        <v>15</v>
      </c>
      <c r="G4188" s="18" t="s">
        <v>142</v>
      </c>
      <c r="H4188" s="184" t="s">
        <v>8162</v>
      </c>
      <c r="I4188" s="185" t="s">
        <v>142</v>
      </c>
      <c r="J4188" s="18" t="s">
        <v>152</v>
      </c>
    </row>
    <row r="4189" spans="1:10" x14ac:dyDescent="0.25">
      <c r="A4189" s="18">
        <v>24180152</v>
      </c>
      <c r="B4189" s="184" t="s">
        <v>5945</v>
      </c>
      <c r="C4189" s="18" t="s">
        <v>8368</v>
      </c>
      <c r="D4189" s="185" t="s">
        <v>7187</v>
      </c>
      <c r="E4189" s="18" t="s">
        <v>8369</v>
      </c>
      <c r="F4189" s="18">
        <v>18</v>
      </c>
      <c r="G4189" s="18" t="s">
        <v>142</v>
      </c>
      <c r="H4189" s="184" t="s">
        <v>8162</v>
      </c>
      <c r="I4189" s="185" t="s">
        <v>142</v>
      </c>
      <c r="J4189" s="18" t="s">
        <v>8234</v>
      </c>
    </row>
    <row r="4190" spans="1:10" x14ac:dyDescent="0.25">
      <c r="A4190" s="18">
        <v>24180732</v>
      </c>
      <c r="B4190" s="184" t="s">
        <v>8370</v>
      </c>
      <c r="C4190" s="18" t="s">
        <v>6479</v>
      </c>
      <c r="D4190" s="185" t="s">
        <v>7165</v>
      </c>
      <c r="E4190" s="18" t="s">
        <v>8371</v>
      </c>
      <c r="F4190" s="18">
        <v>18</v>
      </c>
      <c r="G4190" s="18" t="s">
        <v>142</v>
      </c>
      <c r="H4190" s="184" t="s">
        <v>8162</v>
      </c>
      <c r="I4190" s="185" t="s">
        <v>142</v>
      </c>
      <c r="J4190" s="18" t="s">
        <v>8372</v>
      </c>
    </row>
    <row r="4191" spans="1:10" x14ac:dyDescent="0.25">
      <c r="A4191" s="18">
        <v>24180144</v>
      </c>
      <c r="B4191" s="184" t="s">
        <v>8373</v>
      </c>
      <c r="C4191" s="18" t="s">
        <v>4073</v>
      </c>
      <c r="D4191" s="185" t="s">
        <v>633</v>
      </c>
      <c r="E4191" s="18" t="s">
        <v>8374</v>
      </c>
      <c r="F4191" s="18">
        <v>17</v>
      </c>
      <c r="G4191" s="18" t="s">
        <v>142</v>
      </c>
      <c r="H4191" s="184" t="s">
        <v>8162</v>
      </c>
      <c r="I4191" s="185" t="s">
        <v>142</v>
      </c>
      <c r="J4191" s="18" t="s">
        <v>2022</v>
      </c>
    </row>
    <row r="4192" spans="1:10" x14ac:dyDescent="0.25">
      <c r="A4192" s="18">
        <v>24190699</v>
      </c>
      <c r="B4192" s="184" t="s">
        <v>8375</v>
      </c>
      <c r="C4192" s="18" t="s">
        <v>8376</v>
      </c>
      <c r="D4192" s="185" t="s">
        <v>7187</v>
      </c>
      <c r="E4192" s="18" t="s">
        <v>8377</v>
      </c>
      <c r="F4192" s="18">
        <v>18</v>
      </c>
      <c r="G4192" s="18" t="s">
        <v>142</v>
      </c>
      <c r="H4192" s="184" t="s">
        <v>8162</v>
      </c>
      <c r="I4192" s="185" t="s">
        <v>142</v>
      </c>
      <c r="J4192" s="18" t="s">
        <v>8314</v>
      </c>
    </row>
    <row r="4193" spans="1:10" x14ac:dyDescent="0.25">
      <c r="A4193" s="18">
        <v>24200244</v>
      </c>
      <c r="B4193" s="184" t="s">
        <v>3812</v>
      </c>
      <c r="C4193" s="18" t="s">
        <v>8378</v>
      </c>
      <c r="D4193" s="185" t="s">
        <v>94</v>
      </c>
      <c r="E4193" s="18" t="s">
        <v>3096</v>
      </c>
      <c r="F4193" s="18">
        <v>15</v>
      </c>
      <c r="G4193" s="18" t="s">
        <v>142</v>
      </c>
      <c r="H4193" s="184" t="s">
        <v>8162</v>
      </c>
      <c r="I4193" s="185" t="s">
        <v>142</v>
      </c>
      <c r="J4193" s="18" t="s">
        <v>3661</v>
      </c>
    </row>
    <row r="4194" spans="1:10" x14ac:dyDescent="0.25">
      <c r="A4194" s="18">
        <v>24199148</v>
      </c>
      <c r="B4194" s="184" t="s">
        <v>8379</v>
      </c>
      <c r="C4194" s="18" t="s">
        <v>8380</v>
      </c>
      <c r="D4194" s="185" t="s">
        <v>380</v>
      </c>
      <c r="E4194" s="18" t="s">
        <v>8381</v>
      </c>
      <c r="F4194" s="18">
        <v>17</v>
      </c>
      <c r="G4194" s="18" t="s">
        <v>142</v>
      </c>
      <c r="H4194" s="184" t="s">
        <v>8162</v>
      </c>
      <c r="I4194" s="185" t="s">
        <v>142</v>
      </c>
      <c r="J4194" s="18" t="s">
        <v>8382</v>
      </c>
    </row>
    <row r="4195" spans="1:10" x14ac:dyDescent="0.25">
      <c r="A4195" s="18">
        <v>24248441</v>
      </c>
      <c r="B4195" s="184" t="s">
        <v>8383</v>
      </c>
      <c r="C4195" s="18" t="s">
        <v>8384</v>
      </c>
      <c r="D4195" s="185" t="s">
        <v>380</v>
      </c>
      <c r="E4195" s="18" t="s">
        <v>8385</v>
      </c>
      <c r="F4195" s="18">
        <v>15</v>
      </c>
      <c r="G4195" s="18" t="s">
        <v>142</v>
      </c>
      <c r="H4195" s="184" t="s">
        <v>8162</v>
      </c>
      <c r="I4195" s="185" t="s">
        <v>142</v>
      </c>
      <c r="J4195" s="18" t="s">
        <v>8188</v>
      </c>
    </row>
    <row r="4196" spans="1:10" x14ac:dyDescent="0.25">
      <c r="A4196" s="18">
        <v>24248541</v>
      </c>
      <c r="B4196" s="184" t="s">
        <v>8386</v>
      </c>
      <c r="C4196" s="18" t="s">
        <v>8387</v>
      </c>
      <c r="D4196" s="185" t="s">
        <v>7187</v>
      </c>
      <c r="E4196" s="18" t="s">
        <v>7190</v>
      </c>
      <c r="F4196" s="18">
        <v>18</v>
      </c>
      <c r="G4196" s="18" t="s">
        <v>142</v>
      </c>
      <c r="H4196" s="184" t="s">
        <v>8162</v>
      </c>
      <c r="I4196" s="185" t="s">
        <v>142</v>
      </c>
      <c r="J4196" s="18" t="s">
        <v>7644</v>
      </c>
    </row>
    <row r="4197" spans="1:10" x14ac:dyDescent="0.25">
      <c r="A4197" s="18">
        <v>24220453</v>
      </c>
      <c r="B4197" s="184" t="s">
        <v>3375</v>
      </c>
      <c r="C4197" s="18" t="s">
        <v>8388</v>
      </c>
      <c r="D4197" s="185" t="s">
        <v>380</v>
      </c>
      <c r="E4197" s="18" t="s">
        <v>7474</v>
      </c>
      <c r="F4197" s="18">
        <v>17</v>
      </c>
      <c r="G4197" s="18" t="s">
        <v>142</v>
      </c>
      <c r="H4197" s="184" t="s">
        <v>8162</v>
      </c>
      <c r="I4197" s="185" t="s">
        <v>142</v>
      </c>
      <c r="J4197" s="18" t="s">
        <v>8389</v>
      </c>
    </row>
    <row r="4198" spans="1:10" x14ac:dyDescent="0.25">
      <c r="A4198" s="18">
        <v>24181197</v>
      </c>
      <c r="B4198" s="184" t="s">
        <v>3818</v>
      </c>
      <c r="C4198" s="18" t="s">
        <v>8390</v>
      </c>
      <c r="D4198" s="185" t="s">
        <v>7165</v>
      </c>
      <c r="E4198" s="18" t="s">
        <v>8214</v>
      </c>
      <c r="F4198" s="18">
        <v>18</v>
      </c>
      <c r="G4198" s="18" t="s">
        <v>142</v>
      </c>
      <c r="H4198" s="184" t="s">
        <v>8162</v>
      </c>
      <c r="I4198" s="185" t="s">
        <v>142</v>
      </c>
      <c r="J4198" s="18" t="s">
        <v>1292</v>
      </c>
    </row>
    <row r="4199" spans="1:10" x14ac:dyDescent="0.25">
      <c r="A4199" s="18">
        <v>24202825</v>
      </c>
      <c r="B4199" s="184" t="s">
        <v>4640</v>
      </c>
      <c r="C4199" s="18" t="s">
        <v>8391</v>
      </c>
      <c r="D4199" s="185" t="s">
        <v>633</v>
      </c>
      <c r="E4199" s="18" t="s">
        <v>8392</v>
      </c>
      <c r="F4199" s="18">
        <v>16</v>
      </c>
      <c r="G4199" s="18" t="s">
        <v>142</v>
      </c>
      <c r="H4199" s="184" t="s">
        <v>8162</v>
      </c>
      <c r="I4199" s="185" t="s">
        <v>142</v>
      </c>
      <c r="J4199" s="18" t="s">
        <v>3348</v>
      </c>
    </row>
    <row r="4200" spans="1:10" x14ac:dyDescent="0.25">
      <c r="A4200" s="18">
        <v>24248604</v>
      </c>
      <c r="B4200" s="184" t="s">
        <v>8393</v>
      </c>
      <c r="C4200" s="18" t="s">
        <v>4613</v>
      </c>
      <c r="D4200" s="185" t="s">
        <v>633</v>
      </c>
      <c r="E4200" s="18" t="s">
        <v>7537</v>
      </c>
      <c r="F4200" s="18">
        <v>16</v>
      </c>
      <c r="G4200" s="18" t="s">
        <v>142</v>
      </c>
      <c r="H4200" s="184" t="s">
        <v>8162</v>
      </c>
      <c r="I4200" s="185" t="s">
        <v>142</v>
      </c>
      <c r="J4200" s="18" t="s">
        <v>8174</v>
      </c>
    </row>
    <row r="4201" spans="1:10" x14ac:dyDescent="0.25">
      <c r="A4201" s="18">
        <v>24222700</v>
      </c>
      <c r="B4201" s="184" t="s">
        <v>3823</v>
      </c>
      <c r="C4201" s="18" t="s">
        <v>2517</v>
      </c>
      <c r="D4201" s="185" t="s">
        <v>633</v>
      </c>
      <c r="E4201" s="18" t="s">
        <v>8394</v>
      </c>
      <c r="F4201" s="18">
        <v>15</v>
      </c>
      <c r="G4201" s="18" t="s">
        <v>142</v>
      </c>
      <c r="H4201" s="184" t="s">
        <v>8162</v>
      </c>
      <c r="I4201" s="185" t="s">
        <v>142</v>
      </c>
      <c r="J4201" s="18" t="s">
        <v>3720</v>
      </c>
    </row>
    <row r="4202" spans="1:10" x14ac:dyDescent="0.25">
      <c r="A4202" s="18">
        <v>24199268</v>
      </c>
      <c r="B4202" s="184" t="s">
        <v>8395</v>
      </c>
      <c r="C4202" s="18" t="s">
        <v>6941</v>
      </c>
      <c r="D4202" s="185" t="s">
        <v>380</v>
      </c>
      <c r="E4202" s="18" t="s">
        <v>7941</v>
      </c>
      <c r="F4202" s="18">
        <v>17</v>
      </c>
      <c r="G4202" s="18" t="s">
        <v>142</v>
      </c>
      <c r="H4202" s="184" t="s">
        <v>8162</v>
      </c>
      <c r="I4202" s="185" t="s">
        <v>142</v>
      </c>
      <c r="J4202" s="18" t="s">
        <v>8301</v>
      </c>
    </row>
    <row r="4203" spans="1:10" x14ac:dyDescent="0.25">
      <c r="A4203" s="18">
        <v>24220995</v>
      </c>
      <c r="B4203" s="184" t="s">
        <v>8396</v>
      </c>
      <c r="C4203" s="18" t="s">
        <v>3386</v>
      </c>
      <c r="D4203" s="185" t="s">
        <v>633</v>
      </c>
      <c r="E4203" s="18" t="s">
        <v>8397</v>
      </c>
      <c r="F4203" s="18">
        <v>17</v>
      </c>
      <c r="G4203" s="18" t="s">
        <v>142</v>
      </c>
      <c r="H4203" s="184" t="s">
        <v>8162</v>
      </c>
      <c r="I4203" s="185" t="s">
        <v>142</v>
      </c>
      <c r="J4203" s="18" t="s">
        <v>8398</v>
      </c>
    </row>
    <row r="4204" spans="1:10" x14ac:dyDescent="0.25">
      <c r="A4204" s="18">
        <v>24248050</v>
      </c>
      <c r="B4204" s="184" t="s">
        <v>3288</v>
      </c>
      <c r="C4204" s="18" t="s">
        <v>3306</v>
      </c>
      <c r="D4204" s="185" t="s">
        <v>380</v>
      </c>
      <c r="E4204" s="18" t="s">
        <v>7882</v>
      </c>
      <c r="F4204" s="18">
        <v>16</v>
      </c>
      <c r="G4204" s="18" t="s">
        <v>142</v>
      </c>
      <c r="H4204" s="184" t="s">
        <v>8162</v>
      </c>
      <c r="I4204" s="185" t="s">
        <v>142</v>
      </c>
    </row>
    <row r="4205" spans="1:10" x14ac:dyDescent="0.25">
      <c r="A4205" s="18">
        <v>24238963</v>
      </c>
      <c r="B4205" s="184" t="s">
        <v>8399</v>
      </c>
      <c r="C4205" s="18" t="s">
        <v>8400</v>
      </c>
      <c r="D4205" s="185" t="s">
        <v>380</v>
      </c>
      <c r="E4205" s="18" t="s">
        <v>7479</v>
      </c>
      <c r="F4205" s="18">
        <v>17</v>
      </c>
      <c r="G4205" s="18" t="s">
        <v>142</v>
      </c>
      <c r="H4205" s="184" t="s">
        <v>8162</v>
      </c>
      <c r="I4205" s="185" t="s">
        <v>142</v>
      </c>
      <c r="J4205" s="18" t="s">
        <v>445</v>
      </c>
    </row>
    <row r="4206" spans="1:10" x14ac:dyDescent="0.25">
      <c r="A4206" s="18">
        <v>24192072</v>
      </c>
      <c r="B4206" s="184" t="s">
        <v>1539</v>
      </c>
      <c r="C4206" s="18" t="s">
        <v>1777</v>
      </c>
      <c r="D4206" s="185" t="s">
        <v>380</v>
      </c>
      <c r="E4206" s="18" t="s">
        <v>8401</v>
      </c>
      <c r="F4206" s="18">
        <v>16</v>
      </c>
      <c r="G4206" s="18" t="s">
        <v>142</v>
      </c>
      <c r="H4206" s="184" t="s">
        <v>8162</v>
      </c>
      <c r="I4206" s="185" t="s">
        <v>142</v>
      </c>
      <c r="J4206" s="18" t="s">
        <v>7644</v>
      </c>
    </row>
    <row r="4207" spans="1:10" x14ac:dyDescent="0.25">
      <c r="A4207" s="18">
        <v>24183131</v>
      </c>
      <c r="B4207" s="184" t="s">
        <v>4659</v>
      </c>
      <c r="C4207" s="18" t="s">
        <v>8402</v>
      </c>
      <c r="D4207" s="185" t="s">
        <v>7187</v>
      </c>
      <c r="E4207" s="18" t="s">
        <v>8403</v>
      </c>
      <c r="F4207" s="18">
        <v>18</v>
      </c>
      <c r="G4207" s="18" t="s">
        <v>142</v>
      </c>
      <c r="H4207" s="184" t="s">
        <v>8162</v>
      </c>
      <c r="I4207" s="185" t="s">
        <v>142</v>
      </c>
      <c r="J4207" s="18" t="s">
        <v>8404</v>
      </c>
    </row>
    <row r="4208" spans="1:10" x14ac:dyDescent="0.25">
      <c r="A4208" s="18">
        <v>24248345</v>
      </c>
      <c r="B4208" s="184" t="s">
        <v>2676</v>
      </c>
      <c r="C4208" s="18" t="s">
        <v>8405</v>
      </c>
      <c r="D4208" s="185" t="s">
        <v>380</v>
      </c>
      <c r="E4208" s="18" t="s">
        <v>8406</v>
      </c>
      <c r="F4208" s="18">
        <v>17</v>
      </c>
      <c r="G4208" s="18" t="s">
        <v>142</v>
      </c>
      <c r="H4208" s="184" t="s">
        <v>8162</v>
      </c>
      <c r="I4208" s="185" t="s">
        <v>142</v>
      </c>
      <c r="J4208" s="18" t="s">
        <v>152</v>
      </c>
    </row>
    <row r="4209" spans="1:10" x14ac:dyDescent="0.25">
      <c r="A4209" s="18">
        <v>24248350</v>
      </c>
      <c r="B4209" s="184" t="s">
        <v>5517</v>
      </c>
      <c r="C4209" s="18" t="s">
        <v>184</v>
      </c>
      <c r="D4209" s="185" t="s">
        <v>95</v>
      </c>
      <c r="E4209" s="18" t="s">
        <v>7223</v>
      </c>
      <c r="F4209" s="18">
        <v>15</v>
      </c>
      <c r="G4209" s="18" t="s">
        <v>142</v>
      </c>
      <c r="H4209" s="184" t="s">
        <v>8162</v>
      </c>
      <c r="I4209" s="185" t="s">
        <v>142</v>
      </c>
      <c r="J4209" s="18" t="s">
        <v>152</v>
      </c>
    </row>
    <row r="4210" spans="1:10" x14ac:dyDescent="0.25">
      <c r="A4210" s="18">
        <v>24201948</v>
      </c>
      <c r="B4210" s="184" t="s">
        <v>8407</v>
      </c>
      <c r="C4210" s="18" t="s">
        <v>8408</v>
      </c>
      <c r="D4210" s="185" t="s">
        <v>633</v>
      </c>
      <c r="E4210" s="18" t="s">
        <v>7212</v>
      </c>
      <c r="F4210" s="18">
        <v>17</v>
      </c>
      <c r="G4210" s="18" t="s">
        <v>142</v>
      </c>
      <c r="H4210" s="184" t="s">
        <v>8162</v>
      </c>
      <c r="I4210" s="185" t="s">
        <v>142</v>
      </c>
      <c r="J4210" s="18" t="s">
        <v>7846</v>
      </c>
    </row>
    <row r="4211" spans="1:10" x14ac:dyDescent="0.25">
      <c r="A4211" s="18">
        <v>24188025</v>
      </c>
      <c r="B4211" s="184" t="s">
        <v>430</v>
      </c>
      <c r="C4211" s="18" t="s">
        <v>8409</v>
      </c>
      <c r="D4211" s="185" t="s">
        <v>7187</v>
      </c>
      <c r="E4211" s="18" t="s">
        <v>8410</v>
      </c>
      <c r="F4211" s="18">
        <v>17</v>
      </c>
      <c r="G4211" s="18" t="s">
        <v>142</v>
      </c>
      <c r="H4211" s="184" t="s">
        <v>8162</v>
      </c>
      <c r="I4211" s="185" t="s">
        <v>142</v>
      </c>
      <c r="J4211" s="18" t="s">
        <v>8411</v>
      </c>
    </row>
    <row r="4212" spans="1:10" x14ac:dyDescent="0.25">
      <c r="A4212" s="18">
        <v>24248440</v>
      </c>
      <c r="B4212" s="184" t="s">
        <v>8412</v>
      </c>
      <c r="C4212" s="18" t="s">
        <v>8413</v>
      </c>
      <c r="D4212" s="185" t="s">
        <v>95</v>
      </c>
      <c r="E4212" s="18" t="s">
        <v>7754</v>
      </c>
      <c r="F4212" s="18">
        <v>15</v>
      </c>
      <c r="G4212" s="18" t="s">
        <v>142</v>
      </c>
      <c r="H4212" s="184" t="s">
        <v>8162</v>
      </c>
      <c r="I4212" s="185" t="s">
        <v>142</v>
      </c>
      <c r="J4212" s="18" t="s">
        <v>7644</v>
      </c>
    </row>
    <row r="4213" spans="1:10" x14ac:dyDescent="0.25">
      <c r="A4213" s="18">
        <v>24249005</v>
      </c>
      <c r="B4213" s="184" t="s">
        <v>8414</v>
      </c>
      <c r="C4213" s="18" t="s">
        <v>8415</v>
      </c>
      <c r="D4213" s="185" t="s">
        <v>633</v>
      </c>
      <c r="E4213" s="18" t="s">
        <v>8416</v>
      </c>
      <c r="F4213" s="18">
        <v>15</v>
      </c>
      <c r="G4213" s="18" t="s">
        <v>142</v>
      </c>
      <c r="H4213" s="184" t="s">
        <v>8162</v>
      </c>
      <c r="I4213" s="185" t="s">
        <v>142</v>
      </c>
      <c r="J4213" s="18" t="s">
        <v>8299</v>
      </c>
    </row>
    <row r="4214" spans="1:10" x14ac:dyDescent="0.25">
      <c r="A4214" s="18">
        <v>24220170</v>
      </c>
      <c r="B4214" s="184" t="s">
        <v>8417</v>
      </c>
      <c r="C4214" s="18" t="s">
        <v>2485</v>
      </c>
      <c r="D4214" s="185" t="s">
        <v>7187</v>
      </c>
      <c r="E4214" s="18" t="s">
        <v>8418</v>
      </c>
      <c r="F4214" s="18">
        <v>18</v>
      </c>
      <c r="G4214" s="18" t="s">
        <v>142</v>
      </c>
      <c r="H4214" s="184" t="s">
        <v>8419</v>
      </c>
      <c r="I4214" s="185" t="s">
        <v>142</v>
      </c>
      <c r="J4214" s="18" t="s">
        <v>3403</v>
      </c>
    </row>
    <row r="4215" spans="1:10" x14ac:dyDescent="0.25">
      <c r="A4215" s="18">
        <v>24247799</v>
      </c>
      <c r="B4215" s="184" t="s">
        <v>8420</v>
      </c>
      <c r="C4215" s="18" t="s">
        <v>8421</v>
      </c>
      <c r="D4215" s="185" t="s">
        <v>7165</v>
      </c>
      <c r="E4215" s="18" t="s">
        <v>8012</v>
      </c>
      <c r="F4215" s="18">
        <v>18</v>
      </c>
      <c r="G4215" s="18" t="s">
        <v>142</v>
      </c>
      <c r="H4215" s="184" t="s">
        <v>8419</v>
      </c>
      <c r="I4215" s="185" t="s">
        <v>142</v>
      </c>
      <c r="J4215" s="18" t="s">
        <v>3348</v>
      </c>
    </row>
    <row r="4216" spans="1:10" x14ac:dyDescent="0.25">
      <c r="A4216" s="18">
        <v>24221751</v>
      </c>
      <c r="B4216" s="184" t="s">
        <v>8422</v>
      </c>
      <c r="C4216" s="18" t="s">
        <v>8423</v>
      </c>
      <c r="D4216" s="185" t="s">
        <v>7187</v>
      </c>
      <c r="E4216" s="18" t="s">
        <v>8424</v>
      </c>
      <c r="F4216" s="18">
        <v>18</v>
      </c>
      <c r="G4216" s="18" t="s">
        <v>142</v>
      </c>
      <c r="H4216" s="184" t="s">
        <v>8419</v>
      </c>
      <c r="I4216" s="185" t="s">
        <v>142</v>
      </c>
      <c r="J4216" s="18" t="s">
        <v>4050</v>
      </c>
    </row>
    <row r="4217" spans="1:10" x14ac:dyDescent="0.25">
      <c r="A4217" s="18">
        <v>24249006</v>
      </c>
      <c r="B4217" s="184" t="s">
        <v>4689</v>
      </c>
      <c r="C4217" s="18" t="s">
        <v>6528</v>
      </c>
      <c r="D4217" s="185" t="s">
        <v>633</v>
      </c>
      <c r="E4217" s="18" t="s">
        <v>8425</v>
      </c>
      <c r="F4217" s="18">
        <v>16</v>
      </c>
      <c r="G4217" s="18" t="s">
        <v>142</v>
      </c>
      <c r="H4217" s="184" t="s">
        <v>8419</v>
      </c>
      <c r="I4217" s="185" t="s">
        <v>142</v>
      </c>
      <c r="J4217" s="18" t="s">
        <v>2313</v>
      </c>
    </row>
    <row r="4218" spans="1:10" x14ac:dyDescent="0.25">
      <c r="A4218" s="18">
        <v>24202295</v>
      </c>
      <c r="B4218" s="184" t="s">
        <v>8426</v>
      </c>
      <c r="C4218" s="18" t="s">
        <v>621</v>
      </c>
      <c r="D4218" s="185" t="s">
        <v>95</v>
      </c>
      <c r="E4218" s="18" t="s">
        <v>550</v>
      </c>
      <c r="F4218" s="18">
        <v>15</v>
      </c>
      <c r="G4218" s="18" t="s">
        <v>142</v>
      </c>
      <c r="H4218" s="184" t="s">
        <v>8419</v>
      </c>
      <c r="I4218" s="185" t="s">
        <v>142</v>
      </c>
      <c r="J4218" s="18" t="s">
        <v>3398</v>
      </c>
    </row>
    <row r="4219" spans="1:10" x14ac:dyDescent="0.25">
      <c r="A4219" s="18">
        <v>24200128</v>
      </c>
      <c r="B4219" s="184" t="s">
        <v>454</v>
      </c>
      <c r="C4219" s="18" t="s">
        <v>1737</v>
      </c>
      <c r="D4219" s="185" t="s">
        <v>380</v>
      </c>
      <c r="E4219" s="18" t="s">
        <v>8282</v>
      </c>
      <c r="F4219" s="18">
        <v>16</v>
      </c>
      <c r="G4219" s="18" t="s">
        <v>142</v>
      </c>
      <c r="H4219" s="184" t="s">
        <v>8419</v>
      </c>
      <c r="I4219" s="185" t="s">
        <v>142</v>
      </c>
      <c r="J4219" s="18" t="s">
        <v>2087</v>
      </c>
    </row>
    <row r="4220" spans="1:10" x14ac:dyDescent="0.25">
      <c r="A4220" s="18">
        <v>24191579</v>
      </c>
      <c r="B4220" s="184" t="s">
        <v>8427</v>
      </c>
      <c r="C4220" s="18" t="s">
        <v>866</v>
      </c>
      <c r="D4220" s="185" t="s">
        <v>7187</v>
      </c>
      <c r="E4220" s="18" t="s">
        <v>7615</v>
      </c>
      <c r="F4220" s="18">
        <v>17</v>
      </c>
      <c r="G4220" s="18" t="s">
        <v>142</v>
      </c>
      <c r="H4220" s="184" t="s">
        <v>8419</v>
      </c>
      <c r="I4220" s="185" t="s">
        <v>142</v>
      </c>
      <c r="J4220" s="18" t="s">
        <v>8428</v>
      </c>
    </row>
    <row r="4221" spans="1:10" x14ac:dyDescent="0.25">
      <c r="A4221" s="18">
        <v>24247626</v>
      </c>
      <c r="B4221" s="184" t="s">
        <v>8429</v>
      </c>
      <c r="C4221" s="18" t="s">
        <v>8430</v>
      </c>
      <c r="D4221" s="185" t="s">
        <v>633</v>
      </c>
      <c r="E4221" s="18" t="s">
        <v>8431</v>
      </c>
      <c r="F4221" s="18">
        <v>16</v>
      </c>
      <c r="G4221" s="18" t="s">
        <v>142</v>
      </c>
      <c r="H4221" s="184" t="s">
        <v>8419</v>
      </c>
      <c r="I4221" s="185" t="s">
        <v>142</v>
      </c>
      <c r="J4221" s="18" t="s">
        <v>307</v>
      </c>
    </row>
    <row r="4222" spans="1:10" x14ac:dyDescent="0.25">
      <c r="A4222" s="18">
        <v>24247686</v>
      </c>
      <c r="B4222" s="184" t="s">
        <v>8432</v>
      </c>
      <c r="C4222" s="18" t="s">
        <v>8433</v>
      </c>
      <c r="D4222" s="185" t="s">
        <v>380</v>
      </c>
      <c r="E4222" s="18" t="s">
        <v>8434</v>
      </c>
      <c r="F4222" s="18">
        <v>16</v>
      </c>
      <c r="G4222" s="18" t="s">
        <v>142</v>
      </c>
      <c r="H4222" s="184" t="s">
        <v>8419</v>
      </c>
      <c r="I4222" s="185" t="s">
        <v>142</v>
      </c>
      <c r="J4222" s="18" t="s">
        <v>307</v>
      </c>
    </row>
    <row r="4223" spans="1:10" x14ac:dyDescent="0.25">
      <c r="A4223" s="18">
        <v>24199305</v>
      </c>
      <c r="B4223" s="184" t="s">
        <v>8435</v>
      </c>
      <c r="C4223" s="18" t="s">
        <v>8436</v>
      </c>
      <c r="D4223" s="185" t="s">
        <v>633</v>
      </c>
      <c r="E4223" s="18" t="s">
        <v>8437</v>
      </c>
      <c r="F4223" s="18">
        <v>17</v>
      </c>
      <c r="G4223" s="18" t="s">
        <v>142</v>
      </c>
      <c r="H4223" s="184" t="s">
        <v>8419</v>
      </c>
      <c r="I4223" s="185" t="s">
        <v>142</v>
      </c>
      <c r="J4223" s="18" t="s">
        <v>2313</v>
      </c>
    </row>
    <row r="4224" spans="1:10" x14ac:dyDescent="0.25">
      <c r="A4224" s="18">
        <v>24249007</v>
      </c>
      <c r="B4224" s="184" t="s">
        <v>8438</v>
      </c>
      <c r="C4224" s="18" t="s">
        <v>8439</v>
      </c>
      <c r="D4224" s="185" t="s">
        <v>380</v>
      </c>
      <c r="E4224" s="18" t="s">
        <v>8440</v>
      </c>
      <c r="F4224" s="18">
        <v>17</v>
      </c>
      <c r="G4224" s="18" t="s">
        <v>142</v>
      </c>
      <c r="H4224" s="184" t="s">
        <v>8419</v>
      </c>
      <c r="I4224" s="185" t="s">
        <v>142</v>
      </c>
      <c r="J4224" s="18" t="s">
        <v>2313</v>
      </c>
    </row>
    <row r="4225" spans="1:10" x14ac:dyDescent="0.25">
      <c r="A4225" s="18">
        <v>24180401</v>
      </c>
      <c r="B4225" s="184" t="s">
        <v>8441</v>
      </c>
      <c r="C4225" s="18" t="s">
        <v>8442</v>
      </c>
      <c r="D4225" s="185" t="s">
        <v>633</v>
      </c>
      <c r="E4225" s="18" t="s">
        <v>8443</v>
      </c>
      <c r="F4225" s="18">
        <v>17</v>
      </c>
      <c r="G4225" s="18" t="s">
        <v>142</v>
      </c>
      <c r="H4225" s="184" t="s">
        <v>8419</v>
      </c>
      <c r="I4225" s="185" t="s">
        <v>142</v>
      </c>
      <c r="J4225" s="18" t="s">
        <v>1322</v>
      </c>
    </row>
    <row r="4226" spans="1:10" x14ac:dyDescent="0.25">
      <c r="A4226" s="18">
        <v>24180122</v>
      </c>
      <c r="B4226" s="184" t="s">
        <v>8444</v>
      </c>
      <c r="C4226" s="18" t="s">
        <v>4852</v>
      </c>
      <c r="D4226" s="185" t="s">
        <v>7187</v>
      </c>
      <c r="E4226" s="18" t="s">
        <v>8445</v>
      </c>
      <c r="F4226" s="18">
        <v>18</v>
      </c>
      <c r="G4226" s="18" t="s">
        <v>142</v>
      </c>
      <c r="H4226" s="184" t="s">
        <v>8419</v>
      </c>
      <c r="I4226" s="185" t="s">
        <v>142</v>
      </c>
      <c r="J4226" s="18" t="s">
        <v>2313</v>
      </c>
    </row>
    <row r="4227" spans="1:10" x14ac:dyDescent="0.25">
      <c r="A4227" s="18">
        <v>24190199</v>
      </c>
      <c r="B4227" s="184" t="s">
        <v>3309</v>
      </c>
      <c r="C4227" s="18" t="s">
        <v>8446</v>
      </c>
      <c r="D4227" s="185" t="s">
        <v>380</v>
      </c>
      <c r="E4227" s="18" t="s">
        <v>8447</v>
      </c>
      <c r="F4227" s="18">
        <v>16</v>
      </c>
      <c r="G4227" s="18" t="s">
        <v>142</v>
      </c>
      <c r="H4227" s="184" t="s">
        <v>8419</v>
      </c>
      <c r="I4227" s="185" t="s">
        <v>142</v>
      </c>
      <c r="J4227" s="18" t="s">
        <v>3661</v>
      </c>
    </row>
    <row r="4228" spans="1:10" x14ac:dyDescent="0.25">
      <c r="A4228" s="18">
        <v>24200040</v>
      </c>
      <c r="B4228" s="184" t="s">
        <v>8448</v>
      </c>
      <c r="C4228" s="18" t="s">
        <v>531</v>
      </c>
      <c r="D4228" s="185" t="s">
        <v>380</v>
      </c>
      <c r="E4228" s="18" t="s">
        <v>7813</v>
      </c>
      <c r="F4228" s="18">
        <v>15</v>
      </c>
      <c r="G4228" s="18" t="s">
        <v>142</v>
      </c>
      <c r="H4228" s="184" t="s">
        <v>8419</v>
      </c>
      <c r="I4228" s="185" t="s">
        <v>142</v>
      </c>
      <c r="J4228" s="18" t="s">
        <v>608</v>
      </c>
    </row>
    <row r="4229" spans="1:10" x14ac:dyDescent="0.25">
      <c r="A4229" s="18">
        <v>24182398</v>
      </c>
      <c r="B4229" s="184" t="s">
        <v>8449</v>
      </c>
      <c r="C4229" s="18" t="s">
        <v>6136</v>
      </c>
      <c r="D4229" s="185" t="s">
        <v>7165</v>
      </c>
      <c r="E4229" s="18" t="s">
        <v>8173</v>
      </c>
      <c r="F4229" s="18">
        <v>18</v>
      </c>
      <c r="G4229" s="18" t="s">
        <v>142</v>
      </c>
      <c r="H4229" s="184" t="s">
        <v>8419</v>
      </c>
      <c r="I4229" s="185" t="s">
        <v>142</v>
      </c>
      <c r="J4229" s="18" t="s">
        <v>238</v>
      </c>
    </row>
    <row r="4230" spans="1:10" x14ac:dyDescent="0.25">
      <c r="A4230" s="18">
        <v>24180119</v>
      </c>
      <c r="B4230" s="184" t="s">
        <v>5869</v>
      </c>
      <c r="C4230" s="18" t="s">
        <v>8450</v>
      </c>
      <c r="D4230" s="185" t="s">
        <v>7165</v>
      </c>
      <c r="E4230" s="18" t="s">
        <v>8451</v>
      </c>
      <c r="F4230" s="18">
        <v>18</v>
      </c>
      <c r="G4230" s="18" t="s">
        <v>142</v>
      </c>
      <c r="H4230" s="184" t="s">
        <v>8419</v>
      </c>
      <c r="I4230" s="185" t="s">
        <v>142</v>
      </c>
      <c r="J4230" s="18" t="s">
        <v>3888</v>
      </c>
    </row>
    <row r="4231" spans="1:10" x14ac:dyDescent="0.25">
      <c r="A4231" s="18">
        <v>24247786</v>
      </c>
      <c r="B4231" s="184" t="s">
        <v>8452</v>
      </c>
      <c r="C4231" s="18" t="s">
        <v>2472</v>
      </c>
      <c r="D4231" s="185" t="s">
        <v>380</v>
      </c>
      <c r="E4231" s="18" t="s">
        <v>9129</v>
      </c>
      <c r="F4231" s="18">
        <v>17</v>
      </c>
      <c r="G4231" s="18" t="s">
        <v>142</v>
      </c>
      <c r="H4231" s="184" t="s">
        <v>8419</v>
      </c>
      <c r="I4231" s="185" t="s">
        <v>142</v>
      </c>
      <c r="J4231" s="18" t="s">
        <v>307</v>
      </c>
    </row>
    <row r="4232" spans="1:10" x14ac:dyDescent="0.25">
      <c r="A4232" s="18">
        <v>24211176</v>
      </c>
      <c r="B4232" s="184" t="s">
        <v>8453</v>
      </c>
      <c r="C4232" s="18" t="s">
        <v>2382</v>
      </c>
      <c r="D4232" s="185" t="s">
        <v>633</v>
      </c>
      <c r="E4232" s="18" t="s">
        <v>8454</v>
      </c>
      <c r="F4232" s="18">
        <v>16</v>
      </c>
      <c r="G4232" s="18" t="s">
        <v>142</v>
      </c>
      <c r="H4232" s="184" t="s">
        <v>8419</v>
      </c>
      <c r="I4232" s="185" t="s">
        <v>142</v>
      </c>
      <c r="J4232" s="18" t="s">
        <v>2283</v>
      </c>
    </row>
    <row r="4233" spans="1:10" x14ac:dyDescent="0.25">
      <c r="A4233" s="18">
        <v>24210431</v>
      </c>
      <c r="B4233" s="184" t="s">
        <v>8455</v>
      </c>
      <c r="C4233" s="18" t="s">
        <v>1351</v>
      </c>
      <c r="D4233" s="185" t="s">
        <v>633</v>
      </c>
      <c r="E4233" s="18" t="s">
        <v>7387</v>
      </c>
      <c r="F4233" s="18">
        <v>15</v>
      </c>
      <c r="G4233" s="18" t="s">
        <v>142</v>
      </c>
      <c r="H4233" s="184" t="s">
        <v>8419</v>
      </c>
      <c r="I4233" s="185" t="s">
        <v>142</v>
      </c>
      <c r="J4233" s="18" t="s">
        <v>4236</v>
      </c>
    </row>
    <row r="4234" spans="1:10" x14ac:dyDescent="0.25">
      <c r="A4234" s="18">
        <v>24233645</v>
      </c>
      <c r="B4234" s="184" t="s">
        <v>4774</v>
      </c>
      <c r="C4234" s="18" t="s">
        <v>8456</v>
      </c>
      <c r="D4234" s="185" t="s">
        <v>7187</v>
      </c>
      <c r="E4234" s="18" t="s">
        <v>8457</v>
      </c>
      <c r="F4234" s="18">
        <v>18</v>
      </c>
      <c r="G4234" s="18" t="s">
        <v>142</v>
      </c>
      <c r="H4234" s="184" t="s">
        <v>8419</v>
      </c>
      <c r="I4234" s="185" t="s">
        <v>142</v>
      </c>
      <c r="J4234" s="18" t="s">
        <v>8458</v>
      </c>
    </row>
    <row r="4235" spans="1:10" x14ac:dyDescent="0.25">
      <c r="A4235" s="18">
        <v>24188077</v>
      </c>
      <c r="B4235" s="184" t="s">
        <v>4783</v>
      </c>
      <c r="C4235" s="18" t="s">
        <v>2485</v>
      </c>
      <c r="D4235" s="185" t="s">
        <v>7187</v>
      </c>
      <c r="E4235" s="18" t="s">
        <v>8227</v>
      </c>
      <c r="F4235" s="18">
        <v>18</v>
      </c>
      <c r="G4235" s="18" t="s">
        <v>142</v>
      </c>
      <c r="H4235" s="184" t="s">
        <v>8419</v>
      </c>
      <c r="I4235" s="185" t="s">
        <v>142</v>
      </c>
      <c r="J4235" s="18" t="s">
        <v>5055</v>
      </c>
    </row>
    <row r="4236" spans="1:10" x14ac:dyDescent="0.25">
      <c r="A4236" s="18">
        <v>24183139</v>
      </c>
      <c r="B4236" s="184" t="s">
        <v>4506</v>
      </c>
      <c r="C4236" s="18" t="s">
        <v>531</v>
      </c>
      <c r="D4236" s="185" t="s">
        <v>380</v>
      </c>
      <c r="E4236" s="18" t="s">
        <v>8459</v>
      </c>
      <c r="F4236" s="18">
        <v>17</v>
      </c>
      <c r="G4236" s="18" t="s">
        <v>142</v>
      </c>
      <c r="H4236" s="184" t="s">
        <v>8419</v>
      </c>
      <c r="I4236" s="185" t="s">
        <v>142</v>
      </c>
      <c r="J4236" s="18" t="s">
        <v>780</v>
      </c>
    </row>
    <row r="4237" spans="1:10" x14ac:dyDescent="0.25">
      <c r="A4237" s="18">
        <v>24247957</v>
      </c>
      <c r="B4237" s="184" t="s">
        <v>2614</v>
      </c>
      <c r="C4237" s="18" t="s">
        <v>8460</v>
      </c>
      <c r="D4237" s="185" t="s">
        <v>7165</v>
      </c>
      <c r="E4237" s="18" t="s">
        <v>8461</v>
      </c>
      <c r="F4237" s="18">
        <v>17</v>
      </c>
      <c r="G4237" s="18" t="s">
        <v>142</v>
      </c>
      <c r="H4237" s="184" t="s">
        <v>8419</v>
      </c>
      <c r="I4237" s="185" t="s">
        <v>142</v>
      </c>
      <c r="J4237" s="18" t="s">
        <v>2022</v>
      </c>
    </row>
    <row r="4238" spans="1:10" x14ac:dyDescent="0.25">
      <c r="A4238" s="18">
        <v>24200011</v>
      </c>
      <c r="B4238" s="184" t="s">
        <v>8462</v>
      </c>
      <c r="C4238" s="18" t="s">
        <v>190</v>
      </c>
      <c r="D4238" s="185" t="s">
        <v>380</v>
      </c>
      <c r="E4238" s="18" t="s">
        <v>8463</v>
      </c>
      <c r="F4238" s="18">
        <v>17</v>
      </c>
      <c r="G4238" s="18" t="s">
        <v>142</v>
      </c>
      <c r="H4238" s="184" t="s">
        <v>8419</v>
      </c>
      <c r="I4238" s="185" t="s">
        <v>142</v>
      </c>
      <c r="J4238" s="18" t="s">
        <v>608</v>
      </c>
    </row>
    <row r="4239" spans="1:10" x14ac:dyDescent="0.25">
      <c r="A4239" s="18">
        <v>24188104</v>
      </c>
      <c r="B4239" s="184" t="s">
        <v>8464</v>
      </c>
      <c r="C4239" s="18" t="s">
        <v>6881</v>
      </c>
      <c r="D4239" s="185" t="s">
        <v>633</v>
      </c>
      <c r="E4239" s="18" t="s">
        <v>8465</v>
      </c>
      <c r="F4239" s="18">
        <v>17</v>
      </c>
      <c r="G4239" s="18" t="s">
        <v>142</v>
      </c>
      <c r="H4239" s="184" t="s">
        <v>8419</v>
      </c>
      <c r="I4239" s="185" t="s">
        <v>142</v>
      </c>
      <c r="J4239" s="18" t="s">
        <v>2313</v>
      </c>
    </row>
    <row r="4240" spans="1:10" x14ac:dyDescent="0.25">
      <c r="A4240" s="18">
        <v>24236458</v>
      </c>
      <c r="B4240" s="184" t="s">
        <v>4832</v>
      </c>
      <c r="C4240" s="18" t="s">
        <v>8466</v>
      </c>
      <c r="D4240" s="185" t="s">
        <v>380</v>
      </c>
      <c r="E4240" s="18" t="s">
        <v>8467</v>
      </c>
      <c r="F4240" s="18">
        <v>17</v>
      </c>
      <c r="G4240" s="18" t="s">
        <v>142</v>
      </c>
      <c r="H4240" s="184" t="s">
        <v>8419</v>
      </c>
      <c r="I4240" s="185" t="s">
        <v>142</v>
      </c>
      <c r="J4240" s="18" t="s">
        <v>8468</v>
      </c>
    </row>
    <row r="4241" spans="1:10" x14ac:dyDescent="0.25">
      <c r="A4241" s="18">
        <v>24211234</v>
      </c>
      <c r="B4241" s="184" t="s">
        <v>8469</v>
      </c>
      <c r="C4241" s="18" t="s">
        <v>4745</v>
      </c>
      <c r="D4241" s="185" t="s">
        <v>380</v>
      </c>
      <c r="E4241" s="18" t="s">
        <v>8470</v>
      </c>
      <c r="F4241" s="18">
        <v>16</v>
      </c>
      <c r="G4241" s="18" t="s">
        <v>142</v>
      </c>
      <c r="H4241" s="184" t="s">
        <v>8419</v>
      </c>
      <c r="I4241" s="185" t="s">
        <v>142</v>
      </c>
      <c r="J4241" s="18" t="s">
        <v>3398</v>
      </c>
    </row>
    <row r="4242" spans="1:10" x14ac:dyDescent="0.25">
      <c r="A4242" s="18">
        <v>24188115</v>
      </c>
      <c r="B4242" s="184" t="s">
        <v>8471</v>
      </c>
      <c r="C4242" s="18" t="s">
        <v>2451</v>
      </c>
      <c r="D4242" s="185" t="s">
        <v>633</v>
      </c>
      <c r="E4242" s="18" t="s">
        <v>8472</v>
      </c>
      <c r="F4242" s="18">
        <v>17</v>
      </c>
      <c r="G4242" s="18" t="s">
        <v>142</v>
      </c>
      <c r="H4242" s="184" t="s">
        <v>8419</v>
      </c>
      <c r="I4242" s="185" t="s">
        <v>142</v>
      </c>
      <c r="J4242" s="18" t="s">
        <v>4124</v>
      </c>
    </row>
    <row r="4243" spans="1:10" x14ac:dyDescent="0.25">
      <c r="A4243" s="18">
        <v>24199114</v>
      </c>
      <c r="B4243" s="184" t="s">
        <v>8473</v>
      </c>
      <c r="C4243" s="18" t="s">
        <v>5878</v>
      </c>
      <c r="D4243" s="185" t="s">
        <v>633</v>
      </c>
      <c r="E4243" s="18" t="s">
        <v>8474</v>
      </c>
      <c r="F4243" s="18">
        <v>17</v>
      </c>
      <c r="G4243" s="18" t="s">
        <v>142</v>
      </c>
      <c r="H4243" s="184" t="s">
        <v>8419</v>
      </c>
      <c r="I4243" s="185" t="s">
        <v>142</v>
      </c>
      <c r="J4243" s="18" t="s">
        <v>2313</v>
      </c>
    </row>
    <row r="4244" spans="1:10" x14ac:dyDescent="0.25">
      <c r="A4244" s="18">
        <v>24180137</v>
      </c>
      <c r="B4244" s="184" t="s">
        <v>8475</v>
      </c>
      <c r="C4244" s="18" t="s">
        <v>8476</v>
      </c>
      <c r="D4244" s="185" t="s">
        <v>7165</v>
      </c>
      <c r="E4244" s="18" t="s">
        <v>8063</v>
      </c>
      <c r="F4244" s="18">
        <v>17</v>
      </c>
      <c r="G4244" s="18" t="s">
        <v>142</v>
      </c>
      <c r="H4244" s="184" t="s">
        <v>8419</v>
      </c>
      <c r="I4244" s="185" t="s">
        <v>142</v>
      </c>
      <c r="J4244" s="18" t="s">
        <v>3888</v>
      </c>
    </row>
    <row r="4245" spans="1:10" x14ac:dyDescent="0.25">
      <c r="A4245" s="18">
        <v>24249009</v>
      </c>
      <c r="B4245" s="184" t="s">
        <v>8477</v>
      </c>
      <c r="C4245" s="18" t="s">
        <v>8478</v>
      </c>
      <c r="D4245" s="185" t="s">
        <v>7165</v>
      </c>
      <c r="E4245" s="18" t="s">
        <v>8479</v>
      </c>
      <c r="F4245" s="18">
        <v>17</v>
      </c>
      <c r="G4245" s="18" t="s">
        <v>142</v>
      </c>
      <c r="H4245" s="184" t="s">
        <v>8419</v>
      </c>
      <c r="I4245" s="185" t="s">
        <v>142</v>
      </c>
      <c r="J4245" s="18" t="s">
        <v>3348</v>
      </c>
    </row>
    <row r="4246" spans="1:10" x14ac:dyDescent="0.25">
      <c r="A4246" s="18">
        <v>24188234</v>
      </c>
      <c r="B4246" s="184" t="s">
        <v>8480</v>
      </c>
      <c r="C4246" s="18" t="s">
        <v>3694</v>
      </c>
      <c r="D4246" s="185" t="s">
        <v>7165</v>
      </c>
      <c r="E4246" s="18" t="s">
        <v>8313</v>
      </c>
      <c r="F4246" s="18">
        <v>18</v>
      </c>
      <c r="G4246" s="18" t="s">
        <v>142</v>
      </c>
      <c r="H4246" s="184" t="s">
        <v>8419</v>
      </c>
      <c r="I4246" s="185" t="s">
        <v>142</v>
      </c>
      <c r="J4246" s="18" t="s">
        <v>2313</v>
      </c>
    </row>
    <row r="4247" spans="1:10" x14ac:dyDescent="0.25">
      <c r="A4247" s="18">
        <v>24220172</v>
      </c>
      <c r="B4247" s="184" t="s">
        <v>8481</v>
      </c>
      <c r="C4247" s="18" t="s">
        <v>1950</v>
      </c>
      <c r="D4247" s="185" t="s">
        <v>380</v>
      </c>
      <c r="E4247" s="18" t="s">
        <v>7489</v>
      </c>
      <c r="F4247" s="18">
        <v>17</v>
      </c>
      <c r="G4247" s="18" t="s">
        <v>142</v>
      </c>
      <c r="H4247" s="184" t="s">
        <v>8419</v>
      </c>
      <c r="I4247" s="185" t="s">
        <v>142</v>
      </c>
      <c r="J4247" s="18" t="s">
        <v>3690</v>
      </c>
    </row>
    <row r="4248" spans="1:10" x14ac:dyDescent="0.25">
      <c r="A4248" s="18">
        <v>24248562</v>
      </c>
      <c r="B4248" s="184" t="s">
        <v>8482</v>
      </c>
      <c r="C4248" s="18" t="s">
        <v>8483</v>
      </c>
      <c r="D4248" s="185" t="s">
        <v>380</v>
      </c>
      <c r="E4248" s="18" t="s">
        <v>7703</v>
      </c>
      <c r="F4248" s="18">
        <v>17</v>
      </c>
      <c r="G4248" s="18" t="s">
        <v>142</v>
      </c>
      <c r="H4248" s="184" t="s">
        <v>8419</v>
      </c>
      <c r="I4248" s="185" t="s">
        <v>142</v>
      </c>
      <c r="J4248" s="18" t="s">
        <v>2313</v>
      </c>
    </row>
    <row r="4249" spans="1:10" x14ac:dyDescent="0.25">
      <c r="A4249" s="18">
        <v>24247863</v>
      </c>
      <c r="B4249" s="184" t="s">
        <v>8484</v>
      </c>
      <c r="C4249" s="18" t="s">
        <v>8485</v>
      </c>
      <c r="D4249" s="185" t="s">
        <v>7165</v>
      </c>
      <c r="E4249" s="18" t="s">
        <v>8486</v>
      </c>
      <c r="F4249" s="18">
        <v>18</v>
      </c>
      <c r="G4249" s="18" t="s">
        <v>142</v>
      </c>
      <c r="H4249" s="184" t="s">
        <v>8419</v>
      </c>
      <c r="I4249" s="185" t="s">
        <v>142</v>
      </c>
      <c r="J4249" s="18" t="s">
        <v>307</v>
      </c>
    </row>
    <row r="4250" spans="1:10" x14ac:dyDescent="0.25">
      <c r="A4250" s="18">
        <v>24191582</v>
      </c>
      <c r="B4250" s="184" t="s">
        <v>8487</v>
      </c>
      <c r="C4250" s="18" t="s">
        <v>650</v>
      </c>
      <c r="D4250" s="185" t="s">
        <v>633</v>
      </c>
      <c r="E4250" s="18" t="s">
        <v>8474</v>
      </c>
      <c r="F4250" s="18">
        <v>17</v>
      </c>
      <c r="G4250" s="18" t="s">
        <v>142</v>
      </c>
      <c r="H4250" s="184" t="s">
        <v>8419</v>
      </c>
      <c r="I4250" s="185" t="s">
        <v>142</v>
      </c>
      <c r="J4250" s="18" t="s">
        <v>8488</v>
      </c>
    </row>
    <row r="4251" spans="1:10" x14ac:dyDescent="0.25">
      <c r="A4251" s="18">
        <v>24199117</v>
      </c>
      <c r="B4251" s="184" t="s">
        <v>8240</v>
      </c>
      <c r="C4251" s="18" t="s">
        <v>8489</v>
      </c>
      <c r="D4251" s="185" t="s">
        <v>633</v>
      </c>
      <c r="E4251" s="18" t="s">
        <v>8490</v>
      </c>
      <c r="F4251" s="18">
        <v>16</v>
      </c>
      <c r="G4251" s="18" t="s">
        <v>142</v>
      </c>
      <c r="H4251" s="184" t="s">
        <v>8419</v>
      </c>
      <c r="I4251" s="185" t="s">
        <v>142</v>
      </c>
      <c r="J4251" s="18" t="s">
        <v>764</v>
      </c>
    </row>
    <row r="4252" spans="1:10" x14ac:dyDescent="0.25">
      <c r="A4252" s="18">
        <v>24238328</v>
      </c>
      <c r="B4252" s="184" t="s">
        <v>2750</v>
      </c>
      <c r="C4252" s="18" t="s">
        <v>8491</v>
      </c>
      <c r="D4252" s="185" t="s">
        <v>380</v>
      </c>
      <c r="E4252" s="18" t="s">
        <v>8492</v>
      </c>
      <c r="F4252" s="18">
        <v>17</v>
      </c>
      <c r="G4252" s="18" t="s">
        <v>142</v>
      </c>
      <c r="H4252" s="184" t="s">
        <v>8419</v>
      </c>
      <c r="I4252" s="185" t="s">
        <v>142</v>
      </c>
      <c r="J4252" s="18" t="s">
        <v>2313</v>
      </c>
    </row>
    <row r="4253" spans="1:10" x14ac:dyDescent="0.25">
      <c r="A4253" s="18">
        <v>24190043</v>
      </c>
      <c r="B4253" s="184" t="s">
        <v>5052</v>
      </c>
      <c r="C4253" s="18" t="s">
        <v>8493</v>
      </c>
      <c r="D4253" s="185" t="s">
        <v>380</v>
      </c>
      <c r="E4253" s="18" t="s">
        <v>7198</v>
      </c>
      <c r="F4253" s="18">
        <v>17</v>
      </c>
      <c r="G4253" s="18" t="s">
        <v>142</v>
      </c>
      <c r="H4253" s="184" t="s">
        <v>8419</v>
      </c>
      <c r="I4253" s="185" t="s">
        <v>142</v>
      </c>
      <c r="J4253" s="18" t="s">
        <v>307</v>
      </c>
    </row>
    <row r="4254" spans="1:10" x14ac:dyDescent="0.25">
      <c r="A4254" s="18">
        <v>24188298</v>
      </c>
      <c r="B4254" s="184" t="s">
        <v>8494</v>
      </c>
      <c r="C4254" s="18" t="s">
        <v>3694</v>
      </c>
      <c r="D4254" s="185" t="s">
        <v>633</v>
      </c>
      <c r="E4254" s="18" t="s">
        <v>8495</v>
      </c>
      <c r="F4254" s="18">
        <v>17</v>
      </c>
      <c r="G4254" s="18" t="s">
        <v>142</v>
      </c>
      <c r="H4254" s="184" t="s">
        <v>8419</v>
      </c>
      <c r="I4254" s="185" t="s">
        <v>142</v>
      </c>
      <c r="J4254" s="18" t="s">
        <v>2313</v>
      </c>
    </row>
    <row r="4255" spans="1:10" x14ac:dyDescent="0.25">
      <c r="A4255" s="18">
        <v>24247682</v>
      </c>
      <c r="B4255" s="184" t="s">
        <v>570</v>
      </c>
      <c r="C4255" s="18" t="s">
        <v>8496</v>
      </c>
      <c r="D4255" s="185" t="s">
        <v>380</v>
      </c>
      <c r="E4255" s="18" t="s">
        <v>8497</v>
      </c>
      <c r="F4255" s="18">
        <v>16</v>
      </c>
      <c r="G4255" s="18" t="s">
        <v>142</v>
      </c>
      <c r="H4255" s="184" t="s">
        <v>8419</v>
      </c>
      <c r="I4255" s="185" t="s">
        <v>142</v>
      </c>
      <c r="J4255" s="18" t="s">
        <v>307</v>
      </c>
    </row>
    <row r="4256" spans="1:10" x14ac:dyDescent="0.25">
      <c r="A4256" s="18">
        <v>24247681</v>
      </c>
      <c r="B4256" s="184" t="s">
        <v>570</v>
      </c>
      <c r="C4256" s="18" t="s">
        <v>1227</v>
      </c>
      <c r="D4256" s="185" t="s">
        <v>7165</v>
      </c>
      <c r="E4256" s="18" t="s">
        <v>8498</v>
      </c>
      <c r="F4256" s="18">
        <v>17</v>
      </c>
      <c r="G4256" s="18" t="s">
        <v>142</v>
      </c>
      <c r="H4256" s="184" t="s">
        <v>8419</v>
      </c>
      <c r="I4256" s="185" t="s">
        <v>142</v>
      </c>
      <c r="J4256" s="18" t="s">
        <v>307</v>
      </c>
    </row>
    <row r="4257" spans="1:10" x14ac:dyDescent="0.25">
      <c r="A4257" s="18">
        <v>24211241</v>
      </c>
      <c r="B4257" s="184" t="s">
        <v>2770</v>
      </c>
      <c r="C4257" s="18" t="s">
        <v>1326</v>
      </c>
      <c r="D4257" s="185" t="s">
        <v>633</v>
      </c>
      <c r="E4257" s="18" t="s">
        <v>7693</v>
      </c>
      <c r="F4257" s="18">
        <v>17</v>
      </c>
      <c r="G4257" s="18" t="s">
        <v>142</v>
      </c>
      <c r="H4257" s="184" t="s">
        <v>8419</v>
      </c>
      <c r="I4257" s="185" t="s">
        <v>142</v>
      </c>
      <c r="J4257" s="18" t="s">
        <v>3348</v>
      </c>
    </row>
    <row r="4258" spans="1:10" x14ac:dyDescent="0.25">
      <c r="A4258" s="18">
        <v>24190712</v>
      </c>
      <c r="B4258" s="184" t="s">
        <v>1237</v>
      </c>
      <c r="C4258" s="18" t="s">
        <v>8499</v>
      </c>
      <c r="D4258" s="185" t="s">
        <v>633</v>
      </c>
      <c r="E4258" s="18" t="s">
        <v>8500</v>
      </c>
      <c r="F4258" s="18">
        <v>16</v>
      </c>
      <c r="G4258" s="18" t="s">
        <v>142</v>
      </c>
      <c r="H4258" s="184" t="s">
        <v>8419</v>
      </c>
      <c r="I4258" s="185" t="s">
        <v>142</v>
      </c>
      <c r="J4258" s="18" t="s">
        <v>156</v>
      </c>
    </row>
    <row r="4259" spans="1:10" x14ac:dyDescent="0.25">
      <c r="A4259" s="18">
        <v>24249010</v>
      </c>
      <c r="B4259" s="184" t="s">
        <v>8501</v>
      </c>
      <c r="C4259" s="18" t="s">
        <v>2517</v>
      </c>
      <c r="D4259" s="185" t="s">
        <v>7165</v>
      </c>
      <c r="E4259" s="18" t="s">
        <v>8502</v>
      </c>
      <c r="F4259" s="18">
        <v>18</v>
      </c>
      <c r="G4259" s="18" t="s">
        <v>142</v>
      </c>
      <c r="H4259" s="184" t="s">
        <v>8419</v>
      </c>
      <c r="I4259" s="185" t="s">
        <v>142</v>
      </c>
      <c r="J4259" s="18" t="s">
        <v>2313</v>
      </c>
    </row>
    <row r="4260" spans="1:10" x14ac:dyDescent="0.25">
      <c r="A4260" s="18">
        <v>24200550</v>
      </c>
      <c r="B4260" s="184" t="s">
        <v>8503</v>
      </c>
      <c r="C4260" s="18" t="s">
        <v>8504</v>
      </c>
      <c r="D4260" s="185" t="s">
        <v>95</v>
      </c>
      <c r="E4260" s="18" t="s">
        <v>1433</v>
      </c>
      <c r="F4260" s="18">
        <v>15</v>
      </c>
      <c r="G4260" s="18" t="s">
        <v>142</v>
      </c>
      <c r="H4260" s="184" t="s">
        <v>8419</v>
      </c>
      <c r="I4260" s="185" t="s">
        <v>142</v>
      </c>
      <c r="J4260" s="18" t="s">
        <v>3615</v>
      </c>
    </row>
    <row r="4261" spans="1:10" x14ac:dyDescent="0.25">
      <c r="A4261" s="18">
        <v>24180804</v>
      </c>
      <c r="B4261" s="184" t="s">
        <v>8505</v>
      </c>
      <c r="C4261" s="18" t="s">
        <v>741</v>
      </c>
      <c r="D4261" s="185" t="s">
        <v>380</v>
      </c>
      <c r="E4261" s="18" t="s">
        <v>8506</v>
      </c>
      <c r="F4261" s="18">
        <v>17</v>
      </c>
      <c r="G4261" s="18" t="s">
        <v>142</v>
      </c>
      <c r="H4261" s="184" t="s">
        <v>8419</v>
      </c>
      <c r="I4261" s="185" t="s">
        <v>142</v>
      </c>
      <c r="J4261" s="18" t="s">
        <v>6135</v>
      </c>
    </row>
    <row r="4262" spans="1:10" x14ac:dyDescent="0.25">
      <c r="A4262" s="18">
        <v>24188111</v>
      </c>
      <c r="B4262" s="184" t="s">
        <v>1427</v>
      </c>
      <c r="C4262" s="18" t="s">
        <v>7099</v>
      </c>
      <c r="D4262" s="185" t="s">
        <v>633</v>
      </c>
      <c r="E4262" s="18" t="s">
        <v>8507</v>
      </c>
      <c r="F4262" s="18">
        <v>17</v>
      </c>
      <c r="G4262" s="18" t="s">
        <v>142</v>
      </c>
      <c r="H4262" s="184" t="s">
        <v>8419</v>
      </c>
      <c r="I4262" s="185" t="s">
        <v>142</v>
      </c>
      <c r="J4262" s="18" t="s">
        <v>307</v>
      </c>
    </row>
    <row r="4263" spans="1:10" x14ac:dyDescent="0.25">
      <c r="A4263" s="18">
        <v>24239205</v>
      </c>
      <c r="B4263" s="184" t="s">
        <v>8508</v>
      </c>
      <c r="C4263" s="18" t="s">
        <v>8509</v>
      </c>
      <c r="D4263" s="185" t="s">
        <v>7187</v>
      </c>
      <c r="E4263" s="18" t="s">
        <v>8510</v>
      </c>
      <c r="F4263" s="18">
        <v>18</v>
      </c>
      <c r="G4263" s="18" t="s">
        <v>142</v>
      </c>
      <c r="H4263" s="184" t="s">
        <v>8419</v>
      </c>
      <c r="I4263" s="185" t="s">
        <v>142</v>
      </c>
      <c r="J4263" s="18" t="s">
        <v>2265</v>
      </c>
    </row>
    <row r="4264" spans="1:10" x14ac:dyDescent="0.25">
      <c r="A4264" s="18">
        <v>24239204</v>
      </c>
      <c r="B4264" s="184" t="s">
        <v>8511</v>
      </c>
      <c r="C4264" s="18" t="s">
        <v>455</v>
      </c>
      <c r="D4264" s="185" t="s">
        <v>7187</v>
      </c>
      <c r="E4264" s="18" t="s">
        <v>8512</v>
      </c>
      <c r="F4264" s="18">
        <v>17</v>
      </c>
      <c r="G4264" s="18" t="s">
        <v>142</v>
      </c>
      <c r="H4264" s="184" t="s">
        <v>8419</v>
      </c>
      <c r="I4264" s="185" t="s">
        <v>142</v>
      </c>
      <c r="J4264" s="18" t="s">
        <v>8468</v>
      </c>
    </row>
    <row r="4265" spans="1:10" x14ac:dyDescent="0.25">
      <c r="A4265" s="18">
        <v>24190197</v>
      </c>
      <c r="B4265" s="184" t="s">
        <v>8513</v>
      </c>
      <c r="C4265" s="18" t="s">
        <v>1806</v>
      </c>
      <c r="D4265" s="185" t="s">
        <v>7187</v>
      </c>
      <c r="E4265" s="18" t="s">
        <v>8514</v>
      </c>
      <c r="F4265" s="18">
        <v>18</v>
      </c>
      <c r="G4265" s="18" t="s">
        <v>142</v>
      </c>
      <c r="H4265" s="184" t="s">
        <v>8419</v>
      </c>
      <c r="I4265" s="185" t="s">
        <v>142</v>
      </c>
      <c r="J4265" s="18" t="s">
        <v>608</v>
      </c>
    </row>
    <row r="4266" spans="1:10" x14ac:dyDescent="0.25">
      <c r="A4266" s="18">
        <v>24193210</v>
      </c>
      <c r="B4266" s="184" t="s">
        <v>8515</v>
      </c>
      <c r="C4266" s="18" t="s">
        <v>8516</v>
      </c>
      <c r="D4266" s="185" t="s">
        <v>380</v>
      </c>
      <c r="E4266" s="18" t="s">
        <v>7579</v>
      </c>
      <c r="F4266" s="18">
        <v>16</v>
      </c>
      <c r="G4266" s="18" t="s">
        <v>142</v>
      </c>
      <c r="H4266" s="184" t="s">
        <v>8419</v>
      </c>
      <c r="I4266" s="185" t="s">
        <v>142</v>
      </c>
      <c r="J4266" s="18" t="s">
        <v>255</v>
      </c>
    </row>
    <row r="4267" spans="1:10" x14ac:dyDescent="0.25">
      <c r="A4267" s="18">
        <v>24183128</v>
      </c>
      <c r="B4267" s="184" t="s">
        <v>5151</v>
      </c>
      <c r="C4267" s="18" t="s">
        <v>788</v>
      </c>
      <c r="D4267" s="185" t="s">
        <v>7165</v>
      </c>
      <c r="E4267" s="18" t="s">
        <v>8517</v>
      </c>
      <c r="F4267" s="18">
        <v>17</v>
      </c>
      <c r="G4267" s="18" t="s">
        <v>142</v>
      </c>
      <c r="H4267" s="184" t="s">
        <v>8419</v>
      </c>
      <c r="I4267" s="185" t="s">
        <v>142</v>
      </c>
      <c r="J4267" s="18" t="s">
        <v>2469</v>
      </c>
    </row>
    <row r="4268" spans="1:10" x14ac:dyDescent="0.25">
      <c r="A4268" s="18">
        <v>24190707</v>
      </c>
      <c r="B4268" s="184" t="s">
        <v>8518</v>
      </c>
      <c r="C4268" s="18" t="s">
        <v>6622</v>
      </c>
      <c r="D4268" s="185" t="s">
        <v>7187</v>
      </c>
      <c r="E4268" s="18" t="s">
        <v>7302</v>
      </c>
      <c r="F4268" s="18">
        <v>18</v>
      </c>
      <c r="G4268" s="18" t="s">
        <v>142</v>
      </c>
      <c r="H4268" s="184" t="s">
        <v>8419</v>
      </c>
      <c r="I4268" s="185" t="s">
        <v>142</v>
      </c>
      <c r="J4268" s="18" t="s">
        <v>2509</v>
      </c>
    </row>
    <row r="4269" spans="1:10" x14ac:dyDescent="0.25">
      <c r="A4269" s="18">
        <v>24249011</v>
      </c>
      <c r="B4269" s="184" t="s">
        <v>8519</v>
      </c>
      <c r="C4269" s="18" t="s">
        <v>8520</v>
      </c>
      <c r="D4269" s="185" t="s">
        <v>633</v>
      </c>
      <c r="E4269" s="18" t="s">
        <v>8521</v>
      </c>
      <c r="F4269" s="18">
        <v>17</v>
      </c>
      <c r="G4269" s="18" t="s">
        <v>142</v>
      </c>
      <c r="H4269" s="184" t="s">
        <v>8419</v>
      </c>
      <c r="I4269" s="185" t="s">
        <v>142</v>
      </c>
      <c r="J4269" s="18" t="s">
        <v>2313</v>
      </c>
    </row>
    <row r="4270" spans="1:10" x14ac:dyDescent="0.25">
      <c r="A4270" s="18">
        <v>24249012</v>
      </c>
      <c r="B4270" s="184" t="s">
        <v>8519</v>
      </c>
      <c r="C4270" s="18" t="s">
        <v>8522</v>
      </c>
      <c r="D4270" s="185" t="s">
        <v>633</v>
      </c>
      <c r="E4270" s="18" t="s">
        <v>8521</v>
      </c>
      <c r="F4270" s="18">
        <v>17</v>
      </c>
      <c r="G4270" s="18" t="s">
        <v>142</v>
      </c>
      <c r="H4270" s="184" t="s">
        <v>8419</v>
      </c>
      <c r="I4270" s="185" t="s">
        <v>142</v>
      </c>
      <c r="J4270" s="18" t="s">
        <v>2313</v>
      </c>
    </row>
    <row r="4271" spans="1:10" x14ac:dyDescent="0.25">
      <c r="A4271" s="18">
        <v>24248466</v>
      </c>
      <c r="B4271" s="184" t="s">
        <v>8523</v>
      </c>
      <c r="C4271" s="18" t="s">
        <v>1931</v>
      </c>
      <c r="D4271" s="185" t="s">
        <v>633</v>
      </c>
      <c r="E4271" s="18" t="s">
        <v>7907</v>
      </c>
      <c r="F4271" s="18">
        <v>17</v>
      </c>
      <c r="G4271" s="18" t="s">
        <v>142</v>
      </c>
      <c r="H4271" s="184" t="s">
        <v>8419</v>
      </c>
      <c r="I4271" s="185" t="s">
        <v>142</v>
      </c>
      <c r="J4271" s="18" t="s">
        <v>2313</v>
      </c>
    </row>
    <row r="4272" spans="1:10" x14ac:dyDescent="0.25">
      <c r="A4272" s="18">
        <v>24247798</v>
      </c>
      <c r="B4272" s="184" t="s">
        <v>8524</v>
      </c>
      <c r="C4272" s="18" t="s">
        <v>8525</v>
      </c>
      <c r="D4272" s="185" t="s">
        <v>633</v>
      </c>
      <c r="E4272" s="18" t="s">
        <v>7715</v>
      </c>
      <c r="F4272" s="18">
        <v>17</v>
      </c>
      <c r="G4272" s="18" t="s">
        <v>142</v>
      </c>
      <c r="H4272" s="184" t="s">
        <v>8419</v>
      </c>
      <c r="I4272" s="185" t="s">
        <v>142</v>
      </c>
      <c r="J4272" s="18" t="s">
        <v>3348</v>
      </c>
    </row>
    <row r="4273" spans="1:10" x14ac:dyDescent="0.25">
      <c r="A4273" s="18">
        <v>24201226</v>
      </c>
      <c r="B4273" s="184" t="s">
        <v>8526</v>
      </c>
      <c r="C4273" s="18" t="s">
        <v>2287</v>
      </c>
      <c r="D4273" s="185" t="s">
        <v>380</v>
      </c>
      <c r="E4273" s="18" t="s">
        <v>7661</v>
      </c>
      <c r="F4273" s="18">
        <v>17</v>
      </c>
      <c r="G4273" s="18" t="s">
        <v>142</v>
      </c>
      <c r="H4273" s="184" t="s">
        <v>8419</v>
      </c>
      <c r="I4273" s="185" t="s">
        <v>142</v>
      </c>
      <c r="J4273" s="18" t="s">
        <v>2087</v>
      </c>
    </row>
    <row r="4274" spans="1:10" x14ac:dyDescent="0.25">
      <c r="A4274" s="18">
        <v>24180545</v>
      </c>
      <c r="B4274" s="184" t="s">
        <v>8527</v>
      </c>
      <c r="C4274" s="18" t="s">
        <v>7386</v>
      </c>
      <c r="D4274" s="185" t="s">
        <v>633</v>
      </c>
      <c r="E4274" s="18" t="s">
        <v>8528</v>
      </c>
      <c r="F4274" s="18">
        <v>17</v>
      </c>
      <c r="G4274" s="18" t="s">
        <v>142</v>
      </c>
      <c r="H4274" s="184" t="s">
        <v>8419</v>
      </c>
      <c r="I4274" s="185" t="s">
        <v>142</v>
      </c>
      <c r="J4274" s="18" t="s">
        <v>764</v>
      </c>
    </row>
    <row r="4275" spans="1:10" x14ac:dyDescent="0.25">
      <c r="A4275" s="18">
        <v>24199047</v>
      </c>
      <c r="B4275" s="184" t="s">
        <v>6491</v>
      </c>
      <c r="C4275" s="18" t="s">
        <v>8529</v>
      </c>
      <c r="D4275" s="185" t="s">
        <v>633</v>
      </c>
      <c r="E4275" s="18" t="s">
        <v>8530</v>
      </c>
      <c r="F4275" s="18">
        <v>17</v>
      </c>
      <c r="G4275" s="18" t="s">
        <v>142</v>
      </c>
      <c r="H4275" s="184" t="s">
        <v>8419</v>
      </c>
      <c r="I4275" s="185" t="s">
        <v>142</v>
      </c>
      <c r="J4275" s="18" t="s">
        <v>6472</v>
      </c>
    </row>
    <row r="4276" spans="1:10" x14ac:dyDescent="0.25">
      <c r="A4276" s="18">
        <v>24200009</v>
      </c>
      <c r="B4276" s="184" t="s">
        <v>8531</v>
      </c>
      <c r="C4276" s="18" t="s">
        <v>8532</v>
      </c>
      <c r="D4276" s="185" t="s">
        <v>7165</v>
      </c>
      <c r="E4276" s="18" t="s">
        <v>8533</v>
      </c>
      <c r="F4276" s="18">
        <v>18</v>
      </c>
      <c r="G4276" s="18" t="s">
        <v>142</v>
      </c>
      <c r="H4276" s="184" t="s">
        <v>8419</v>
      </c>
      <c r="I4276" s="185" t="s">
        <v>142</v>
      </c>
      <c r="J4276" s="18" t="s">
        <v>255</v>
      </c>
    </row>
    <row r="4277" spans="1:10" x14ac:dyDescent="0.25">
      <c r="A4277" s="18">
        <v>24188097</v>
      </c>
      <c r="B4277" s="184" t="s">
        <v>8534</v>
      </c>
      <c r="C4277" s="18" t="s">
        <v>1998</v>
      </c>
      <c r="D4277" s="185" t="s">
        <v>7165</v>
      </c>
      <c r="E4277" s="18" t="s">
        <v>8535</v>
      </c>
      <c r="F4277" s="18">
        <v>18</v>
      </c>
      <c r="G4277" s="18" t="s">
        <v>142</v>
      </c>
      <c r="H4277" s="184" t="s">
        <v>8419</v>
      </c>
      <c r="I4277" s="185" t="s">
        <v>142</v>
      </c>
      <c r="J4277" s="18" t="s">
        <v>2313</v>
      </c>
    </row>
    <row r="4278" spans="1:10" x14ac:dyDescent="0.25">
      <c r="A4278" s="18">
        <v>24201692</v>
      </c>
      <c r="B4278" s="184" t="s">
        <v>7010</v>
      </c>
      <c r="C4278" s="18" t="s">
        <v>7964</v>
      </c>
      <c r="D4278" s="185" t="s">
        <v>633</v>
      </c>
      <c r="E4278" s="18" t="s">
        <v>8536</v>
      </c>
      <c r="F4278" s="18">
        <v>17</v>
      </c>
      <c r="G4278" s="18" t="s">
        <v>142</v>
      </c>
      <c r="H4278" s="184" t="s">
        <v>8419</v>
      </c>
      <c r="I4278" s="185" t="s">
        <v>142</v>
      </c>
      <c r="J4278" s="18" t="s">
        <v>2283</v>
      </c>
    </row>
    <row r="4279" spans="1:10" x14ac:dyDescent="0.25">
      <c r="A4279" s="18">
        <v>24247627</v>
      </c>
      <c r="B4279" s="184" t="s">
        <v>8537</v>
      </c>
      <c r="C4279" s="18" t="s">
        <v>6146</v>
      </c>
      <c r="D4279" s="185" t="s">
        <v>95</v>
      </c>
      <c r="E4279" s="18" t="s">
        <v>8538</v>
      </c>
      <c r="F4279" s="18">
        <v>15</v>
      </c>
      <c r="G4279" s="18" t="s">
        <v>142</v>
      </c>
      <c r="H4279" s="184" t="s">
        <v>8419</v>
      </c>
      <c r="I4279" s="185" t="s">
        <v>142</v>
      </c>
      <c r="J4279" s="18" t="s">
        <v>255</v>
      </c>
    </row>
    <row r="4280" spans="1:10" x14ac:dyDescent="0.25">
      <c r="A4280" s="18">
        <v>24221066</v>
      </c>
      <c r="B4280" s="184" t="s">
        <v>674</v>
      </c>
      <c r="C4280" s="18" t="s">
        <v>8539</v>
      </c>
      <c r="D4280" s="185" t="s">
        <v>7165</v>
      </c>
      <c r="E4280" s="18" t="s">
        <v>8540</v>
      </c>
      <c r="F4280" s="18">
        <v>18</v>
      </c>
      <c r="G4280" s="18" t="s">
        <v>142</v>
      </c>
      <c r="H4280" s="184" t="s">
        <v>8419</v>
      </c>
      <c r="I4280" s="185" t="s">
        <v>142</v>
      </c>
      <c r="J4280" s="18" t="s">
        <v>2313</v>
      </c>
    </row>
    <row r="4281" spans="1:10" x14ac:dyDescent="0.25">
      <c r="A4281" s="18">
        <v>24200270</v>
      </c>
      <c r="B4281" s="184" t="s">
        <v>2025</v>
      </c>
      <c r="C4281" s="18" t="s">
        <v>3430</v>
      </c>
      <c r="D4281" s="185" t="s">
        <v>380</v>
      </c>
      <c r="E4281" s="18" t="s">
        <v>8069</v>
      </c>
      <c r="F4281" s="18">
        <v>16</v>
      </c>
      <c r="G4281" s="18" t="s">
        <v>142</v>
      </c>
      <c r="H4281" s="184" t="s">
        <v>8419</v>
      </c>
      <c r="I4281" s="185" t="s">
        <v>142</v>
      </c>
      <c r="J4281" s="18" t="s">
        <v>1421</v>
      </c>
    </row>
    <row r="4282" spans="1:10" x14ac:dyDescent="0.25">
      <c r="A4282" s="18">
        <v>24200273</v>
      </c>
      <c r="B4282" s="184" t="s">
        <v>8541</v>
      </c>
      <c r="C4282" s="18" t="s">
        <v>3183</v>
      </c>
      <c r="D4282" s="185" t="s">
        <v>7165</v>
      </c>
      <c r="E4282" s="18" t="s">
        <v>7637</v>
      </c>
      <c r="F4282" s="18">
        <v>18</v>
      </c>
      <c r="G4282" s="18" t="s">
        <v>142</v>
      </c>
      <c r="H4282" s="184" t="s">
        <v>8419</v>
      </c>
      <c r="I4282" s="185" t="s">
        <v>142</v>
      </c>
      <c r="J4282" s="18" t="s">
        <v>307</v>
      </c>
    </row>
    <row r="4283" spans="1:10" x14ac:dyDescent="0.25">
      <c r="A4283" s="18">
        <v>24247538</v>
      </c>
      <c r="B4283" s="184" t="s">
        <v>4983</v>
      </c>
      <c r="C4283" s="18" t="s">
        <v>2230</v>
      </c>
      <c r="D4283" s="185" t="s">
        <v>380</v>
      </c>
      <c r="E4283" s="18" t="s">
        <v>7825</v>
      </c>
      <c r="F4283" s="18">
        <v>16</v>
      </c>
      <c r="G4283" s="18" t="s">
        <v>142</v>
      </c>
      <c r="H4283" s="184" t="s">
        <v>8419</v>
      </c>
      <c r="I4283" s="185" t="s">
        <v>142</v>
      </c>
      <c r="J4283" s="18" t="s">
        <v>255</v>
      </c>
    </row>
    <row r="4284" spans="1:10" x14ac:dyDescent="0.25">
      <c r="A4284" s="18">
        <v>24249013</v>
      </c>
      <c r="B4284" s="184" t="s">
        <v>8542</v>
      </c>
      <c r="C4284" s="18" t="s">
        <v>4498</v>
      </c>
      <c r="D4284" s="185" t="s">
        <v>633</v>
      </c>
      <c r="E4284" s="18" t="s">
        <v>8543</v>
      </c>
      <c r="F4284" s="18">
        <v>15</v>
      </c>
      <c r="G4284" s="18" t="s">
        <v>142</v>
      </c>
      <c r="H4284" s="184" t="s">
        <v>8419</v>
      </c>
      <c r="I4284" s="185" t="s">
        <v>142</v>
      </c>
      <c r="J4284" s="18" t="s">
        <v>2022</v>
      </c>
    </row>
    <row r="4285" spans="1:10" x14ac:dyDescent="0.25">
      <c r="A4285" s="18">
        <v>24238329</v>
      </c>
      <c r="B4285" s="184" t="s">
        <v>693</v>
      </c>
      <c r="C4285" s="18" t="s">
        <v>8544</v>
      </c>
      <c r="D4285" s="185" t="s">
        <v>380</v>
      </c>
      <c r="E4285" s="18" t="s">
        <v>8545</v>
      </c>
      <c r="F4285" s="18">
        <v>16</v>
      </c>
      <c r="G4285" s="18" t="s">
        <v>142</v>
      </c>
      <c r="H4285" s="184" t="s">
        <v>8419</v>
      </c>
      <c r="I4285" s="185" t="s">
        <v>142</v>
      </c>
      <c r="J4285" s="18" t="s">
        <v>2509</v>
      </c>
    </row>
    <row r="4286" spans="1:10" x14ac:dyDescent="0.25">
      <c r="A4286" s="18">
        <v>24249014</v>
      </c>
      <c r="B4286" s="184" t="s">
        <v>8546</v>
      </c>
      <c r="C4286" s="18" t="s">
        <v>7368</v>
      </c>
      <c r="D4286" s="185" t="s">
        <v>7165</v>
      </c>
      <c r="E4286" s="18" t="s">
        <v>8547</v>
      </c>
      <c r="F4286" s="18">
        <v>18</v>
      </c>
      <c r="G4286" s="18" t="s">
        <v>142</v>
      </c>
      <c r="H4286" s="184" t="s">
        <v>8419</v>
      </c>
      <c r="I4286" s="185" t="s">
        <v>142</v>
      </c>
      <c r="J4286" s="18" t="s">
        <v>2313</v>
      </c>
    </row>
    <row r="4287" spans="1:10" x14ac:dyDescent="0.25">
      <c r="A4287" s="18">
        <v>24249015</v>
      </c>
      <c r="B4287" s="184" t="s">
        <v>6398</v>
      </c>
      <c r="C4287" s="18" t="s">
        <v>8548</v>
      </c>
      <c r="D4287" s="185" t="s">
        <v>380</v>
      </c>
      <c r="E4287" s="18" t="s">
        <v>8549</v>
      </c>
      <c r="F4287" s="18">
        <v>17</v>
      </c>
      <c r="G4287" s="18" t="s">
        <v>142</v>
      </c>
      <c r="H4287" s="184" t="s">
        <v>8419</v>
      </c>
      <c r="I4287" s="185" t="s">
        <v>142</v>
      </c>
      <c r="J4287" s="18" t="s">
        <v>2313</v>
      </c>
    </row>
    <row r="4288" spans="1:10" x14ac:dyDescent="0.25">
      <c r="A4288" s="18">
        <v>24247685</v>
      </c>
      <c r="B4288" s="184" t="s">
        <v>8550</v>
      </c>
      <c r="C4288" s="18" t="s">
        <v>8551</v>
      </c>
      <c r="D4288" s="185" t="s">
        <v>633</v>
      </c>
      <c r="E4288" s="18" t="s">
        <v>8552</v>
      </c>
      <c r="F4288" s="18">
        <v>16</v>
      </c>
      <c r="G4288" s="18" t="s">
        <v>142</v>
      </c>
      <c r="H4288" s="184" t="s">
        <v>8419</v>
      </c>
      <c r="I4288" s="185" t="s">
        <v>142</v>
      </c>
      <c r="J4288" s="18" t="s">
        <v>307</v>
      </c>
    </row>
    <row r="4289" spans="1:10" x14ac:dyDescent="0.25">
      <c r="A4289" s="18">
        <v>24247683</v>
      </c>
      <c r="B4289" s="184" t="s">
        <v>3259</v>
      </c>
      <c r="C4289" s="18" t="s">
        <v>3044</v>
      </c>
      <c r="D4289" s="185" t="s">
        <v>633</v>
      </c>
      <c r="E4289" s="18" t="s">
        <v>8553</v>
      </c>
      <c r="F4289" s="18">
        <v>17</v>
      </c>
      <c r="G4289" s="18" t="s">
        <v>142</v>
      </c>
      <c r="H4289" s="184" t="s">
        <v>8419</v>
      </c>
      <c r="I4289" s="185" t="s">
        <v>142</v>
      </c>
      <c r="J4289" s="18" t="s">
        <v>307</v>
      </c>
    </row>
    <row r="4290" spans="1:10" x14ac:dyDescent="0.25">
      <c r="A4290" s="18">
        <v>24193226</v>
      </c>
      <c r="B4290" s="184" t="s">
        <v>8554</v>
      </c>
      <c r="C4290" s="18" t="s">
        <v>477</v>
      </c>
      <c r="D4290" s="185" t="s">
        <v>7187</v>
      </c>
      <c r="E4290" s="18" t="s">
        <v>8555</v>
      </c>
      <c r="F4290" s="18">
        <v>18</v>
      </c>
      <c r="G4290" s="18" t="s">
        <v>142</v>
      </c>
      <c r="H4290" s="184" t="s">
        <v>8419</v>
      </c>
      <c r="I4290" s="185" t="s">
        <v>142</v>
      </c>
      <c r="J4290" s="18" t="s">
        <v>307</v>
      </c>
    </row>
    <row r="4291" spans="1:10" x14ac:dyDescent="0.25">
      <c r="A4291" s="18">
        <v>24247554</v>
      </c>
      <c r="B4291" s="184" t="s">
        <v>8556</v>
      </c>
      <c r="C4291" s="18" t="s">
        <v>8557</v>
      </c>
      <c r="D4291" s="185" t="s">
        <v>380</v>
      </c>
      <c r="E4291" s="18" t="s">
        <v>8069</v>
      </c>
      <c r="F4291" s="18">
        <v>16</v>
      </c>
      <c r="G4291" s="18" t="s">
        <v>142</v>
      </c>
      <c r="H4291" s="184" t="s">
        <v>8419</v>
      </c>
      <c r="I4291" s="185" t="s">
        <v>142</v>
      </c>
      <c r="J4291" s="18" t="s">
        <v>255</v>
      </c>
    </row>
    <row r="4292" spans="1:10" x14ac:dyDescent="0.25">
      <c r="A4292" s="18">
        <v>24249016</v>
      </c>
      <c r="B4292" s="184" t="s">
        <v>8558</v>
      </c>
      <c r="C4292" s="18" t="s">
        <v>7900</v>
      </c>
      <c r="D4292" s="185" t="s">
        <v>7187</v>
      </c>
      <c r="E4292" s="18" t="s">
        <v>8559</v>
      </c>
      <c r="F4292" s="18">
        <v>17</v>
      </c>
      <c r="G4292" s="18" t="s">
        <v>142</v>
      </c>
      <c r="H4292" s="184" t="s">
        <v>8419</v>
      </c>
      <c r="I4292" s="185" t="s">
        <v>142</v>
      </c>
      <c r="J4292" s="18" t="s">
        <v>2313</v>
      </c>
    </row>
    <row r="4293" spans="1:10" x14ac:dyDescent="0.25">
      <c r="A4293" s="18">
        <v>24191712</v>
      </c>
      <c r="B4293" s="184" t="s">
        <v>5693</v>
      </c>
      <c r="C4293" s="18" t="s">
        <v>860</v>
      </c>
      <c r="D4293" s="185" t="s">
        <v>633</v>
      </c>
      <c r="E4293" s="18" t="s">
        <v>8560</v>
      </c>
      <c r="F4293" s="18">
        <v>17</v>
      </c>
      <c r="G4293" s="18" t="s">
        <v>142</v>
      </c>
      <c r="H4293" s="184" t="s">
        <v>8419</v>
      </c>
      <c r="I4293" s="185" t="s">
        <v>142</v>
      </c>
      <c r="J4293" s="18" t="s">
        <v>2022</v>
      </c>
    </row>
    <row r="4294" spans="1:10" x14ac:dyDescent="0.25">
      <c r="A4294" s="18">
        <v>24249017</v>
      </c>
      <c r="B4294" s="184" t="s">
        <v>8561</v>
      </c>
      <c r="C4294" s="18" t="s">
        <v>8562</v>
      </c>
      <c r="D4294" s="185" t="s">
        <v>7165</v>
      </c>
      <c r="E4294" s="18" t="s">
        <v>8563</v>
      </c>
      <c r="F4294" s="18">
        <v>18</v>
      </c>
      <c r="G4294" s="18" t="s">
        <v>142</v>
      </c>
      <c r="H4294" s="184" t="s">
        <v>8419</v>
      </c>
      <c r="I4294" s="185" t="s">
        <v>142</v>
      </c>
      <c r="J4294" s="18" t="s">
        <v>307</v>
      </c>
    </row>
    <row r="4295" spans="1:10" x14ac:dyDescent="0.25">
      <c r="A4295" s="18">
        <v>24233917</v>
      </c>
      <c r="B4295" s="184" t="s">
        <v>8564</v>
      </c>
      <c r="C4295" s="18" t="s">
        <v>8565</v>
      </c>
      <c r="D4295" s="185" t="s">
        <v>380</v>
      </c>
      <c r="E4295" s="18" t="s">
        <v>8566</v>
      </c>
      <c r="F4295" s="18">
        <v>17</v>
      </c>
      <c r="G4295" s="18" t="s">
        <v>142</v>
      </c>
      <c r="H4295" s="184" t="s">
        <v>8419</v>
      </c>
      <c r="I4295" s="185" t="s">
        <v>142</v>
      </c>
      <c r="J4295" s="18" t="s">
        <v>457</v>
      </c>
    </row>
    <row r="4296" spans="1:10" x14ac:dyDescent="0.25">
      <c r="A4296" s="18">
        <v>24238271</v>
      </c>
      <c r="B4296" s="184" t="s">
        <v>8567</v>
      </c>
      <c r="C4296" s="18" t="s">
        <v>8568</v>
      </c>
      <c r="D4296" s="185" t="s">
        <v>380</v>
      </c>
      <c r="E4296" s="18" t="s">
        <v>8569</v>
      </c>
      <c r="F4296" s="18">
        <v>17</v>
      </c>
      <c r="G4296" s="18" t="s">
        <v>142</v>
      </c>
      <c r="H4296" s="184" t="s">
        <v>8419</v>
      </c>
      <c r="I4296" s="185" t="s">
        <v>142</v>
      </c>
      <c r="J4296" s="18" t="s">
        <v>2313</v>
      </c>
    </row>
    <row r="4297" spans="1:10" x14ac:dyDescent="0.25">
      <c r="A4297" s="18">
        <v>24236453</v>
      </c>
      <c r="B4297" s="184" t="s">
        <v>8570</v>
      </c>
      <c r="C4297" s="18" t="s">
        <v>8571</v>
      </c>
      <c r="D4297" s="185" t="s">
        <v>7187</v>
      </c>
      <c r="E4297" s="18" t="s">
        <v>8572</v>
      </c>
      <c r="F4297" s="18">
        <v>18</v>
      </c>
      <c r="G4297" s="18" t="s">
        <v>142</v>
      </c>
      <c r="H4297" s="184" t="s">
        <v>8419</v>
      </c>
      <c r="I4297" s="185" t="s">
        <v>142</v>
      </c>
      <c r="J4297" s="18" t="s">
        <v>3870</v>
      </c>
    </row>
    <row r="4298" spans="1:10" x14ac:dyDescent="0.25">
      <c r="A4298" s="18">
        <v>24201180</v>
      </c>
      <c r="B4298" s="184" t="s">
        <v>3375</v>
      </c>
      <c r="C4298" s="18" t="s">
        <v>8573</v>
      </c>
      <c r="D4298" s="185" t="s">
        <v>380</v>
      </c>
      <c r="E4298" s="18" t="s">
        <v>8088</v>
      </c>
      <c r="F4298" s="18">
        <v>17</v>
      </c>
      <c r="G4298" s="18" t="s">
        <v>142</v>
      </c>
      <c r="H4298" s="184" t="s">
        <v>8419</v>
      </c>
      <c r="I4298" s="185" t="s">
        <v>142</v>
      </c>
      <c r="J4298" s="18" t="s">
        <v>182</v>
      </c>
    </row>
    <row r="4299" spans="1:10" x14ac:dyDescent="0.25">
      <c r="A4299" s="18">
        <v>24180844</v>
      </c>
      <c r="B4299" s="184" t="s">
        <v>722</v>
      </c>
      <c r="C4299" s="18" t="s">
        <v>4214</v>
      </c>
      <c r="D4299" s="185" t="s">
        <v>380</v>
      </c>
      <c r="E4299" s="18" t="s">
        <v>7194</v>
      </c>
      <c r="F4299" s="18">
        <v>16</v>
      </c>
      <c r="G4299" s="18" t="s">
        <v>142</v>
      </c>
      <c r="H4299" s="184" t="s">
        <v>8419</v>
      </c>
      <c r="I4299" s="185" t="s">
        <v>142</v>
      </c>
      <c r="J4299" s="18" t="s">
        <v>3955</v>
      </c>
    </row>
    <row r="4300" spans="1:10" x14ac:dyDescent="0.25">
      <c r="A4300" s="18">
        <v>24181306</v>
      </c>
      <c r="B4300" s="184" t="s">
        <v>8574</v>
      </c>
      <c r="C4300" s="18" t="s">
        <v>8575</v>
      </c>
      <c r="D4300" s="185" t="s">
        <v>7165</v>
      </c>
      <c r="E4300" s="18" t="s">
        <v>8576</v>
      </c>
      <c r="F4300" s="18">
        <v>18</v>
      </c>
      <c r="G4300" s="18" t="s">
        <v>142</v>
      </c>
      <c r="H4300" s="184" t="s">
        <v>8419</v>
      </c>
      <c r="I4300" s="185" t="s">
        <v>142</v>
      </c>
      <c r="J4300" s="18" t="s">
        <v>453</v>
      </c>
    </row>
    <row r="4301" spans="1:10" x14ac:dyDescent="0.25">
      <c r="A4301" s="18">
        <v>24249018</v>
      </c>
      <c r="B4301" s="184" t="s">
        <v>2665</v>
      </c>
      <c r="C4301" s="18" t="s">
        <v>8577</v>
      </c>
      <c r="D4301" s="185" t="s">
        <v>380</v>
      </c>
      <c r="E4301" s="18" t="s">
        <v>8048</v>
      </c>
      <c r="F4301" s="18">
        <v>16</v>
      </c>
      <c r="G4301" s="18" t="s">
        <v>142</v>
      </c>
      <c r="H4301" s="184" t="s">
        <v>8419</v>
      </c>
      <c r="I4301" s="185" t="s">
        <v>142</v>
      </c>
      <c r="J4301" s="18" t="s">
        <v>307</v>
      </c>
    </row>
    <row r="4302" spans="1:10" x14ac:dyDescent="0.25">
      <c r="A4302" s="18">
        <v>24247680</v>
      </c>
      <c r="B4302" s="184" t="s">
        <v>8578</v>
      </c>
      <c r="C4302" s="18" t="s">
        <v>8579</v>
      </c>
      <c r="D4302" s="185" t="s">
        <v>633</v>
      </c>
      <c r="E4302" s="18" t="s">
        <v>8069</v>
      </c>
      <c r="F4302" s="18">
        <v>16</v>
      </c>
      <c r="G4302" s="18" t="s">
        <v>142</v>
      </c>
      <c r="H4302" s="184" t="s">
        <v>8419</v>
      </c>
      <c r="I4302" s="185" t="s">
        <v>142</v>
      </c>
      <c r="J4302" s="18" t="s">
        <v>307</v>
      </c>
    </row>
    <row r="4303" spans="1:10" x14ac:dyDescent="0.25">
      <c r="A4303" s="18">
        <v>24200007</v>
      </c>
      <c r="B4303" s="184" t="s">
        <v>2498</v>
      </c>
      <c r="C4303" s="18" t="s">
        <v>8580</v>
      </c>
      <c r="D4303" s="185" t="s">
        <v>7187</v>
      </c>
      <c r="E4303" s="18" t="s">
        <v>8581</v>
      </c>
      <c r="F4303" s="18">
        <v>18</v>
      </c>
      <c r="G4303" s="18" t="s">
        <v>142</v>
      </c>
      <c r="H4303" s="184" t="s">
        <v>8419</v>
      </c>
      <c r="I4303" s="185" t="s">
        <v>142</v>
      </c>
      <c r="J4303" s="18" t="s">
        <v>1760</v>
      </c>
    </row>
    <row r="4304" spans="1:10" x14ac:dyDescent="0.25">
      <c r="A4304" s="18">
        <v>24188239</v>
      </c>
      <c r="B4304" s="184" t="s">
        <v>6103</v>
      </c>
      <c r="C4304" s="18" t="s">
        <v>1490</v>
      </c>
      <c r="D4304" s="185" t="s">
        <v>633</v>
      </c>
      <c r="E4304" s="18" t="s">
        <v>8459</v>
      </c>
      <c r="F4304" s="18">
        <v>17</v>
      </c>
      <c r="G4304" s="18" t="s">
        <v>142</v>
      </c>
      <c r="H4304" s="184" t="s">
        <v>8419</v>
      </c>
      <c r="I4304" s="185" t="s">
        <v>142</v>
      </c>
      <c r="J4304" s="18" t="s">
        <v>2313</v>
      </c>
    </row>
    <row r="4305" spans="1:10" x14ac:dyDescent="0.25">
      <c r="A4305" s="18">
        <v>24238196</v>
      </c>
      <c r="B4305" s="184" t="s">
        <v>2671</v>
      </c>
      <c r="C4305" s="18" t="s">
        <v>300</v>
      </c>
      <c r="D4305" s="185" t="s">
        <v>380</v>
      </c>
      <c r="E4305" s="18" t="s">
        <v>7751</v>
      </c>
      <c r="F4305" s="18">
        <v>17</v>
      </c>
      <c r="G4305" s="18" t="s">
        <v>142</v>
      </c>
      <c r="H4305" s="184" t="s">
        <v>8419</v>
      </c>
      <c r="I4305" s="185" t="s">
        <v>142</v>
      </c>
      <c r="J4305" s="18" t="s">
        <v>821</v>
      </c>
    </row>
    <row r="4306" spans="1:10" x14ac:dyDescent="0.25">
      <c r="A4306" s="18">
        <v>24221025</v>
      </c>
      <c r="B4306" s="184" t="s">
        <v>4001</v>
      </c>
      <c r="C4306" s="18" t="s">
        <v>8582</v>
      </c>
      <c r="D4306" s="185" t="s">
        <v>633</v>
      </c>
      <c r="E4306" s="18" t="s">
        <v>8335</v>
      </c>
      <c r="F4306" s="18">
        <v>17</v>
      </c>
      <c r="G4306" s="18" t="s">
        <v>142</v>
      </c>
      <c r="H4306" s="184" t="s">
        <v>8419</v>
      </c>
      <c r="I4306" s="185" t="s">
        <v>142</v>
      </c>
      <c r="J4306" s="18" t="s">
        <v>3888</v>
      </c>
    </row>
    <row r="4307" spans="1:10" x14ac:dyDescent="0.25">
      <c r="A4307" s="18">
        <v>24180053</v>
      </c>
      <c r="B4307" s="184" t="s">
        <v>4007</v>
      </c>
      <c r="C4307" s="18" t="s">
        <v>8583</v>
      </c>
      <c r="D4307" s="185" t="s">
        <v>633</v>
      </c>
      <c r="E4307" s="18" t="s">
        <v>8584</v>
      </c>
      <c r="F4307" s="18">
        <v>17</v>
      </c>
      <c r="G4307" s="18" t="s">
        <v>142</v>
      </c>
      <c r="H4307" s="184" t="s">
        <v>8419</v>
      </c>
      <c r="I4307" s="185" t="s">
        <v>142</v>
      </c>
      <c r="J4307" s="18" t="s">
        <v>577</v>
      </c>
    </row>
    <row r="4308" spans="1:10" x14ac:dyDescent="0.25">
      <c r="A4308" s="18">
        <v>24200058</v>
      </c>
      <c r="B4308" s="184" t="s">
        <v>4007</v>
      </c>
      <c r="C4308" s="18" t="s">
        <v>3840</v>
      </c>
      <c r="D4308" s="185" t="s">
        <v>94</v>
      </c>
      <c r="E4308" s="18" t="s">
        <v>1391</v>
      </c>
      <c r="F4308" s="18">
        <v>14</v>
      </c>
      <c r="G4308" s="18" t="s">
        <v>142</v>
      </c>
      <c r="H4308" s="184" t="s">
        <v>8419</v>
      </c>
      <c r="I4308" s="185" t="s">
        <v>142</v>
      </c>
      <c r="J4308" s="18" t="s">
        <v>307</v>
      </c>
    </row>
    <row r="4309" spans="1:10" x14ac:dyDescent="0.25">
      <c r="A4309" s="18">
        <v>24190285</v>
      </c>
      <c r="B4309" s="184" t="s">
        <v>8585</v>
      </c>
      <c r="C4309" s="18" t="s">
        <v>2801</v>
      </c>
      <c r="D4309" s="185" t="s">
        <v>380</v>
      </c>
      <c r="E4309" s="18" t="s">
        <v>7505</v>
      </c>
      <c r="F4309" s="18">
        <v>16</v>
      </c>
      <c r="G4309" s="18" t="s">
        <v>142</v>
      </c>
      <c r="H4309" s="184" t="s">
        <v>8419</v>
      </c>
      <c r="I4309" s="185" t="s">
        <v>142</v>
      </c>
      <c r="J4309" s="18" t="s">
        <v>307</v>
      </c>
    </row>
    <row r="4310" spans="1:10" x14ac:dyDescent="0.25">
      <c r="A4310" s="18">
        <v>24200004</v>
      </c>
      <c r="B4310" s="184" t="s">
        <v>8586</v>
      </c>
      <c r="C4310" s="18" t="s">
        <v>694</v>
      </c>
      <c r="D4310" s="185" t="s">
        <v>380</v>
      </c>
      <c r="E4310" s="18" t="s">
        <v>8587</v>
      </c>
      <c r="F4310" s="18">
        <v>17</v>
      </c>
      <c r="G4310" s="18" t="s">
        <v>142</v>
      </c>
      <c r="H4310" s="184" t="s">
        <v>8419</v>
      </c>
      <c r="I4310" s="185" t="s">
        <v>142</v>
      </c>
      <c r="J4310" s="18" t="s">
        <v>764</v>
      </c>
    </row>
    <row r="4311" spans="1:10" x14ac:dyDescent="0.25">
      <c r="A4311" s="18">
        <v>24181704</v>
      </c>
      <c r="B4311" s="184" t="s">
        <v>8588</v>
      </c>
      <c r="C4311" s="18" t="s">
        <v>8589</v>
      </c>
      <c r="D4311" s="185" t="s">
        <v>633</v>
      </c>
      <c r="E4311" s="18" t="s">
        <v>8590</v>
      </c>
      <c r="F4311" s="18">
        <v>17</v>
      </c>
      <c r="G4311" s="18" t="s">
        <v>142</v>
      </c>
      <c r="H4311" s="184" t="s">
        <v>8419</v>
      </c>
      <c r="I4311" s="185" t="s">
        <v>142</v>
      </c>
      <c r="J4311" s="18" t="s">
        <v>3348</v>
      </c>
    </row>
    <row r="4312" spans="1:10" x14ac:dyDescent="0.25">
      <c r="A4312" s="18">
        <v>24248081</v>
      </c>
      <c r="B4312" s="184" t="s">
        <v>8591</v>
      </c>
      <c r="C4312" s="18" t="s">
        <v>8592</v>
      </c>
      <c r="D4312" s="185" t="s">
        <v>633</v>
      </c>
      <c r="E4312" s="18" t="s">
        <v>8590</v>
      </c>
      <c r="F4312" s="18">
        <v>17</v>
      </c>
      <c r="G4312" s="18" t="s">
        <v>142</v>
      </c>
      <c r="H4312" s="184" t="s">
        <v>8419</v>
      </c>
      <c r="I4312" s="185" t="s">
        <v>142</v>
      </c>
      <c r="J4312" s="18" t="s">
        <v>2313</v>
      </c>
    </row>
    <row r="4313" spans="1:10" x14ac:dyDescent="0.25">
      <c r="A4313" s="18">
        <v>24238680</v>
      </c>
      <c r="B4313" s="184" t="s">
        <v>8593</v>
      </c>
      <c r="C4313" s="18" t="s">
        <v>8594</v>
      </c>
      <c r="D4313" s="185" t="s">
        <v>380</v>
      </c>
      <c r="E4313" s="18" t="s">
        <v>8595</v>
      </c>
      <c r="F4313" s="18">
        <v>16</v>
      </c>
      <c r="G4313" s="18" t="s">
        <v>142</v>
      </c>
      <c r="H4313" s="184" t="s">
        <v>8596</v>
      </c>
      <c r="I4313" s="185" t="s">
        <v>142</v>
      </c>
      <c r="J4313" s="18" t="s">
        <v>2156</v>
      </c>
    </row>
    <row r="4314" spans="1:10" x14ac:dyDescent="0.25">
      <c r="A4314" s="18">
        <v>24247868</v>
      </c>
      <c r="B4314" s="184" t="s">
        <v>7694</v>
      </c>
      <c r="C4314" s="18" t="s">
        <v>6466</v>
      </c>
      <c r="D4314" s="185" t="s">
        <v>633</v>
      </c>
      <c r="E4314" s="18" t="s">
        <v>8597</v>
      </c>
      <c r="F4314" s="18">
        <v>15</v>
      </c>
      <c r="G4314" s="18" t="s">
        <v>142</v>
      </c>
      <c r="H4314" s="184" t="s">
        <v>8596</v>
      </c>
      <c r="I4314" s="185" t="s">
        <v>142</v>
      </c>
    </row>
    <row r="4315" spans="1:10" x14ac:dyDescent="0.25">
      <c r="A4315" s="18">
        <v>24180388</v>
      </c>
      <c r="B4315" s="184" t="s">
        <v>4213</v>
      </c>
      <c r="C4315" s="18" t="s">
        <v>1995</v>
      </c>
      <c r="D4315" s="185" t="s">
        <v>380</v>
      </c>
      <c r="E4315" s="18" t="s">
        <v>8536</v>
      </c>
      <c r="F4315" s="18">
        <v>17</v>
      </c>
      <c r="G4315" s="18" t="s">
        <v>142</v>
      </c>
      <c r="H4315" s="184" t="s">
        <v>8596</v>
      </c>
      <c r="I4315" s="185" t="s">
        <v>142</v>
      </c>
      <c r="J4315" s="18" t="s">
        <v>445</v>
      </c>
    </row>
    <row r="4316" spans="1:10" x14ac:dyDescent="0.25">
      <c r="A4316" s="18">
        <v>24211939</v>
      </c>
      <c r="B4316" s="184" t="s">
        <v>8598</v>
      </c>
      <c r="C4316" s="18" t="s">
        <v>364</v>
      </c>
      <c r="D4316" s="185" t="s">
        <v>380</v>
      </c>
      <c r="E4316" s="18" t="s">
        <v>7722</v>
      </c>
      <c r="F4316" s="18">
        <v>16</v>
      </c>
      <c r="G4316" s="18" t="s">
        <v>142</v>
      </c>
      <c r="H4316" s="184" t="s">
        <v>8596</v>
      </c>
      <c r="I4316" s="185" t="s">
        <v>142</v>
      </c>
      <c r="J4316" s="18" t="s">
        <v>780</v>
      </c>
    </row>
    <row r="4317" spans="1:10" x14ac:dyDescent="0.25">
      <c r="A4317" s="18">
        <v>24236659</v>
      </c>
      <c r="B4317" s="184" t="s">
        <v>8599</v>
      </c>
      <c r="C4317" s="18" t="s">
        <v>2651</v>
      </c>
      <c r="D4317" s="185" t="s">
        <v>380</v>
      </c>
      <c r="E4317" s="18" t="s">
        <v>8600</v>
      </c>
      <c r="F4317" s="18">
        <v>16</v>
      </c>
      <c r="G4317" s="18" t="s">
        <v>142</v>
      </c>
      <c r="H4317" s="184" t="s">
        <v>8596</v>
      </c>
      <c r="I4317" s="185" t="s">
        <v>142</v>
      </c>
      <c r="J4317" s="18" t="s">
        <v>2313</v>
      </c>
    </row>
    <row r="4318" spans="1:10" x14ac:dyDescent="0.25">
      <c r="A4318" s="18">
        <v>24236660</v>
      </c>
      <c r="B4318" s="184" t="s">
        <v>4222</v>
      </c>
      <c r="C4318" s="18" t="s">
        <v>8601</v>
      </c>
      <c r="D4318" s="185" t="s">
        <v>380</v>
      </c>
      <c r="E4318" s="18" t="s">
        <v>7444</v>
      </c>
      <c r="F4318" s="18">
        <v>17</v>
      </c>
      <c r="G4318" s="18" t="s">
        <v>142</v>
      </c>
      <c r="H4318" s="184" t="s">
        <v>8596</v>
      </c>
      <c r="I4318" s="185" t="s">
        <v>142</v>
      </c>
      <c r="J4318" s="18" t="s">
        <v>3348</v>
      </c>
    </row>
    <row r="4319" spans="1:10" x14ac:dyDescent="0.25">
      <c r="A4319" s="18">
        <v>24181113</v>
      </c>
      <c r="B4319" s="184" t="s">
        <v>8602</v>
      </c>
      <c r="C4319" s="18" t="s">
        <v>2287</v>
      </c>
      <c r="D4319" s="185" t="s">
        <v>380</v>
      </c>
      <c r="E4319" s="18" t="s">
        <v>7264</v>
      </c>
      <c r="F4319" s="18">
        <v>17</v>
      </c>
      <c r="G4319" s="18" t="s">
        <v>142</v>
      </c>
      <c r="H4319" s="184" t="s">
        <v>8596</v>
      </c>
      <c r="I4319" s="185" t="s">
        <v>142</v>
      </c>
      <c r="J4319" s="18" t="s">
        <v>8603</v>
      </c>
    </row>
    <row r="4320" spans="1:10" x14ac:dyDescent="0.25">
      <c r="A4320" s="18">
        <v>24180225</v>
      </c>
      <c r="B4320" s="184" t="s">
        <v>8604</v>
      </c>
      <c r="C4320" s="18" t="s">
        <v>2082</v>
      </c>
      <c r="D4320" s="185" t="s">
        <v>633</v>
      </c>
      <c r="E4320" s="18" t="s">
        <v>7631</v>
      </c>
      <c r="F4320" s="18">
        <v>17</v>
      </c>
      <c r="G4320" s="18" t="s">
        <v>142</v>
      </c>
      <c r="H4320" s="184" t="s">
        <v>8596</v>
      </c>
      <c r="I4320" s="185" t="s">
        <v>142</v>
      </c>
      <c r="J4320" s="18" t="s">
        <v>2265</v>
      </c>
    </row>
    <row r="4321" spans="1:10" x14ac:dyDescent="0.25">
      <c r="A4321" s="18">
        <v>24200365</v>
      </c>
      <c r="B4321" s="184" t="s">
        <v>8604</v>
      </c>
      <c r="C4321" s="18" t="s">
        <v>1093</v>
      </c>
      <c r="D4321" s="185" t="s">
        <v>95</v>
      </c>
      <c r="E4321" s="18" t="s">
        <v>3096</v>
      </c>
      <c r="F4321" s="18">
        <v>15</v>
      </c>
      <c r="G4321" s="18" t="s">
        <v>142</v>
      </c>
      <c r="H4321" s="184" t="s">
        <v>8596</v>
      </c>
      <c r="I4321" s="185" t="s">
        <v>142</v>
      </c>
      <c r="J4321" s="18" t="s">
        <v>780</v>
      </c>
    </row>
    <row r="4322" spans="1:10" x14ac:dyDescent="0.25">
      <c r="A4322" s="18">
        <v>24191844</v>
      </c>
      <c r="B4322" s="184" t="s">
        <v>3577</v>
      </c>
      <c r="C4322" s="18" t="s">
        <v>1701</v>
      </c>
      <c r="D4322" s="185" t="s">
        <v>633</v>
      </c>
      <c r="E4322" s="18" t="s">
        <v>7715</v>
      </c>
      <c r="F4322" s="18">
        <v>17</v>
      </c>
      <c r="G4322" s="18" t="s">
        <v>142</v>
      </c>
      <c r="H4322" s="184" t="s">
        <v>8596</v>
      </c>
      <c r="I4322" s="185" t="s">
        <v>142</v>
      </c>
      <c r="J4322" s="18" t="s">
        <v>307</v>
      </c>
    </row>
    <row r="4323" spans="1:10" x14ac:dyDescent="0.25">
      <c r="A4323" s="18">
        <v>24236662</v>
      </c>
      <c r="B4323" s="184" t="s">
        <v>8605</v>
      </c>
      <c r="C4323" s="18" t="s">
        <v>8606</v>
      </c>
      <c r="D4323" s="185" t="s">
        <v>380</v>
      </c>
      <c r="E4323" s="18" t="s">
        <v>7378</v>
      </c>
      <c r="F4323" s="18">
        <v>17</v>
      </c>
      <c r="G4323" s="18" t="s">
        <v>142</v>
      </c>
      <c r="H4323" s="184" t="s">
        <v>8596</v>
      </c>
      <c r="I4323" s="185" t="s">
        <v>142</v>
      </c>
      <c r="J4323" s="18" t="s">
        <v>2313</v>
      </c>
    </row>
    <row r="4324" spans="1:10" x14ac:dyDescent="0.25">
      <c r="A4324" s="18">
        <v>24200890</v>
      </c>
      <c r="B4324" s="184" t="s">
        <v>8607</v>
      </c>
      <c r="C4324" s="18" t="s">
        <v>741</v>
      </c>
      <c r="D4324" s="185" t="s">
        <v>380</v>
      </c>
      <c r="E4324" s="18" t="s">
        <v>7827</v>
      </c>
      <c r="F4324" s="18">
        <v>16</v>
      </c>
      <c r="G4324" s="18" t="s">
        <v>142</v>
      </c>
      <c r="H4324" s="184" t="s">
        <v>8596</v>
      </c>
      <c r="I4324" s="185" t="s">
        <v>142</v>
      </c>
      <c r="J4324" s="18" t="s">
        <v>1421</v>
      </c>
    </row>
    <row r="4325" spans="1:10" x14ac:dyDescent="0.25">
      <c r="A4325" s="18">
        <v>24237605</v>
      </c>
      <c r="B4325" s="184" t="s">
        <v>777</v>
      </c>
      <c r="C4325" s="18" t="s">
        <v>8608</v>
      </c>
      <c r="D4325" s="185" t="s">
        <v>380</v>
      </c>
      <c r="E4325" s="18" t="s">
        <v>8609</v>
      </c>
      <c r="F4325" s="18">
        <v>16</v>
      </c>
      <c r="G4325" s="18" t="s">
        <v>142</v>
      </c>
      <c r="H4325" s="184" t="s">
        <v>8596</v>
      </c>
      <c r="I4325" s="185" t="s">
        <v>142</v>
      </c>
      <c r="J4325" s="18" t="s">
        <v>2313</v>
      </c>
    </row>
    <row r="4326" spans="1:10" x14ac:dyDescent="0.25">
      <c r="A4326" s="18">
        <v>24190071</v>
      </c>
      <c r="B4326" s="184" t="s">
        <v>777</v>
      </c>
      <c r="C4326" s="18" t="s">
        <v>7768</v>
      </c>
      <c r="D4326" s="185" t="s">
        <v>380</v>
      </c>
      <c r="E4326" s="18" t="s">
        <v>8610</v>
      </c>
      <c r="F4326" s="18">
        <v>16</v>
      </c>
      <c r="G4326" s="18" t="s">
        <v>142</v>
      </c>
      <c r="H4326" s="184" t="s">
        <v>8596</v>
      </c>
      <c r="I4326" s="185" t="s">
        <v>142</v>
      </c>
      <c r="J4326" s="18" t="s">
        <v>369</v>
      </c>
    </row>
    <row r="4327" spans="1:10" x14ac:dyDescent="0.25">
      <c r="A4327" s="18">
        <v>24236664</v>
      </c>
      <c r="B4327" s="184" t="s">
        <v>5234</v>
      </c>
      <c r="C4327" s="18" t="s">
        <v>3027</v>
      </c>
      <c r="D4327" s="185" t="s">
        <v>380</v>
      </c>
      <c r="E4327" s="18" t="s">
        <v>7588</v>
      </c>
      <c r="F4327" s="18">
        <v>16</v>
      </c>
      <c r="G4327" s="18" t="s">
        <v>142</v>
      </c>
      <c r="H4327" s="184" t="s">
        <v>8596</v>
      </c>
      <c r="I4327" s="185" t="s">
        <v>142</v>
      </c>
      <c r="J4327" s="18" t="s">
        <v>2313</v>
      </c>
    </row>
    <row r="4328" spans="1:10" x14ac:dyDescent="0.25">
      <c r="A4328" s="18">
        <v>24247887</v>
      </c>
      <c r="B4328" s="184" t="s">
        <v>8611</v>
      </c>
      <c r="C4328" s="18" t="s">
        <v>8612</v>
      </c>
      <c r="D4328" s="185" t="s">
        <v>380</v>
      </c>
      <c r="E4328" s="18" t="s">
        <v>8613</v>
      </c>
      <c r="F4328" s="18">
        <v>16</v>
      </c>
      <c r="G4328" s="18" t="s">
        <v>142</v>
      </c>
      <c r="H4328" s="184" t="s">
        <v>8596</v>
      </c>
      <c r="I4328" s="185" t="s">
        <v>142</v>
      </c>
    </row>
    <row r="4329" spans="1:10" x14ac:dyDescent="0.25">
      <c r="A4329" s="18">
        <v>24247876</v>
      </c>
      <c r="B4329" s="184" t="s">
        <v>8614</v>
      </c>
      <c r="C4329" s="18" t="s">
        <v>7296</v>
      </c>
      <c r="D4329" s="185" t="s">
        <v>633</v>
      </c>
      <c r="E4329" s="18" t="s">
        <v>8615</v>
      </c>
      <c r="F4329" s="18">
        <v>16</v>
      </c>
      <c r="G4329" s="18" t="s">
        <v>142</v>
      </c>
      <c r="H4329" s="184" t="s">
        <v>8596</v>
      </c>
      <c r="I4329" s="185" t="s">
        <v>142</v>
      </c>
    </row>
    <row r="4330" spans="1:10" x14ac:dyDescent="0.25">
      <c r="A4330" s="18">
        <v>24247879</v>
      </c>
      <c r="B4330" s="184" t="s">
        <v>8616</v>
      </c>
      <c r="C4330" s="18" t="s">
        <v>6469</v>
      </c>
      <c r="D4330" s="185" t="s">
        <v>380</v>
      </c>
      <c r="E4330" s="18" t="s">
        <v>7836</v>
      </c>
      <c r="F4330" s="18">
        <v>17</v>
      </c>
      <c r="G4330" s="18" t="s">
        <v>142</v>
      </c>
      <c r="H4330" s="184" t="s">
        <v>8596</v>
      </c>
      <c r="I4330" s="185" t="s">
        <v>142</v>
      </c>
    </row>
    <row r="4331" spans="1:10" x14ac:dyDescent="0.25">
      <c r="A4331" s="18">
        <v>24222453</v>
      </c>
      <c r="B4331" s="184" t="s">
        <v>8617</v>
      </c>
      <c r="C4331" s="18" t="s">
        <v>5613</v>
      </c>
      <c r="D4331" s="185" t="s">
        <v>94</v>
      </c>
      <c r="E4331" s="18" t="s">
        <v>7866</v>
      </c>
      <c r="F4331" s="18">
        <v>15</v>
      </c>
      <c r="G4331" s="18" t="s">
        <v>142</v>
      </c>
      <c r="H4331" s="184" t="s">
        <v>8596</v>
      </c>
      <c r="I4331" s="185" t="s">
        <v>142</v>
      </c>
      <c r="J4331" s="18" t="s">
        <v>608</v>
      </c>
    </row>
    <row r="4332" spans="1:10" x14ac:dyDescent="0.25">
      <c r="A4332" s="18">
        <v>24236666</v>
      </c>
      <c r="B4332" s="184" t="s">
        <v>8618</v>
      </c>
      <c r="C4332" s="18" t="s">
        <v>1042</v>
      </c>
      <c r="D4332" s="185" t="s">
        <v>7165</v>
      </c>
      <c r="E4332" s="18" t="s">
        <v>8619</v>
      </c>
      <c r="F4332" s="18">
        <v>18</v>
      </c>
      <c r="G4332" s="18" t="s">
        <v>142</v>
      </c>
      <c r="H4332" s="184" t="s">
        <v>8596</v>
      </c>
      <c r="I4332" s="185" t="s">
        <v>142</v>
      </c>
    </row>
    <row r="4333" spans="1:10" x14ac:dyDescent="0.25">
      <c r="A4333" s="18">
        <v>24201225</v>
      </c>
      <c r="B4333" s="184" t="s">
        <v>467</v>
      </c>
      <c r="C4333" s="18" t="s">
        <v>8620</v>
      </c>
      <c r="D4333" s="185" t="s">
        <v>7187</v>
      </c>
      <c r="E4333" s="18" t="s">
        <v>8251</v>
      </c>
      <c r="F4333" s="18">
        <v>18</v>
      </c>
      <c r="G4333" s="18" t="s">
        <v>142</v>
      </c>
      <c r="H4333" s="184" t="s">
        <v>8596</v>
      </c>
      <c r="I4333" s="185" t="s">
        <v>142</v>
      </c>
      <c r="J4333" s="18" t="s">
        <v>8621</v>
      </c>
    </row>
    <row r="4334" spans="1:10" x14ac:dyDescent="0.25">
      <c r="A4334" s="18">
        <v>24247874</v>
      </c>
      <c r="B4334" s="184" t="s">
        <v>8622</v>
      </c>
      <c r="C4334" s="18" t="s">
        <v>6482</v>
      </c>
      <c r="D4334" s="185" t="s">
        <v>633</v>
      </c>
      <c r="E4334" s="18" t="s">
        <v>8623</v>
      </c>
      <c r="F4334" s="18">
        <v>16</v>
      </c>
      <c r="G4334" s="18" t="s">
        <v>142</v>
      </c>
      <c r="H4334" s="184" t="s">
        <v>8596</v>
      </c>
      <c r="I4334" s="185" t="s">
        <v>142</v>
      </c>
    </row>
    <row r="4335" spans="1:10" x14ac:dyDescent="0.25">
      <c r="A4335" s="18">
        <v>24247881</v>
      </c>
      <c r="B4335" s="184" t="s">
        <v>8624</v>
      </c>
      <c r="C4335" s="18" t="s">
        <v>8625</v>
      </c>
      <c r="D4335" s="185" t="s">
        <v>7165</v>
      </c>
      <c r="E4335" s="18" t="s">
        <v>8517</v>
      </c>
      <c r="F4335" s="18">
        <v>17</v>
      </c>
      <c r="G4335" s="18" t="s">
        <v>142</v>
      </c>
      <c r="H4335" s="184" t="s">
        <v>8596</v>
      </c>
      <c r="I4335" s="185" t="s">
        <v>142</v>
      </c>
    </row>
    <row r="4336" spans="1:10" x14ac:dyDescent="0.25">
      <c r="A4336" s="18">
        <v>24180535</v>
      </c>
      <c r="B4336" s="184" t="s">
        <v>8626</v>
      </c>
      <c r="C4336" s="18" t="s">
        <v>8627</v>
      </c>
      <c r="D4336" s="185" t="s">
        <v>7187</v>
      </c>
      <c r="E4336" s="18" t="s">
        <v>8628</v>
      </c>
      <c r="F4336" s="18">
        <v>17</v>
      </c>
      <c r="G4336" s="18" t="s">
        <v>142</v>
      </c>
      <c r="H4336" s="184" t="s">
        <v>8596</v>
      </c>
      <c r="I4336" s="185" t="s">
        <v>142</v>
      </c>
      <c r="J4336" s="18" t="s">
        <v>8629</v>
      </c>
    </row>
    <row r="4337" spans="1:10" x14ac:dyDescent="0.25">
      <c r="A4337" s="18">
        <v>24247883</v>
      </c>
      <c r="B4337" s="184" t="s">
        <v>8630</v>
      </c>
      <c r="C4337" s="18" t="s">
        <v>1122</v>
      </c>
      <c r="D4337" s="185" t="s">
        <v>380</v>
      </c>
      <c r="E4337" s="18" t="s">
        <v>7510</v>
      </c>
      <c r="F4337" s="18">
        <v>16</v>
      </c>
      <c r="G4337" s="18" t="s">
        <v>142</v>
      </c>
      <c r="H4337" s="184" t="s">
        <v>8596</v>
      </c>
      <c r="I4337" s="185" t="s">
        <v>142</v>
      </c>
    </row>
    <row r="4338" spans="1:10" x14ac:dyDescent="0.25">
      <c r="A4338" s="18">
        <v>24247870</v>
      </c>
      <c r="B4338" s="184" t="s">
        <v>8189</v>
      </c>
      <c r="C4338" s="18" t="s">
        <v>8631</v>
      </c>
      <c r="D4338" s="185" t="s">
        <v>633</v>
      </c>
      <c r="E4338" s="18" t="s">
        <v>8632</v>
      </c>
      <c r="F4338" s="18">
        <v>16</v>
      </c>
      <c r="G4338" s="18" t="s">
        <v>142</v>
      </c>
      <c r="H4338" s="184" t="s">
        <v>8596</v>
      </c>
      <c r="I4338" s="185" t="s">
        <v>142</v>
      </c>
    </row>
    <row r="4339" spans="1:10" x14ac:dyDescent="0.25">
      <c r="A4339" s="18">
        <v>24222370</v>
      </c>
      <c r="B4339" s="184" t="s">
        <v>8633</v>
      </c>
      <c r="C4339" s="18" t="s">
        <v>2037</v>
      </c>
      <c r="D4339" s="185" t="s">
        <v>95</v>
      </c>
      <c r="E4339" s="18" t="s">
        <v>2675</v>
      </c>
      <c r="F4339" s="18">
        <v>15</v>
      </c>
      <c r="G4339" s="18" t="s">
        <v>142</v>
      </c>
      <c r="H4339" s="184" t="s">
        <v>8596</v>
      </c>
      <c r="I4339" s="185" t="s">
        <v>142</v>
      </c>
      <c r="J4339" s="18" t="s">
        <v>8634</v>
      </c>
    </row>
    <row r="4340" spans="1:10" x14ac:dyDescent="0.25">
      <c r="A4340" s="18">
        <v>24190743</v>
      </c>
      <c r="B4340" s="184" t="s">
        <v>8635</v>
      </c>
      <c r="C4340" s="18" t="s">
        <v>4351</v>
      </c>
      <c r="D4340" s="185" t="s">
        <v>380</v>
      </c>
      <c r="E4340" s="18" t="s">
        <v>7420</v>
      </c>
      <c r="F4340" s="18">
        <v>17</v>
      </c>
      <c r="G4340" s="18" t="s">
        <v>142</v>
      </c>
      <c r="H4340" s="184" t="s">
        <v>8596</v>
      </c>
      <c r="I4340" s="185" t="s">
        <v>142</v>
      </c>
      <c r="J4340" s="18" t="s">
        <v>445</v>
      </c>
    </row>
    <row r="4341" spans="1:10" x14ac:dyDescent="0.25">
      <c r="A4341" s="18">
        <v>24201122</v>
      </c>
      <c r="B4341" s="184" t="s">
        <v>8636</v>
      </c>
      <c r="C4341" s="18" t="s">
        <v>1710</v>
      </c>
      <c r="D4341" s="185" t="s">
        <v>95</v>
      </c>
      <c r="E4341" s="18" t="s">
        <v>7066</v>
      </c>
      <c r="F4341" s="18">
        <v>15</v>
      </c>
      <c r="G4341" s="18" t="s">
        <v>142</v>
      </c>
      <c r="H4341" s="184" t="s">
        <v>8596</v>
      </c>
      <c r="I4341" s="185" t="s">
        <v>142</v>
      </c>
      <c r="J4341" s="18" t="s">
        <v>2576</v>
      </c>
    </row>
    <row r="4342" spans="1:10" x14ac:dyDescent="0.25">
      <c r="A4342" s="18">
        <v>24201649</v>
      </c>
      <c r="B4342" s="184" t="s">
        <v>6671</v>
      </c>
      <c r="C4342" s="18" t="s">
        <v>8637</v>
      </c>
      <c r="D4342" s="185" t="s">
        <v>380</v>
      </c>
      <c r="E4342" s="18" t="s">
        <v>7596</v>
      </c>
      <c r="F4342" s="18">
        <v>15</v>
      </c>
      <c r="G4342" s="18" t="s">
        <v>142</v>
      </c>
      <c r="H4342" s="184" t="s">
        <v>8596</v>
      </c>
      <c r="I4342" s="185" t="s">
        <v>142</v>
      </c>
      <c r="J4342" s="18" t="s">
        <v>8638</v>
      </c>
    </row>
    <row r="4343" spans="1:10" x14ac:dyDescent="0.25">
      <c r="A4343" s="18">
        <v>24180503</v>
      </c>
      <c r="B4343" s="184" t="s">
        <v>8639</v>
      </c>
      <c r="C4343" s="18" t="s">
        <v>8640</v>
      </c>
      <c r="D4343" s="185" t="s">
        <v>7165</v>
      </c>
      <c r="E4343" s="18" t="s">
        <v>8641</v>
      </c>
      <c r="F4343" s="18">
        <v>17</v>
      </c>
      <c r="G4343" s="18" t="s">
        <v>142</v>
      </c>
      <c r="H4343" s="184" t="s">
        <v>8596</v>
      </c>
      <c r="I4343" s="185" t="s">
        <v>142</v>
      </c>
      <c r="J4343" s="18" t="s">
        <v>8642</v>
      </c>
    </row>
    <row r="4344" spans="1:10" x14ac:dyDescent="0.25">
      <c r="A4344" s="18">
        <v>24200655</v>
      </c>
      <c r="B4344" s="184" t="s">
        <v>8643</v>
      </c>
      <c r="C4344" s="18" t="s">
        <v>1719</v>
      </c>
      <c r="D4344" s="185" t="s">
        <v>95</v>
      </c>
      <c r="E4344" s="18" t="s">
        <v>2452</v>
      </c>
      <c r="F4344" s="18">
        <v>15</v>
      </c>
      <c r="G4344" s="18" t="s">
        <v>142</v>
      </c>
      <c r="H4344" s="184" t="s">
        <v>8596</v>
      </c>
      <c r="I4344" s="185" t="s">
        <v>142</v>
      </c>
      <c r="J4344" s="18" t="s">
        <v>8644</v>
      </c>
    </row>
    <row r="4345" spans="1:10" x14ac:dyDescent="0.25">
      <c r="A4345" s="18">
        <v>24190233</v>
      </c>
      <c r="B4345" s="184" t="s">
        <v>8645</v>
      </c>
      <c r="C4345" s="18" t="s">
        <v>8646</v>
      </c>
      <c r="D4345" s="185" t="s">
        <v>633</v>
      </c>
      <c r="E4345" s="18" t="s">
        <v>8647</v>
      </c>
      <c r="F4345" s="18">
        <v>17</v>
      </c>
      <c r="G4345" s="18" t="s">
        <v>142</v>
      </c>
      <c r="H4345" s="184" t="s">
        <v>8596</v>
      </c>
      <c r="I4345" s="185" t="s">
        <v>142</v>
      </c>
      <c r="J4345" s="18" t="s">
        <v>307</v>
      </c>
    </row>
    <row r="4346" spans="1:10" x14ac:dyDescent="0.25">
      <c r="A4346" s="18">
        <v>24236671</v>
      </c>
      <c r="B4346" s="184" t="s">
        <v>7120</v>
      </c>
      <c r="C4346" s="18" t="s">
        <v>1795</v>
      </c>
      <c r="D4346" s="185" t="s">
        <v>380</v>
      </c>
      <c r="E4346" s="18" t="s">
        <v>8648</v>
      </c>
      <c r="F4346" s="18">
        <v>17</v>
      </c>
      <c r="G4346" s="18" t="s">
        <v>142</v>
      </c>
      <c r="H4346" s="184" t="s">
        <v>8596</v>
      </c>
      <c r="I4346" s="185" t="s">
        <v>142</v>
      </c>
      <c r="J4346" s="18" t="s">
        <v>445</v>
      </c>
    </row>
    <row r="4347" spans="1:10" x14ac:dyDescent="0.25">
      <c r="A4347" s="18">
        <v>24221667</v>
      </c>
      <c r="B4347" s="184" t="s">
        <v>8649</v>
      </c>
      <c r="C4347" s="18" t="s">
        <v>8650</v>
      </c>
      <c r="D4347" s="185" t="s">
        <v>380</v>
      </c>
      <c r="E4347" s="18" t="s">
        <v>8651</v>
      </c>
      <c r="F4347" s="18">
        <v>17</v>
      </c>
      <c r="G4347" s="18" t="s">
        <v>142</v>
      </c>
      <c r="H4347" s="184" t="s">
        <v>8596</v>
      </c>
      <c r="I4347" s="185" t="s">
        <v>142</v>
      </c>
      <c r="J4347" s="18" t="s">
        <v>573</v>
      </c>
    </row>
    <row r="4348" spans="1:10" x14ac:dyDescent="0.25">
      <c r="A4348" s="18">
        <v>24200889</v>
      </c>
      <c r="B4348" s="184" t="s">
        <v>8652</v>
      </c>
      <c r="C4348" s="18" t="s">
        <v>6076</v>
      </c>
      <c r="D4348" s="185" t="s">
        <v>95</v>
      </c>
      <c r="E4348" s="18" t="s">
        <v>7541</v>
      </c>
      <c r="F4348" s="18">
        <v>15</v>
      </c>
      <c r="G4348" s="18" t="s">
        <v>142</v>
      </c>
      <c r="H4348" s="184" t="s">
        <v>8596</v>
      </c>
      <c r="I4348" s="185" t="s">
        <v>142</v>
      </c>
      <c r="J4348" s="18" t="s">
        <v>1938</v>
      </c>
    </row>
    <row r="4349" spans="1:10" x14ac:dyDescent="0.25">
      <c r="A4349" s="18">
        <v>24192527</v>
      </c>
      <c r="B4349" s="184" t="s">
        <v>8653</v>
      </c>
      <c r="C4349" s="18" t="s">
        <v>8654</v>
      </c>
      <c r="D4349" s="185" t="s">
        <v>633</v>
      </c>
      <c r="E4349" s="18" t="s">
        <v>8655</v>
      </c>
      <c r="F4349" s="18">
        <v>17</v>
      </c>
      <c r="G4349" s="18" t="s">
        <v>142</v>
      </c>
      <c r="H4349" s="184" t="s">
        <v>8596</v>
      </c>
      <c r="I4349" s="185" t="s">
        <v>142</v>
      </c>
      <c r="J4349" s="18" t="s">
        <v>790</v>
      </c>
    </row>
    <row r="4350" spans="1:10" x14ac:dyDescent="0.25">
      <c r="A4350" s="18">
        <v>24180179</v>
      </c>
      <c r="B4350" s="184" t="s">
        <v>5986</v>
      </c>
      <c r="C4350" s="18" t="s">
        <v>8656</v>
      </c>
      <c r="D4350" s="185" t="s">
        <v>7165</v>
      </c>
      <c r="E4350" s="18" t="s">
        <v>8657</v>
      </c>
      <c r="F4350" s="18">
        <v>18</v>
      </c>
      <c r="G4350" s="18" t="s">
        <v>142</v>
      </c>
      <c r="H4350" s="184" t="s">
        <v>8596</v>
      </c>
      <c r="I4350" s="185" t="s">
        <v>142</v>
      </c>
      <c r="J4350" s="18" t="s">
        <v>182</v>
      </c>
    </row>
    <row r="4351" spans="1:10" x14ac:dyDescent="0.25">
      <c r="A4351" s="18">
        <v>24180736</v>
      </c>
      <c r="B4351" s="184" t="s">
        <v>5986</v>
      </c>
      <c r="C4351" s="18" t="s">
        <v>8658</v>
      </c>
      <c r="D4351" s="185" t="s">
        <v>633</v>
      </c>
      <c r="E4351" s="18" t="s">
        <v>8659</v>
      </c>
      <c r="F4351" s="18">
        <v>17</v>
      </c>
      <c r="G4351" s="18" t="s">
        <v>142</v>
      </c>
      <c r="H4351" s="184" t="s">
        <v>8596</v>
      </c>
      <c r="I4351" s="185" t="s">
        <v>142</v>
      </c>
      <c r="J4351" s="18" t="s">
        <v>3661</v>
      </c>
    </row>
    <row r="4352" spans="1:10" x14ac:dyDescent="0.25">
      <c r="A4352" s="18">
        <v>24191025</v>
      </c>
      <c r="B4352" s="184" t="s">
        <v>8660</v>
      </c>
      <c r="C4352" s="18" t="s">
        <v>8661</v>
      </c>
      <c r="D4352" s="185" t="s">
        <v>380</v>
      </c>
      <c r="E4352" s="18" t="s">
        <v>7498</v>
      </c>
      <c r="F4352" s="18">
        <v>17</v>
      </c>
      <c r="G4352" s="18" t="s">
        <v>142</v>
      </c>
      <c r="H4352" s="184" t="s">
        <v>8596</v>
      </c>
      <c r="I4352" s="185" t="s">
        <v>142</v>
      </c>
      <c r="J4352" s="18" t="s">
        <v>3282</v>
      </c>
    </row>
    <row r="4353" spans="1:10" x14ac:dyDescent="0.25">
      <c r="A4353" s="18">
        <v>24237798</v>
      </c>
      <c r="B4353" s="184" t="s">
        <v>8662</v>
      </c>
      <c r="C4353" s="18" t="s">
        <v>6471</v>
      </c>
      <c r="D4353" s="185" t="s">
        <v>633</v>
      </c>
      <c r="E4353" s="18" t="s">
        <v>8663</v>
      </c>
      <c r="F4353" s="18">
        <v>16</v>
      </c>
      <c r="G4353" s="18" t="s">
        <v>142</v>
      </c>
      <c r="H4353" s="184" t="s">
        <v>8596</v>
      </c>
      <c r="I4353" s="185" t="s">
        <v>142</v>
      </c>
      <c r="J4353" s="18" t="s">
        <v>7216</v>
      </c>
    </row>
    <row r="4354" spans="1:10" x14ac:dyDescent="0.25">
      <c r="A4354" s="18">
        <v>24220089</v>
      </c>
      <c r="B4354" s="184" t="s">
        <v>8664</v>
      </c>
      <c r="C4354" s="18" t="s">
        <v>4742</v>
      </c>
      <c r="D4354" s="185" t="s">
        <v>380</v>
      </c>
      <c r="E4354" s="18" t="s">
        <v>7360</v>
      </c>
      <c r="F4354" s="18">
        <v>16</v>
      </c>
      <c r="G4354" s="18" t="s">
        <v>142</v>
      </c>
      <c r="H4354" s="184" t="s">
        <v>8596</v>
      </c>
      <c r="I4354" s="185" t="s">
        <v>142</v>
      </c>
      <c r="J4354" s="18" t="s">
        <v>419</v>
      </c>
    </row>
    <row r="4355" spans="1:10" x14ac:dyDescent="0.25">
      <c r="A4355" s="18">
        <v>24200796</v>
      </c>
      <c r="B4355" s="184" t="s">
        <v>7122</v>
      </c>
      <c r="C4355" s="18" t="s">
        <v>8665</v>
      </c>
      <c r="D4355" s="185" t="s">
        <v>380</v>
      </c>
      <c r="E4355" s="18" t="s">
        <v>8298</v>
      </c>
      <c r="F4355" s="18">
        <v>15</v>
      </c>
      <c r="G4355" s="18" t="s">
        <v>142</v>
      </c>
      <c r="H4355" s="184" t="s">
        <v>8596</v>
      </c>
      <c r="I4355" s="185" t="s">
        <v>142</v>
      </c>
      <c r="J4355" s="18" t="s">
        <v>1181</v>
      </c>
    </row>
    <row r="4356" spans="1:10" x14ac:dyDescent="0.25">
      <c r="A4356" s="18">
        <v>24180551</v>
      </c>
      <c r="B4356" s="184" t="s">
        <v>3420</v>
      </c>
      <c r="C4356" s="18" t="s">
        <v>8666</v>
      </c>
      <c r="D4356" s="185" t="s">
        <v>7165</v>
      </c>
      <c r="E4356" s="18" t="s">
        <v>8667</v>
      </c>
      <c r="F4356" s="18">
        <v>18</v>
      </c>
      <c r="G4356" s="18" t="s">
        <v>142</v>
      </c>
      <c r="H4356" s="184" t="s">
        <v>8596</v>
      </c>
      <c r="I4356" s="185" t="s">
        <v>142</v>
      </c>
      <c r="J4356" s="18" t="s">
        <v>1417</v>
      </c>
    </row>
    <row r="4357" spans="1:10" x14ac:dyDescent="0.25">
      <c r="A4357" s="18">
        <v>24210069</v>
      </c>
      <c r="B4357" s="184" t="s">
        <v>3420</v>
      </c>
      <c r="C4357" s="18" t="s">
        <v>1139</v>
      </c>
      <c r="D4357" s="185" t="s">
        <v>633</v>
      </c>
      <c r="E4357" s="18" t="s">
        <v>381</v>
      </c>
      <c r="F4357" s="18">
        <v>16</v>
      </c>
      <c r="G4357" s="18" t="s">
        <v>142</v>
      </c>
      <c r="H4357" s="184" t="s">
        <v>8596</v>
      </c>
      <c r="I4357" s="185" t="s">
        <v>142</v>
      </c>
      <c r="J4357" s="18" t="s">
        <v>8668</v>
      </c>
    </row>
    <row r="4358" spans="1:10" x14ac:dyDescent="0.25">
      <c r="A4358" s="18">
        <v>24247866</v>
      </c>
      <c r="B4358" s="184" t="s">
        <v>8669</v>
      </c>
      <c r="C4358" s="18" t="s">
        <v>8670</v>
      </c>
      <c r="D4358" s="185" t="s">
        <v>7187</v>
      </c>
      <c r="E4358" s="18" t="s">
        <v>8671</v>
      </c>
      <c r="F4358" s="18">
        <v>18</v>
      </c>
      <c r="G4358" s="18" t="s">
        <v>142</v>
      </c>
      <c r="H4358" s="184" t="s">
        <v>8596</v>
      </c>
      <c r="I4358" s="185" t="s">
        <v>142</v>
      </c>
    </row>
    <row r="4359" spans="1:10" x14ac:dyDescent="0.25">
      <c r="A4359" s="18">
        <v>24247885</v>
      </c>
      <c r="B4359" s="184" t="s">
        <v>8672</v>
      </c>
      <c r="C4359" s="18" t="s">
        <v>8673</v>
      </c>
      <c r="D4359" s="185" t="s">
        <v>633</v>
      </c>
      <c r="E4359" s="18" t="s">
        <v>8416</v>
      </c>
      <c r="F4359" s="18">
        <v>15</v>
      </c>
      <c r="G4359" s="18" t="s">
        <v>142</v>
      </c>
      <c r="H4359" s="184" t="s">
        <v>8596</v>
      </c>
      <c r="I4359" s="185" t="s">
        <v>142</v>
      </c>
    </row>
    <row r="4360" spans="1:10" x14ac:dyDescent="0.25">
      <c r="A4360" s="18">
        <v>24190189</v>
      </c>
      <c r="B4360" s="184" t="s">
        <v>8674</v>
      </c>
      <c r="C4360" s="18" t="s">
        <v>8675</v>
      </c>
      <c r="D4360" s="185" t="s">
        <v>380</v>
      </c>
      <c r="E4360" s="18" t="s">
        <v>8676</v>
      </c>
      <c r="F4360" s="18">
        <v>16</v>
      </c>
      <c r="G4360" s="18" t="s">
        <v>142</v>
      </c>
      <c r="H4360" s="184" t="s">
        <v>8596</v>
      </c>
      <c r="I4360" s="185" t="s">
        <v>142</v>
      </c>
      <c r="J4360" s="18" t="s">
        <v>2613</v>
      </c>
    </row>
    <row r="4361" spans="1:10" x14ac:dyDescent="0.25">
      <c r="A4361" s="18">
        <v>24190153</v>
      </c>
      <c r="B4361" s="184" t="s">
        <v>827</v>
      </c>
      <c r="C4361" s="18" t="s">
        <v>8677</v>
      </c>
      <c r="D4361" s="185" t="s">
        <v>380</v>
      </c>
      <c r="E4361" s="18" t="s">
        <v>8678</v>
      </c>
      <c r="F4361" s="18">
        <v>17</v>
      </c>
      <c r="G4361" s="18" t="s">
        <v>142</v>
      </c>
      <c r="H4361" s="184" t="s">
        <v>8596</v>
      </c>
      <c r="I4361" s="185" t="s">
        <v>142</v>
      </c>
      <c r="J4361" s="18" t="s">
        <v>8679</v>
      </c>
    </row>
    <row r="4362" spans="1:10" x14ac:dyDescent="0.25">
      <c r="A4362" s="18">
        <v>24171203</v>
      </c>
      <c r="B4362" s="184" t="s">
        <v>6698</v>
      </c>
      <c r="C4362" s="18" t="s">
        <v>8680</v>
      </c>
      <c r="D4362" s="185" t="s">
        <v>7187</v>
      </c>
      <c r="E4362" s="18" t="s">
        <v>8681</v>
      </c>
      <c r="F4362" s="18">
        <v>18</v>
      </c>
      <c r="G4362" s="18" t="s">
        <v>142</v>
      </c>
      <c r="H4362" s="184" t="s">
        <v>8596</v>
      </c>
      <c r="I4362" s="185" t="s">
        <v>142</v>
      </c>
      <c r="J4362" s="18" t="s">
        <v>457</v>
      </c>
    </row>
    <row r="4363" spans="1:10" x14ac:dyDescent="0.25">
      <c r="A4363" s="18">
        <v>24220203</v>
      </c>
      <c r="B4363" s="184" t="s">
        <v>8682</v>
      </c>
      <c r="C4363" s="18" t="s">
        <v>694</v>
      </c>
      <c r="D4363" s="185" t="s">
        <v>95</v>
      </c>
      <c r="E4363" s="18" t="s">
        <v>1372</v>
      </c>
      <c r="F4363" s="18">
        <v>15</v>
      </c>
      <c r="G4363" s="18" t="s">
        <v>142</v>
      </c>
      <c r="H4363" s="184" t="s">
        <v>8596</v>
      </c>
      <c r="I4363" s="185" t="s">
        <v>142</v>
      </c>
      <c r="J4363" s="18" t="s">
        <v>445</v>
      </c>
    </row>
    <row r="4364" spans="1:10" x14ac:dyDescent="0.25">
      <c r="A4364" s="18">
        <v>24190538</v>
      </c>
      <c r="B4364" s="184" t="s">
        <v>8683</v>
      </c>
      <c r="C4364" s="18" t="s">
        <v>1784</v>
      </c>
      <c r="D4364" s="185" t="s">
        <v>380</v>
      </c>
      <c r="E4364" s="18" t="s">
        <v>8684</v>
      </c>
      <c r="F4364" s="18">
        <v>17</v>
      </c>
      <c r="G4364" s="18" t="s">
        <v>142</v>
      </c>
      <c r="H4364" s="184" t="s">
        <v>8596</v>
      </c>
      <c r="I4364" s="185" t="s">
        <v>142</v>
      </c>
      <c r="J4364" s="18" t="s">
        <v>445</v>
      </c>
    </row>
    <row r="4365" spans="1:10" x14ac:dyDescent="0.25">
      <c r="A4365" s="18">
        <v>24210706</v>
      </c>
      <c r="B4365" s="184" t="s">
        <v>3858</v>
      </c>
      <c r="C4365" s="18" t="s">
        <v>6688</v>
      </c>
      <c r="D4365" s="185" t="s">
        <v>380</v>
      </c>
      <c r="E4365" s="18" t="s">
        <v>8685</v>
      </c>
      <c r="F4365" s="18">
        <v>16</v>
      </c>
      <c r="G4365" s="18" t="s">
        <v>142</v>
      </c>
      <c r="H4365" s="184" t="s">
        <v>8596</v>
      </c>
      <c r="I4365" s="185" t="s">
        <v>142</v>
      </c>
      <c r="J4365" s="18" t="s">
        <v>7766</v>
      </c>
    </row>
    <row r="4366" spans="1:10" x14ac:dyDescent="0.25">
      <c r="A4366" s="18">
        <v>24200486</v>
      </c>
      <c r="B4366" s="184" t="s">
        <v>8686</v>
      </c>
      <c r="C4366" s="18" t="s">
        <v>5033</v>
      </c>
      <c r="D4366" s="185" t="s">
        <v>380</v>
      </c>
      <c r="E4366" s="18" t="s">
        <v>8687</v>
      </c>
      <c r="F4366" s="18">
        <v>16</v>
      </c>
      <c r="G4366" s="18" t="s">
        <v>142</v>
      </c>
      <c r="H4366" s="184" t="s">
        <v>8596</v>
      </c>
      <c r="I4366" s="185" t="s">
        <v>142</v>
      </c>
      <c r="J4366" s="18" t="s">
        <v>8688</v>
      </c>
    </row>
    <row r="4367" spans="1:10" x14ac:dyDescent="0.25">
      <c r="A4367" s="18">
        <v>24237250</v>
      </c>
      <c r="B4367" s="184" t="s">
        <v>8689</v>
      </c>
      <c r="C4367" s="18" t="s">
        <v>8690</v>
      </c>
      <c r="D4367" s="185" t="s">
        <v>95</v>
      </c>
      <c r="E4367" s="18" t="s">
        <v>1514</v>
      </c>
      <c r="F4367" s="18">
        <v>15</v>
      </c>
      <c r="G4367" s="18" t="s">
        <v>142</v>
      </c>
      <c r="H4367" s="184" t="s">
        <v>8596</v>
      </c>
      <c r="I4367" s="185" t="s">
        <v>142</v>
      </c>
      <c r="J4367" s="18" t="s">
        <v>1627</v>
      </c>
    </row>
    <row r="4368" spans="1:10" x14ac:dyDescent="0.25">
      <c r="A4368" s="18">
        <v>24202399</v>
      </c>
      <c r="B4368" s="184" t="s">
        <v>8691</v>
      </c>
      <c r="C4368" s="18" t="s">
        <v>8692</v>
      </c>
      <c r="D4368" s="185" t="s">
        <v>94</v>
      </c>
      <c r="E4368" s="18" t="s">
        <v>8693</v>
      </c>
      <c r="F4368" s="18">
        <v>15</v>
      </c>
      <c r="G4368" s="18" t="s">
        <v>142</v>
      </c>
      <c r="H4368" s="184" t="s">
        <v>8596</v>
      </c>
      <c r="I4368" s="185" t="s">
        <v>142</v>
      </c>
      <c r="J4368" s="18" t="s">
        <v>4212</v>
      </c>
    </row>
    <row r="4369" spans="1:10" x14ac:dyDescent="0.25">
      <c r="A4369" s="18">
        <v>24220643</v>
      </c>
      <c r="B4369" s="184" t="s">
        <v>865</v>
      </c>
      <c r="C4369" s="18" t="s">
        <v>2296</v>
      </c>
      <c r="D4369" s="185" t="s">
        <v>95</v>
      </c>
      <c r="E4369" s="18" t="s">
        <v>7705</v>
      </c>
      <c r="F4369" s="18">
        <v>15</v>
      </c>
      <c r="G4369" s="18" t="s">
        <v>142</v>
      </c>
      <c r="H4369" s="184" t="s">
        <v>8596</v>
      </c>
      <c r="I4369" s="185" t="s">
        <v>142</v>
      </c>
      <c r="J4369" s="18" t="s">
        <v>203</v>
      </c>
    </row>
    <row r="4370" spans="1:10" x14ac:dyDescent="0.25">
      <c r="A4370" s="18">
        <v>24180253</v>
      </c>
      <c r="B4370" s="184" t="s">
        <v>8694</v>
      </c>
      <c r="C4370" s="18" t="s">
        <v>8380</v>
      </c>
      <c r="D4370" s="185" t="s">
        <v>633</v>
      </c>
      <c r="E4370" s="18" t="s">
        <v>8695</v>
      </c>
      <c r="F4370" s="18">
        <v>17</v>
      </c>
      <c r="G4370" s="18" t="s">
        <v>142</v>
      </c>
      <c r="H4370" s="184" t="s">
        <v>8596</v>
      </c>
      <c r="I4370" s="185" t="s">
        <v>142</v>
      </c>
      <c r="J4370" s="18" t="s">
        <v>2283</v>
      </c>
    </row>
    <row r="4371" spans="1:10" x14ac:dyDescent="0.25">
      <c r="A4371" s="18">
        <v>24212283</v>
      </c>
      <c r="B4371" s="184" t="s">
        <v>867</v>
      </c>
      <c r="C4371" s="18" t="s">
        <v>8696</v>
      </c>
      <c r="D4371" s="185" t="s">
        <v>94</v>
      </c>
      <c r="E4371" s="18" t="s">
        <v>4091</v>
      </c>
      <c r="F4371" s="18">
        <v>15</v>
      </c>
      <c r="G4371" s="18" t="s">
        <v>142</v>
      </c>
      <c r="H4371" s="184" t="s">
        <v>8596</v>
      </c>
      <c r="I4371" s="185" t="s">
        <v>142</v>
      </c>
      <c r="J4371" s="18" t="s">
        <v>2313</v>
      </c>
    </row>
    <row r="4372" spans="1:10" x14ac:dyDescent="0.25">
      <c r="A4372" s="18">
        <v>24191659</v>
      </c>
      <c r="B4372" s="184" t="s">
        <v>8697</v>
      </c>
      <c r="C4372" s="18" t="s">
        <v>8698</v>
      </c>
      <c r="D4372" s="185" t="s">
        <v>380</v>
      </c>
      <c r="E4372" s="18" t="s">
        <v>7250</v>
      </c>
      <c r="F4372" s="18">
        <v>17</v>
      </c>
      <c r="G4372" s="18" t="s">
        <v>142</v>
      </c>
      <c r="H4372" s="184" t="s">
        <v>8596</v>
      </c>
      <c r="I4372" s="185" t="s">
        <v>142</v>
      </c>
      <c r="J4372" s="18" t="s">
        <v>2239</v>
      </c>
    </row>
    <row r="4373" spans="1:10" x14ac:dyDescent="0.25">
      <c r="A4373" s="18">
        <v>24220442</v>
      </c>
      <c r="B4373" s="184" t="s">
        <v>3447</v>
      </c>
      <c r="C4373" s="18" t="s">
        <v>2166</v>
      </c>
      <c r="D4373" s="185" t="s">
        <v>380</v>
      </c>
      <c r="E4373" s="18" t="s">
        <v>7588</v>
      </c>
      <c r="F4373" s="18">
        <v>16</v>
      </c>
      <c r="G4373" s="18" t="s">
        <v>142</v>
      </c>
      <c r="H4373" s="184" t="s">
        <v>8596</v>
      </c>
      <c r="I4373" s="185" t="s">
        <v>142</v>
      </c>
      <c r="J4373" s="18" t="s">
        <v>608</v>
      </c>
    </row>
    <row r="4374" spans="1:10" x14ac:dyDescent="0.25">
      <c r="A4374" s="18">
        <v>24247877</v>
      </c>
      <c r="B4374" s="184" t="s">
        <v>8699</v>
      </c>
      <c r="C4374" s="18" t="s">
        <v>8700</v>
      </c>
      <c r="D4374" s="185" t="s">
        <v>380</v>
      </c>
      <c r="E4374" s="18" t="s">
        <v>634</v>
      </c>
      <c r="F4374" s="18">
        <v>15</v>
      </c>
      <c r="G4374" s="18" t="s">
        <v>142</v>
      </c>
      <c r="H4374" s="184" t="s">
        <v>8596</v>
      </c>
      <c r="I4374" s="185" t="s">
        <v>142</v>
      </c>
    </row>
    <row r="4375" spans="1:10" x14ac:dyDescent="0.25">
      <c r="A4375" s="18">
        <v>24200179</v>
      </c>
      <c r="B4375" s="184" t="s">
        <v>8701</v>
      </c>
      <c r="C4375" s="18" t="s">
        <v>8702</v>
      </c>
      <c r="D4375" s="185" t="s">
        <v>633</v>
      </c>
      <c r="E4375" s="18" t="s">
        <v>8703</v>
      </c>
      <c r="F4375" s="18">
        <v>16</v>
      </c>
      <c r="G4375" s="18" t="s">
        <v>142</v>
      </c>
      <c r="H4375" s="184" t="s">
        <v>8596</v>
      </c>
      <c r="I4375" s="185" t="s">
        <v>142</v>
      </c>
      <c r="J4375" s="18" t="s">
        <v>6658</v>
      </c>
    </row>
    <row r="4376" spans="1:10" x14ac:dyDescent="0.25">
      <c r="A4376" s="18">
        <v>24200793</v>
      </c>
      <c r="B4376" s="184" t="s">
        <v>1205</v>
      </c>
      <c r="C4376" s="18" t="s">
        <v>8704</v>
      </c>
      <c r="D4376" s="185" t="s">
        <v>633</v>
      </c>
      <c r="E4376" s="18" t="s">
        <v>8705</v>
      </c>
      <c r="F4376" s="18">
        <v>16</v>
      </c>
      <c r="G4376" s="18" t="s">
        <v>142</v>
      </c>
      <c r="H4376" s="184" t="s">
        <v>8596</v>
      </c>
      <c r="I4376" s="185" t="s">
        <v>142</v>
      </c>
      <c r="J4376" s="18" t="s">
        <v>8706</v>
      </c>
    </row>
    <row r="4377" spans="1:10" x14ac:dyDescent="0.25">
      <c r="A4377" s="18">
        <v>24190571</v>
      </c>
      <c r="B4377" s="184" t="s">
        <v>1205</v>
      </c>
      <c r="C4377" s="18" t="s">
        <v>1039</v>
      </c>
      <c r="D4377" s="185" t="s">
        <v>380</v>
      </c>
      <c r="E4377" s="18" t="s">
        <v>8707</v>
      </c>
      <c r="F4377" s="18">
        <v>16</v>
      </c>
      <c r="G4377" s="18" t="s">
        <v>142</v>
      </c>
      <c r="H4377" s="184" t="s">
        <v>8596</v>
      </c>
      <c r="I4377" s="185" t="s">
        <v>142</v>
      </c>
      <c r="J4377" s="18" t="s">
        <v>1181</v>
      </c>
    </row>
    <row r="4378" spans="1:10" x14ac:dyDescent="0.25">
      <c r="A4378" s="18">
        <v>24190675</v>
      </c>
      <c r="B4378" s="184" t="s">
        <v>8708</v>
      </c>
      <c r="C4378" s="18" t="s">
        <v>8709</v>
      </c>
      <c r="D4378" s="185" t="s">
        <v>633</v>
      </c>
      <c r="E4378" s="18" t="s">
        <v>8710</v>
      </c>
      <c r="F4378" s="18">
        <v>16</v>
      </c>
      <c r="G4378" s="18" t="s">
        <v>142</v>
      </c>
      <c r="H4378" s="184" t="s">
        <v>8596</v>
      </c>
      <c r="I4378" s="185" t="s">
        <v>142</v>
      </c>
      <c r="J4378" s="18" t="s">
        <v>2283</v>
      </c>
    </row>
    <row r="4379" spans="1:10" x14ac:dyDescent="0.25">
      <c r="A4379" s="18">
        <v>24220278</v>
      </c>
      <c r="B4379" s="184" t="s">
        <v>8711</v>
      </c>
      <c r="C4379" s="18" t="s">
        <v>8712</v>
      </c>
      <c r="D4379" s="185" t="s">
        <v>633</v>
      </c>
      <c r="E4379" s="18" t="s">
        <v>8713</v>
      </c>
      <c r="F4379" s="18">
        <v>17</v>
      </c>
      <c r="G4379" s="18" t="s">
        <v>142</v>
      </c>
      <c r="H4379" s="184" t="s">
        <v>8596</v>
      </c>
      <c r="I4379" s="185" t="s">
        <v>142</v>
      </c>
      <c r="J4379" s="18" t="s">
        <v>156</v>
      </c>
    </row>
    <row r="4380" spans="1:10" x14ac:dyDescent="0.25">
      <c r="A4380" s="18">
        <v>24221763</v>
      </c>
      <c r="B4380" s="184" t="s">
        <v>8714</v>
      </c>
      <c r="C4380" s="18" t="s">
        <v>5089</v>
      </c>
      <c r="D4380" s="185" t="s">
        <v>633</v>
      </c>
      <c r="E4380" s="18" t="s">
        <v>8715</v>
      </c>
      <c r="F4380" s="18">
        <v>16</v>
      </c>
      <c r="G4380" s="18" t="s">
        <v>142</v>
      </c>
      <c r="H4380" s="184" t="s">
        <v>8596</v>
      </c>
      <c r="I4380" s="185" t="s">
        <v>142</v>
      </c>
      <c r="J4380" s="18" t="s">
        <v>8716</v>
      </c>
    </row>
    <row r="4381" spans="1:10" x14ac:dyDescent="0.25">
      <c r="A4381" s="18">
        <v>24247869</v>
      </c>
      <c r="B4381" s="184" t="s">
        <v>2905</v>
      </c>
      <c r="C4381" s="18" t="s">
        <v>5416</v>
      </c>
      <c r="D4381" s="185" t="s">
        <v>94</v>
      </c>
      <c r="E4381" s="18" t="s">
        <v>5170</v>
      </c>
      <c r="F4381" s="18">
        <v>15</v>
      </c>
      <c r="G4381" s="18" t="s">
        <v>142</v>
      </c>
      <c r="H4381" s="184" t="s">
        <v>8596</v>
      </c>
      <c r="I4381" s="185" t="s">
        <v>142</v>
      </c>
    </row>
    <row r="4382" spans="1:10" x14ac:dyDescent="0.25">
      <c r="A4382" s="18">
        <v>24190321</v>
      </c>
      <c r="B4382" s="184" t="s">
        <v>8717</v>
      </c>
      <c r="C4382" s="18" t="s">
        <v>8718</v>
      </c>
      <c r="D4382" s="185" t="s">
        <v>633</v>
      </c>
      <c r="E4382" s="18" t="s">
        <v>8705</v>
      </c>
      <c r="F4382" s="18">
        <v>16</v>
      </c>
      <c r="G4382" s="18" t="s">
        <v>142</v>
      </c>
      <c r="H4382" s="184" t="s">
        <v>8596</v>
      </c>
      <c r="I4382" s="185" t="s">
        <v>142</v>
      </c>
      <c r="J4382" s="18" t="s">
        <v>445</v>
      </c>
    </row>
    <row r="4383" spans="1:10" x14ac:dyDescent="0.25">
      <c r="A4383" s="18">
        <v>24200426</v>
      </c>
      <c r="B4383" s="184" t="s">
        <v>551</v>
      </c>
      <c r="C4383" s="18" t="s">
        <v>8719</v>
      </c>
      <c r="D4383" s="185" t="s">
        <v>380</v>
      </c>
      <c r="E4383" s="18" t="s">
        <v>8720</v>
      </c>
      <c r="F4383" s="18">
        <v>16</v>
      </c>
      <c r="G4383" s="18" t="s">
        <v>142</v>
      </c>
      <c r="H4383" s="184" t="s">
        <v>8596</v>
      </c>
      <c r="I4383" s="185" t="s">
        <v>142</v>
      </c>
      <c r="J4383" s="18" t="s">
        <v>780</v>
      </c>
    </row>
    <row r="4384" spans="1:10" x14ac:dyDescent="0.25">
      <c r="A4384" s="18">
        <v>24247873</v>
      </c>
      <c r="B4384" s="184" t="s">
        <v>2926</v>
      </c>
      <c r="C4384" s="18" t="s">
        <v>8721</v>
      </c>
      <c r="D4384" s="185" t="s">
        <v>380</v>
      </c>
      <c r="E4384" s="18" t="s">
        <v>8722</v>
      </c>
      <c r="F4384" s="18">
        <v>15</v>
      </c>
      <c r="G4384" s="18" t="s">
        <v>142</v>
      </c>
      <c r="H4384" s="184" t="s">
        <v>8596</v>
      </c>
      <c r="I4384" s="185" t="s">
        <v>142</v>
      </c>
    </row>
    <row r="4385" spans="1:10" x14ac:dyDescent="0.25">
      <c r="A4385" s="18">
        <v>24220992</v>
      </c>
      <c r="B4385" s="184" t="s">
        <v>578</v>
      </c>
      <c r="C4385" s="18" t="s">
        <v>2274</v>
      </c>
      <c r="D4385" s="185" t="s">
        <v>380</v>
      </c>
      <c r="E4385" s="18" t="s">
        <v>8528</v>
      </c>
      <c r="F4385" s="18">
        <v>17</v>
      </c>
      <c r="G4385" s="18" t="s">
        <v>142</v>
      </c>
      <c r="H4385" s="184" t="s">
        <v>8596</v>
      </c>
      <c r="I4385" s="185" t="s">
        <v>142</v>
      </c>
      <c r="J4385" s="18" t="s">
        <v>790</v>
      </c>
    </row>
    <row r="4386" spans="1:10" x14ac:dyDescent="0.25">
      <c r="A4386" s="18">
        <v>24221877</v>
      </c>
      <c r="B4386" s="184" t="s">
        <v>8723</v>
      </c>
      <c r="C4386" s="18" t="s">
        <v>1900</v>
      </c>
      <c r="D4386" s="185" t="s">
        <v>7187</v>
      </c>
      <c r="E4386" s="18" t="s">
        <v>8724</v>
      </c>
      <c r="F4386" s="18">
        <v>18</v>
      </c>
      <c r="G4386" s="18" t="s">
        <v>142</v>
      </c>
      <c r="H4386" s="184" t="s">
        <v>8596</v>
      </c>
      <c r="I4386" s="185" t="s">
        <v>142</v>
      </c>
      <c r="J4386" s="18" t="s">
        <v>2022</v>
      </c>
    </row>
    <row r="4387" spans="1:10" x14ac:dyDescent="0.25">
      <c r="A4387" s="18">
        <v>24200505</v>
      </c>
      <c r="B4387" s="184" t="s">
        <v>8725</v>
      </c>
      <c r="C4387" s="18" t="s">
        <v>8726</v>
      </c>
      <c r="D4387" s="185" t="s">
        <v>95</v>
      </c>
      <c r="E4387" s="18" t="s">
        <v>2214</v>
      </c>
      <c r="F4387" s="18">
        <v>15</v>
      </c>
      <c r="G4387" s="18" t="s">
        <v>142</v>
      </c>
      <c r="H4387" s="184" t="s">
        <v>8596</v>
      </c>
      <c r="I4387" s="185" t="s">
        <v>142</v>
      </c>
      <c r="J4387" s="18" t="s">
        <v>445</v>
      </c>
    </row>
    <row r="4388" spans="1:10" x14ac:dyDescent="0.25">
      <c r="A4388" s="18">
        <v>24247878</v>
      </c>
      <c r="B4388" s="184" t="s">
        <v>8727</v>
      </c>
      <c r="C4388" s="18" t="s">
        <v>6464</v>
      </c>
      <c r="D4388" s="185" t="s">
        <v>380</v>
      </c>
      <c r="E4388" s="18" t="s">
        <v>7949</v>
      </c>
      <c r="F4388" s="18">
        <v>15</v>
      </c>
      <c r="G4388" s="18" t="s">
        <v>142</v>
      </c>
      <c r="H4388" s="184" t="s">
        <v>8596</v>
      </c>
      <c r="I4388" s="185" t="s">
        <v>142</v>
      </c>
    </row>
    <row r="4389" spans="1:10" x14ac:dyDescent="0.25">
      <c r="A4389" s="18">
        <v>24212261</v>
      </c>
      <c r="B4389" s="184" t="s">
        <v>8728</v>
      </c>
      <c r="C4389" s="18" t="s">
        <v>8729</v>
      </c>
      <c r="D4389" s="185" t="s">
        <v>380</v>
      </c>
      <c r="E4389" s="18" t="s">
        <v>8192</v>
      </c>
      <c r="F4389" s="18">
        <v>17</v>
      </c>
      <c r="G4389" s="18" t="s">
        <v>142</v>
      </c>
      <c r="H4389" s="184" t="s">
        <v>8596</v>
      </c>
      <c r="I4389" s="185" t="s">
        <v>142</v>
      </c>
      <c r="J4389" s="18" t="s">
        <v>307</v>
      </c>
    </row>
    <row r="4390" spans="1:10" x14ac:dyDescent="0.25">
      <c r="A4390" s="18">
        <v>24236693</v>
      </c>
      <c r="B4390" s="184" t="s">
        <v>8730</v>
      </c>
      <c r="C4390" s="18" t="s">
        <v>8731</v>
      </c>
      <c r="D4390" s="185" t="s">
        <v>633</v>
      </c>
      <c r="E4390" s="18" t="s">
        <v>8732</v>
      </c>
      <c r="F4390" s="18">
        <v>16</v>
      </c>
      <c r="G4390" s="18" t="s">
        <v>142</v>
      </c>
      <c r="H4390" s="184" t="s">
        <v>8596</v>
      </c>
      <c r="I4390" s="185" t="s">
        <v>142</v>
      </c>
    </row>
    <row r="4391" spans="1:10" x14ac:dyDescent="0.25">
      <c r="A4391" s="18">
        <v>24220586</v>
      </c>
      <c r="B4391" s="184" t="s">
        <v>3631</v>
      </c>
      <c r="C4391" s="18" t="s">
        <v>8733</v>
      </c>
      <c r="D4391" s="185" t="s">
        <v>633</v>
      </c>
      <c r="E4391" s="18" t="s">
        <v>8715</v>
      </c>
      <c r="F4391" s="18">
        <v>16</v>
      </c>
      <c r="G4391" s="18" t="s">
        <v>142</v>
      </c>
      <c r="H4391" s="184" t="s">
        <v>8596</v>
      </c>
      <c r="I4391" s="185" t="s">
        <v>142</v>
      </c>
      <c r="J4391" s="18" t="s">
        <v>3646</v>
      </c>
    </row>
    <row r="4392" spans="1:10" x14ac:dyDescent="0.25">
      <c r="A4392" s="18">
        <v>24200659</v>
      </c>
      <c r="B4392" s="184" t="s">
        <v>2548</v>
      </c>
      <c r="C4392" s="18" t="s">
        <v>507</v>
      </c>
      <c r="D4392" s="185" t="s">
        <v>380</v>
      </c>
      <c r="E4392" s="18" t="s">
        <v>7331</v>
      </c>
      <c r="F4392" s="18">
        <v>15</v>
      </c>
      <c r="G4392" s="18" t="s">
        <v>142</v>
      </c>
      <c r="H4392" s="184" t="s">
        <v>8596</v>
      </c>
      <c r="I4392" s="185" t="s">
        <v>142</v>
      </c>
      <c r="J4392" s="18" t="s">
        <v>790</v>
      </c>
    </row>
    <row r="4393" spans="1:10" x14ac:dyDescent="0.25">
      <c r="A4393" s="18">
        <v>24247886</v>
      </c>
      <c r="B4393" s="184" t="s">
        <v>8734</v>
      </c>
      <c r="C4393" s="18" t="s">
        <v>5775</v>
      </c>
      <c r="D4393" s="185" t="s">
        <v>633</v>
      </c>
      <c r="E4393" s="18" t="s">
        <v>7274</v>
      </c>
      <c r="F4393" s="18">
        <v>16</v>
      </c>
      <c r="G4393" s="18" t="s">
        <v>142</v>
      </c>
      <c r="H4393" s="184" t="s">
        <v>8596</v>
      </c>
      <c r="I4393" s="185" t="s">
        <v>142</v>
      </c>
    </row>
    <row r="4394" spans="1:10" x14ac:dyDescent="0.25">
      <c r="A4394" s="18">
        <v>24222461</v>
      </c>
      <c r="B4394" s="184" t="s">
        <v>8735</v>
      </c>
      <c r="C4394" s="18" t="s">
        <v>6959</v>
      </c>
      <c r="D4394" s="185" t="s">
        <v>380</v>
      </c>
      <c r="E4394" s="18" t="s">
        <v>8736</v>
      </c>
      <c r="F4394" s="18">
        <v>17</v>
      </c>
      <c r="G4394" s="18" t="s">
        <v>142</v>
      </c>
      <c r="H4394" s="184" t="s">
        <v>8596</v>
      </c>
      <c r="I4394" s="185" t="s">
        <v>142</v>
      </c>
      <c r="J4394" s="18" t="s">
        <v>8737</v>
      </c>
    </row>
    <row r="4395" spans="1:10" x14ac:dyDescent="0.25">
      <c r="A4395" s="18">
        <v>24221666</v>
      </c>
      <c r="B4395" s="184" t="s">
        <v>8738</v>
      </c>
      <c r="C4395" s="18" t="s">
        <v>3686</v>
      </c>
      <c r="D4395" s="185" t="s">
        <v>95</v>
      </c>
      <c r="E4395" s="18" t="s">
        <v>7958</v>
      </c>
      <c r="F4395" s="18">
        <v>15</v>
      </c>
      <c r="G4395" s="18" t="s">
        <v>142</v>
      </c>
      <c r="H4395" s="184" t="s">
        <v>8596</v>
      </c>
      <c r="I4395" s="185" t="s">
        <v>142</v>
      </c>
      <c r="J4395" s="18" t="s">
        <v>8739</v>
      </c>
    </row>
    <row r="4396" spans="1:10" x14ac:dyDescent="0.25">
      <c r="A4396" s="18">
        <v>24210255</v>
      </c>
      <c r="B4396" s="184" t="s">
        <v>7275</v>
      </c>
      <c r="C4396" s="18" t="s">
        <v>6820</v>
      </c>
      <c r="D4396" s="185" t="s">
        <v>380</v>
      </c>
      <c r="E4396" s="18" t="s">
        <v>8192</v>
      </c>
      <c r="F4396" s="18">
        <v>17</v>
      </c>
      <c r="G4396" s="18" t="s">
        <v>142</v>
      </c>
      <c r="H4396" s="184" t="s">
        <v>8596</v>
      </c>
      <c r="I4396" s="185" t="s">
        <v>142</v>
      </c>
      <c r="J4396" s="18" t="s">
        <v>4285</v>
      </c>
    </row>
    <row r="4397" spans="1:10" x14ac:dyDescent="0.25">
      <c r="A4397" s="18">
        <v>24202786</v>
      </c>
      <c r="B4397" s="184" t="s">
        <v>8740</v>
      </c>
      <c r="C4397" s="18" t="s">
        <v>8741</v>
      </c>
      <c r="D4397" s="185" t="s">
        <v>94</v>
      </c>
      <c r="E4397" s="18" t="s">
        <v>1321</v>
      </c>
      <c r="F4397" s="18">
        <v>15</v>
      </c>
      <c r="G4397" s="18" t="s">
        <v>142</v>
      </c>
      <c r="H4397" s="184" t="s">
        <v>8596</v>
      </c>
      <c r="I4397" s="185" t="s">
        <v>142</v>
      </c>
      <c r="J4397" s="18" t="s">
        <v>5284</v>
      </c>
    </row>
    <row r="4398" spans="1:10" x14ac:dyDescent="0.25">
      <c r="A4398" s="18">
        <v>24200489</v>
      </c>
      <c r="B4398" s="184" t="s">
        <v>8742</v>
      </c>
      <c r="C4398" s="18" t="s">
        <v>1093</v>
      </c>
      <c r="D4398" s="185" t="s">
        <v>95</v>
      </c>
      <c r="E4398" s="18" t="s">
        <v>7932</v>
      </c>
      <c r="F4398" s="18">
        <v>15</v>
      </c>
      <c r="G4398" s="18" t="s">
        <v>142</v>
      </c>
      <c r="H4398" s="184" t="s">
        <v>8596</v>
      </c>
      <c r="I4398" s="185" t="s">
        <v>142</v>
      </c>
      <c r="J4398" s="18" t="s">
        <v>7170</v>
      </c>
    </row>
    <row r="4399" spans="1:10" x14ac:dyDescent="0.25">
      <c r="A4399" s="18">
        <v>24201255</v>
      </c>
      <c r="B4399" s="184" t="s">
        <v>6343</v>
      </c>
      <c r="C4399" s="18" t="s">
        <v>8743</v>
      </c>
      <c r="D4399" s="185" t="s">
        <v>633</v>
      </c>
      <c r="E4399" s="18" t="s">
        <v>8744</v>
      </c>
      <c r="F4399" s="18">
        <v>17</v>
      </c>
      <c r="G4399" s="18" t="s">
        <v>142</v>
      </c>
      <c r="H4399" s="184" t="s">
        <v>8596</v>
      </c>
      <c r="I4399" s="185" t="s">
        <v>142</v>
      </c>
      <c r="J4399" s="18" t="s">
        <v>2313</v>
      </c>
    </row>
    <row r="4400" spans="1:10" x14ac:dyDescent="0.25">
      <c r="A4400" s="18">
        <v>24221608</v>
      </c>
      <c r="B4400" s="184" t="s">
        <v>8745</v>
      </c>
      <c r="C4400" s="18" t="s">
        <v>8746</v>
      </c>
      <c r="D4400" s="185" t="s">
        <v>7165</v>
      </c>
      <c r="E4400" s="18" t="s">
        <v>8161</v>
      </c>
      <c r="F4400" s="18">
        <v>18</v>
      </c>
      <c r="G4400" s="18" t="s">
        <v>142</v>
      </c>
      <c r="H4400" s="184" t="s">
        <v>8596</v>
      </c>
      <c r="I4400" s="185" t="s">
        <v>142</v>
      </c>
      <c r="J4400" s="18" t="s">
        <v>4212</v>
      </c>
    </row>
    <row r="4401" spans="1:10" x14ac:dyDescent="0.25">
      <c r="A4401" s="18">
        <v>24221418</v>
      </c>
      <c r="B4401" s="184" t="s">
        <v>8747</v>
      </c>
      <c r="C4401" s="18" t="s">
        <v>161</v>
      </c>
      <c r="D4401" s="185" t="s">
        <v>633</v>
      </c>
      <c r="E4401" s="18" t="s">
        <v>7408</v>
      </c>
      <c r="F4401" s="18">
        <v>16</v>
      </c>
      <c r="G4401" s="18" t="s">
        <v>142</v>
      </c>
      <c r="H4401" s="184" t="s">
        <v>8596</v>
      </c>
      <c r="I4401" s="185" t="s">
        <v>142</v>
      </c>
      <c r="J4401" s="18" t="s">
        <v>8748</v>
      </c>
    </row>
    <row r="4402" spans="1:10" x14ac:dyDescent="0.25">
      <c r="A4402" s="18">
        <v>24190086</v>
      </c>
      <c r="B4402" s="184" t="s">
        <v>8749</v>
      </c>
      <c r="C4402" s="18" t="s">
        <v>8750</v>
      </c>
      <c r="D4402" s="185" t="s">
        <v>633</v>
      </c>
      <c r="E4402" s="18" t="s">
        <v>8751</v>
      </c>
      <c r="F4402" s="18">
        <v>17</v>
      </c>
      <c r="G4402" s="18" t="s">
        <v>142</v>
      </c>
      <c r="H4402" s="184" t="s">
        <v>8596</v>
      </c>
      <c r="I4402" s="185" t="s">
        <v>142</v>
      </c>
      <c r="J4402" s="18" t="s">
        <v>6654</v>
      </c>
    </row>
    <row r="4403" spans="1:10" x14ac:dyDescent="0.25">
      <c r="A4403" s="18">
        <v>24190536</v>
      </c>
      <c r="B4403" s="184" t="s">
        <v>3474</v>
      </c>
      <c r="C4403" s="18" t="s">
        <v>836</v>
      </c>
      <c r="D4403" s="185" t="s">
        <v>380</v>
      </c>
      <c r="E4403" s="18" t="s">
        <v>7253</v>
      </c>
      <c r="F4403" s="18">
        <v>17</v>
      </c>
      <c r="G4403" s="18" t="s">
        <v>142</v>
      </c>
      <c r="H4403" s="184" t="s">
        <v>8596</v>
      </c>
      <c r="I4403" s="185" t="s">
        <v>142</v>
      </c>
      <c r="J4403" s="18" t="s">
        <v>8739</v>
      </c>
    </row>
    <row r="4404" spans="1:10" x14ac:dyDescent="0.25">
      <c r="A4404" s="18">
        <v>24247882</v>
      </c>
      <c r="B4404" s="184" t="s">
        <v>239</v>
      </c>
      <c r="C4404" s="18" t="s">
        <v>8752</v>
      </c>
      <c r="D4404" s="185" t="s">
        <v>633</v>
      </c>
      <c r="E4404" s="18" t="s">
        <v>7221</v>
      </c>
      <c r="F4404" s="18">
        <v>15</v>
      </c>
      <c r="G4404" s="18" t="s">
        <v>142</v>
      </c>
      <c r="H4404" s="184" t="s">
        <v>8596</v>
      </c>
      <c r="I4404" s="185" t="s">
        <v>142</v>
      </c>
    </row>
    <row r="4405" spans="1:10" x14ac:dyDescent="0.25">
      <c r="A4405" s="18">
        <v>24238207</v>
      </c>
      <c r="B4405" s="184" t="s">
        <v>239</v>
      </c>
      <c r="C4405" s="18" t="s">
        <v>2010</v>
      </c>
      <c r="D4405" s="185" t="s">
        <v>94</v>
      </c>
      <c r="E4405" s="18" t="s">
        <v>7422</v>
      </c>
      <c r="F4405" s="18">
        <v>15</v>
      </c>
      <c r="G4405" s="18" t="s">
        <v>142</v>
      </c>
      <c r="H4405" s="184" t="s">
        <v>8596</v>
      </c>
      <c r="I4405" s="185" t="s">
        <v>142</v>
      </c>
      <c r="J4405" s="18" t="s">
        <v>3348</v>
      </c>
    </row>
    <row r="4406" spans="1:10" x14ac:dyDescent="0.25">
      <c r="A4406" s="18">
        <v>24190566</v>
      </c>
      <c r="B4406" s="184" t="s">
        <v>5369</v>
      </c>
      <c r="C4406" s="18" t="s">
        <v>8024</v>
      </c>
      <c r="D4406" s="185" t="s">
        <v>380</v>
      </c>
      <c r="E4406" s="18" t="s">
        <v>7642</v>
      </c>
      <c r="F4406" s="18">
        <v>16</v>
      </c>
      <c r="G4406" s="18" t="s">
        <v>142</v>
      </c>
      <c r="H4406" s="184" t="s">
        <v>8596</v>
      </c>
      <c r="I4406" s="185" t="s">
        <v>142</v>
      </c>
      <c r="J4406" s="18" t="s">
        <v>156</v>
      </c>
    </row>
    <row r="4407" spans="1:10" x14ac:dyDescent="0.25">
      <c r="A4407" s="18">
        <v>24212173</v>
      </c>
      <c r="B4407" s="184" t="s">
        <v>612</v>
      </c>
      <c r="C4407" s="18" t="s">
        <v>1589</v>
      </c>
      <c r="D4407" s="185" t="s">
        <v>380</v>
      </c>
      <c r="E4407" s="18" t="s">
        <v>8753</v>
      </c>
      <c r="F4407" s="18">
        <v>16</v>
      </c>
      <c r="G4407" s="18" t="s">
        <v>142</v>
      </c>
      <c r="H4407" s="184" t="s">
        <v>8596</v>
      </c>
      <c r="I4407" s="185" t="s">
        <v>142</v>
      </c>
      <c r="J4407" s="18" t="s">
        <v>8739</v>
      </c>
    </row>
    <row r="4408" spans="1:10" x14ac:dyDescent="0.25">
      <c r="A4408" s="18">
        <v>24221465</v>
      </c>
      <c r="B4408" s="184" t="s">
        <v>8754</v>
      </c>
      <c r="C4408" s="18" t="s">
        <v>8755</v>
      </c>
      <c r="D4408" s="185" t="s">
        <v>380</v>
      </c>
      <c r="E4408" s="18" t="s">
        <v>8756</v>
      </c>
      <c r="F4408" s="18">
        <v>15</v>
      </c>
      <c r="G4408" s="18" t="s">
        <v>142</v>
      </c>
      <c r="H4408" s="184" t="s">
        <v>8596</v>
      </c>
      <c r="I4408" s="185" t="s">
        <v>142</v>
      </c>
      <c r="J4408" s="18" t="s">
        <v>8757</v>
      </c>
    </row>
    <row r="4409" spans="1:10" x14ac:dyDescent="0.25">
      <c r="A4409" s="18">
        <v>24190388</v>
      </c>
      <c r="B4409" s="184" t="s">
        <v>8758</v>
      </c>
      <c r="C4409" s="18" t="s">
        <v>8759</v>
      </c>
      <c r="D4409" s="185" t="s">
        <v>633</v>
      </c>
      <c r="E4409" s="18" t="s">
        <v>8760</v>
      </c>
      <c r="F4409" s="18">
        <v>16</v>
      </c>
      <c r="G4409" s="18" t="s">
        <v>142</v>
      </c>
      <c r="H4409" s="184" t="s">
        <v>8596</v>
      </c>
      <c r="I4409" s="185" t="s">
        <v>142</v>
      </c>
      <c r="J4409" s="18" t="s">
        <v>2022</v>
      </c>
    </row>
    <row r="4410" spans="1:10" x14ac:dyDescent="0.25">
      <c r="A4410" s="18">
        <v>24192433</v>
      </c>
      <c r="B4410" s="184" t="s">
        <v>7496</v>
      </c>
      <c r="C4410" s="18" t="s">
        <v>8761</v>
      </c>
      <c r="D4410" s="185" t="s">
        <v>633</v>
      </c>
      <c r="E4410" s="18" t="s">
        <v>8088</v>
      </c>
      <c r="F4410" s="18">
        <v>17</v>
      </c>
      <c r="G4410" s="18" t="s">
        <v>142</v>
      </c>
      <c r="H4410" s="184" t="s">
        <v>8596</v>
      </c>
      <c r="I4410" s="185" t="s">
        <v>142</v>
      </c>
      <c r="J4410" s="18" t="s">
        <v>8762</v>
      </c>
    </row>
    <row r="4411" spans="1:10" x14ac:dyDescent="0.25">
      <c r="A4411" s="18">
        <v>24202563</v>
      </c>
      <c r="B4411" s="184" t="s">
        <v>8763</v>
      </c>
      <c r="C4411" s="18" t="s">
        <v>8764</v>
      </c>
      <c r="D4411" s="185" t="s">
        <v>95</v>
      </c>
      <c r="E4411" s="18" t="s">
        <v>7557</v>
      </c>
      <c r="F4411" s="18">
        <v>15</v>
      </c>
      <c r="G4411" s="18" t="s">
        <v>142</v>
      </c>
      <c r="H4411" s="184" t="s">
        <v>8596</v>
      </c>
      <c r="I4411" s="185" t="s">
        <v>142</v>
      </c>
      <c r="J4411" s="18" t="s">
        <v>445</v>
      </c>
    </row>
    <row r="4412" spans="1:10" x14ac:dyDescent="0.25">
      <c r="A4412" s="18">
        <v>24247872</v>
      </c>
      <c r="B4412" s="184" t="s">
        <v>3493</v>
      </c>
      <c r="C4412" s="18" t="s">
        <v>8765</v>
      </c>
      <c r="D4412" s="185" t="s">
        <v>380</v>
      </c>
      <c r="E4412" s="18" t="s">
        <v>8766</v>
      </c>
      <c r="F4412" s="18">
        <v>15</v>
      </c>
      <c r="G4412" s="18" t="s">
        <v>142</v>
      </c>
      <c r="H4412" s="184" t="s">
        <v>8596</v>
      </c>
      <c r="I4412" s="185" t="s">
        <v>142</v>
      </c>
    </row>
    <row r="4413" spans="1:10" x14ac:dyDescent="0.25">
      <c r="A4413" s="18">
        <v>24238087</v>
      </c>
      <c r="B4413" s="184" t="s">
        <v>5389</v>
      </c>
      <c r="C4413" s="18" t="s">
        <v>5273</v>
      </c>
      <c r="D4413" s="185" t="s">
        <v>380</v>
      </c>
      <c r="E4413" s="18" t="s">
        <v>8767</v>
      </c>
      <c r="F4413" s="18">
        <v>16</v>
      </c>
      <c r="G4413" s="18" t="s">
        <v>142</v>
      </c>
      <c r="H4413" s="184" t="s">
        <v>8596</v>
      </c>
      <c r="I4413" s="185" t="s">
        <v>142</v>
      </c>
      <c r="J4413" s="18" t="s">
        <v>148</v>
      </c>
    </row>
    <row r="4414" spans="1:10" x14ac:dyDescent="0.25">
      <c r="A4414" s="18">
        <v>24200516</v>
      </c>
      <c r="B4414" s="184" t="s">
        <v>8768</v>
      </c>
      <c r="C4414" s="18" t="s">
        <v>8769</v>
      </c>
      <c r="D4414" s="185" t="s">
        <v>380</v>
      </c>
      <c r="E4414" s="18" t="s">
        <v>8770</v>
      </c>
      <c r="F4414" s="18">
        <v>15</v>
      </c>
      <c r="G4414" s="18" t="s">
        <v>142</v>
      </c>
      <c r="H4414" s="184" t="s">
        <v>8596</v>
      </c>
      <c r="I4414" s="185" t="s">
        <v>142</v>
      </c>
      <c r="J4414" s="18" t="s">
        <v>156</v>
      </c>
    </row>
    <row r="4415" spans="1:10" x14ac:dyDescent="0.25">
      <c r="A4415" s="18">
        <v>24221206</v>
      </c>
      <c r="B4415" s="184" t="s">
        <v>3652</v>
      </c>
      <c r="C4415" s="18" t="s">
        <v>8771</v>
      </c>
      <c r="D4415" s="185" t="s">
        <v>633</v>
      </c>
      <c r="E4415" s="18" t="s">
        <v>7919</v>
      </c>
      <c r="F4415" s="18">
        <v>16</v>
      </c>
      <c r="G4415" s="18" t="s">
        <v>142</v>
      </c>
      <c r="H4415" s="184" t="s">
        <v>8596</v>
      </c>
      <c r="I4415" s="185" t="s">
        <v>142</v>
      </c>
      <c r="J4415" s="18" t="s">
        <v>2313</v>
      </c>
    </row>
    <row r="4416" spans="1:10" x14ac:dyDescent="0.25">
      <c r="A4416" s="18">
        <v>24200533</v>
      </c>
      <c r="B4416" s="184" t="s">
        <v>1005</v>
      </c>
      <c r="C4416" s="18" t="s">
        <v>8772</v>
      </c>
      <c r="D4416" s="185" t="s">
        <v>94</v>
      </c>
      <c r="E4416" s="18" t="s">
        <v>8773</v>
      </c>
      <c r="F4416" s="18">
        <v>15</v>
      </c>
      <c r="G4416" s="18" t="s">
        <v>142</v>
      </c>
      <c r="H4416" s="184" t="s">
        <v>8596</v>
      </c>
      <c r="I4416" s="185" t="s">
        <v>142</v>
      </c>
      <c r="J4416" s="18" t="s">
        <v>3727</v>
      </c>
    </row>
    <row r="4417" spans="1:10" x14ac:dyDescent="0.25">
      <c r="A4417" s="18">
        <v>24247862</v>
      </c>
      <c r="B4417" s="184" t="s">
        <v>1005</v>
      </c>
      <c r="C4417" s="18" t="s">
        <v>8774</v>
      </c>
      <c r="D4417" s="185" t="s">
        <v>7165</v>
      </c>
      <c r="E4417" s="18" t="s">
        <v>8775</v>
      </c>
      <c r="F4417" s="18">
        <v>18</v>
      </c>
      <c r="G4417" s="18" t="s">
        <v>142</v>
      </c>
      <c r="H4417" s="184" t="s">
        <v>8596</v>
      </c>
      <c r="I4417" s="185" t="s">
        <v>142</v>
      </c>
    </row>
    <row r="4418" spans="1:10" x14ac:dyDescent="0.25">
      <c r="A4418" s="18">
        <v>24210243</v>
      </c>
      <c r="B4418" s="184" t="s">
        <v>8776</v>
      </c>
      <c r="C4418" s="18" t="s">
        <v>8777</v>
      </c>
      <c r="D4418" s="185" t="s">
        <v>633</v>
      </c>
      <c r="E4418" s="18" t="s">
        <v>8778</v>
      </c>
      <c r="F4418" s="18">
        <v>16</v>
      </c>
      <c r="G4418" s="18" t="s">
        <v>142</v>
      </c>
      <c r="H4418" s="184" t="s">
        <v>8596</v>
      </c>
      <c r="I4418" s="185" t="s">
        <v>142</v>
      </c>
      <c r="J4418" s="18" t="s">
        <v>2313</v>
      </c>
    </row>
    <row r="4419" spans="1:10" x14ac:dyDescent="0.25">
      <c r="A4419" s="18">
        <v>24222639</v>
      </c>
      <c r="B4419" s="184" t="s">
        <v>8779</v>
      </c>
      <c r="C4419" s="18" t="s">
        <v>8780</v>
      </c>
      <c r="D4419" s="185" t="s">
        <v>380</v>
      </c>
      <c r="E4419" s="18" t="s">
        <v>8321</v>
      </c>
      <c r="F4419" s="18">
        <v>16</v>
      </c>
      <c r="G4419" s="18" t="s">
        <v>142</v>
      </c>
      <c r="H4419" s="184" t="s">
        <v>8596</v>
      </c>
      <c r="I4419" s="185" t="s">
        <v>142</v>
      </c>
      <c r="J4419" s="18" t="s">
        <v>8781</v>
      </c>
    </row>
    <row r="4420" spans="1:10" x14ac:dyDescent="0.25">
      <c r="A4420" s="18">
        <v>24237597</v>
      </c>
      <c r="B4420" s="184" t="s">
        <v>6751</v>
      </c>
      <c r="C4420" s="18" t="s">
        <v>8782</v>
      </c>
      <c r="D4420" s="185" t="s">
        <v>633</v>
      </c>
      <c r="E4420" s="18" t="s">
        <v>7378</v>
      </c>
      <c r="F4420" s="18">
        <v>17</v>
      </c>
      <c r="G4420" s="18" t="s">
        <v>142</v>
      </c>
      <c r="H4420" s="184" t="s">
        <v>8596</v>
      </c>
      <c r="I4420" s="185" t="s">
        <v>142</v>
      </c>
      <c r="J4420" s="18" t="s">
        <v>307</v>
      </c>
    </row>
    <row r="4421" spans="1:10" x14ac:dyDescent="0.25">
      <c r="A4421" s="18">
        <v>24247884</v>
      </c>
      <c r="B4421" s="184" t="s">
        <v>8783</v>
      </c>
      <c r="C4421" s="18" t="s">
        <v>8784</v>
      </c>
      <c r="D4421" s="185" t="s">
        <v>633</v>
      </c>
      <c r="E4421" s="18" t="s">
        <v>8331</v>
      </c>
      <c r="F4421" s="18">
        <v>16</v>
      </c>
      <c r="G4421" s="18" t="s">
        <v>142</v>
      </c>
      <c r="H4421" s="184" t="s">
        <v>8596</v>
      </c>
      <c r="I4421" s="185" t="s">
        <v>142</v>
      </c>
    </row>
    <row r="4422" spans="1:10" x14ac:dyDescent="0.25">
      <c r="A4422" s="18">
        <v>24247875</v>
      </c>
      <c r="B4422" s="184" t="s">
        <v>8783</v>
      </c>
      <c r="C4422" s="18" t="s">
        <v>7301</v>
      </c>
      <c r="D4422" s="185" t="s">
        <v>94</v>
      </c>
      <c r="E4422" s="18" t="s">
        <v>2736</v>
      </c>
      <c r="F4422" s="18">
        <v>15</v>
      </c>
      <c r="G4422" s="18" t="s">
        <v>142</v>
      </c>
      <c r="H4422" s="184" t="s">
        <v>8596</v>
      </c>
      <c r="I4422" s="185" t="s">
        <v>142</v>
      </c>
    </row>
    <row r="4423" spans="1:10" x14ac:dyDescent="0.25">
      <c r="A4423" s="18">
        <v>24236950</v>
      </c>
      <c r="B4423" s="184" t="s">
        <v>8785</v>
      </c>
      <c r="C4423" s="18" t="s">
        <v>8786</v>
      </c>
      <c r="D4423" s="185" t="s">
        <v>7187</v>
      </c>
      <c r="E4423" s="18" t="s">
        <v>8787</v>
      </c>
      <c r="F4423" s="18">
        <v>18</v>
      </c>
      <c r="G4423" s="18" t="s">
        <v>142</v>
      </c>
      <c r="H4423" s="184" t="s">
        <v>8596</v>
      </c>
      <c r="I4423" s="185" t="s">
        <v>142</v>
      </c>
    </row>
    <row r="4424" spans="1:10" x14ac:dyDescent="0.25">
      <c r="A4424" s="18">
        <v>24200243</v>
      </c>
      <c r="B4424" s="184" t="s">
        <v>5402</v>
      </c>
      <c r="C4424" s="18" t="s">
        <v>300</v>
      </c>
      <c r="D4424" s="185" t="s">
        <v>380</v>
      </c>
      <c r="E4424" s="18" t="s">
        <v>8788</v>
      </c>
      <c r="F4424" s="18">
        <v>16</v>
      </c>
      <c r="G4424" s="18" t="s">
        <v>142</v>
      </c>
      <c r="H4424" s="184" t="s">
        <v>8596</v>
      </c>
      <c r="I4424" s="185" t="s">
        <v>142</v>
      </c>
      <c r="J4424" s="18" t="s">
        <v>1760</v>
      </c>
    </row>
    <row r="4425" spans="1:10" x14ac:dyDescent="0.25">
      <c r="A4425" s="18">
        <v>24200660</v>
      </c>
      <c r="B4425" s="184" t="s">
        <v>8789</v>
      </c>
      <c r="C4425" s="18" t="s">
        <v>8790</v>
      </c>
      <c r="D4425" s="185" t="s">
        <v>94</v>
      </c>
      <c r="E4425" s="18" t="s">
        <v>4006</v>
      </c>
      <c r="F4425" s="18">
        <v>15</v>
      </c>
      <c r="G4425" s="18" t="s">
        <v>142</v>
      </c>
      <c r="H4425" s="184" t="s">
        <v>8596</v>
      </c>
      <c r="I4425" s="185" t="s">
        <v>142</v>
      </c>
      <c r="J4425" s="18" t="s">
        <v>790</v>
      </c>
    </row>
    <row r="4426" spans="1:10" x14ac:dyDescent="0.25">
      <c r="A4426" s="18">
        <v>24200619</v>
      </c>
      <c r="B4426" s="184" t="s">
        <v>8791</v>
      </c>
      <c r="C4426" s="18" t="s">
        <v>2783</v>
      </c>
      <c r="D4426" s="185" t="s">
        <v>380</v>
      </c>
      <c r="E4426" s="18" t="s">
        <v>8792</v>
      </c>
      <c r="F4426" s="18">
        <v>16</v>
      </c>
      <c r="G4426" s="18" t="s">
        <v>142</v>
      </c>
      <c r="H4426" s="184" t="s">
        <v>8596</v>
      </c>
      <c r="I4426" s="185" t="s">
        <v>142</v>
      </c>
      <c r="J4426" s="18" t="s">
        <v>8793</v>
      </c>
    </row>
    <row r="4427" spans="1:10" x14ac:dyDescent="0.25">
      <c r="A4427" s="18">
        <v>24236953</v>
      </c>
      <c r="B4427" s="184" t="s">
        <v>8794</v>
      </c>
      <c r="C4427" s="18" t="s">
        <v>8795</v>
      </c>
      <c r="D4427" s="185" t="s">
        <v>380</v>
      </c>
      <c r="E4427" s="18" t="s">
        <v>8796</v>
      </c>
      <c r="F4427" s="18">
        <v>17</v>
      </c>
      <c r="G4427" s="18" t="s">
        <v>142</v>
      </c>
      <c r="H4427" s="184" t="s">
        <v>8596</v>
      </c>
      <c r="I4427" s="185" t="s">
        <v>142</v>
      </c>
      <c r="J4427" s="18" t="s">
        <v>2087</v>
      </c>
    </row>
    <row r="4428" spans="1:10" x14ac:dyDescent="0.25">
      <c r="A4428" s="18">
        <v>24201738</v>
      </c>
      <c r="B4428" s="184" t="s">
        <v>8797</v>
      </c>
      <c r="C4428" s="18" t="s">
        <v>8798</v>
      </c>
      <c r="D4428" s="185" t="s">
        <v>380</v>
      </c>
      <c r="E4428" s="18" t="s">
        <v>7860</v>
      </c>
      <c r="F4428" s="18">
        <v>16</v>
      </c>
      <c r="G4428" s="18" t="s">
        <v>142</v>
      </c>
      <c r="H4428" s="184" t="s">
        <v>8596</v>
      </c>
      <c r="I4428" s="185" t="s">
        <v>142</v>
      </c>
      <c r="J4428" s="18" t="s">
        <v>445</v>
      </c>
    </row>
    <row r="4429" spans="1:10" x14ac:dyDescent="0.25">
      <c r="A4429" s="18">
        <v>24200321</v>
      </c>
      <c r="B4429" s="184" t="s">
        <v>259</v>
      </c>
      <c r="C4429" s="18" t="s">
        <v>8799</v>
      </c>
      <c r="D4429" s="185" t="s">
        <v>7187</v>
      </c>
      <c r="E4429" s="18" t="s">
        <v>7830</v>
      </c>
      <c r="F4429" s="18">
        <v>18</v>
      </c>
      <c r="G4429" s="18" t="s">
        <v>142</v>
      </c>
      <c r="H4429" s="184" t="s">
        <v>8596</v>
      </c>
      <c r="I4429" s="185" t="s">
        <v>142</v>
      </c>
      <c r="J4429" s="18" t="s">
        <v>307</v>
      </c>
    </row>
    <row r="4430" spans="1:10" x14ac:dyDescent="0.25">
      <c r="A4430" s="18">
        <v>24180602</v>
      </c>
      <c r="B4430" s="184" t="s">
        <v>8800</v>
      </c>
      <c r="C4430" s="18" t="s">
        <v>1936</v>
      </c>
      <c r="D4430" s="185" t="s">
        <v>7187</v>
      </c>
      <c r="E4430" s="18" t="s">
        <v>7612</v>
      </c>
      <c r="F4430" s="18">
        <v>18</v>
      </c>
      <c r="G4430" s="18" t="s">
        <v>142</v>
      </c>
      <c r="H4430" s="184" t="s">
        <v>8596</v>
      </c>
      <c r="I4430" s="185" t="s">
        <v>142</v>
      </c>
      <c r="J4430" s="18" t="s">
        <v>1417</v>
      </c>
    </row>
    <row r="4431" spans="1:10" x14ac:dyDescent="0.25">
      <c r="A4431" s="18">
        <v>24236954</v>
      </c>
      <c r="B4431" s="184" t="s">
        <v>8801</v>
      </c>
      <c r="C4431" s="18" t="s">
        <v>8802</v>
      </c>
      <c r="D4431" s="185" t="s">
        <v>633</v>
      </c>
      <c r="E4431" s="18" t="s">
        <v>8803</v>
      </c>
      <c r="F4431" s="18">
        <v>17</v>
      </c>
      <c r="G4431" s="18" t="s">
        <v>142</v>
      </c>
      <c r="H4431" s="184" t="s">
        <v>8596</v>
      </c>
      <c r="I4431" s="185" t="s">
        <v>142</v>
      </c>
      <c r="J4431" s="18" t="s">
        <v>2313</v>
      </c>
    </row>
    <row r="4432" spans="1:10" x14ac:dyDescent="0.25">
      <c r="A4432" s="18">
        <v>24210045</v>
      </c>
      <c r="B4432" s="184" t="s">
        <v>8801</v>
      </c>
      <c r="C4432" s="18" t="s">
        <v>6792</v>
      </c>
      <c r="D4432" s="185" t="s">
        <v>95</v>
      </c>
      <c r="E4432" s="18" t="s">
        <v>8804</v>
      </c>
      <c r="F4432" s="18">
        <v>15</v>
      </c>
      <c r="G4432" s="18" t="s">
        <v>142</v>
      </c>
      <c r="H4432" s="184" t="s">
        <v>8596</v>
      </c>
      <c r="I4432" s="185" t="s">
        <v>142</v>
      </c>
      <c r="J4432" s="18" t="s">
        <v>1162</v>
      </c>
    </row>
    <row r="4433" spans="1:10" x14ac:dyDescent="0.25">
      <c r="A4433" s="18">
        <v>24190107</v>
      </c>
      <c r="B4433" s="184" t="s">
        <v>6253</v>
      </c>
      <c r="C4433" s="18" t="s">
        <v>1589</v>
      </c>
      <c r="D4433" s="185" t="s">
        <v>380</v>
      </c>
      <c r="E4433" s="18" t="s">
        <v>8610</v>
      </c>
      <c r="F4433" s="18">
        <v>16</v>
      </c>
      <c r="G4433" s="18" t="s">
        <v>142</v>
      </c>
      <c r="H4433" s="184" t="s">
        <v>8596</v>
      </c>
      <c r="I4433" s="185" t="s">
        <v>142</v>
      </c>
      <c r="J4433" s="18" t="s">
        <v>2283</v>
      </c>
    </row>
    <row r="4434" spans="1:10" x14ac:dyDescent="0.25">
      <c r="A4434" s="18">
        <v>24210307</v>
      </c>
      <c r="B4434" s="184" t="s">
        <v>1462</v>
      </c>
      <c r="C4434" s="18" t="s">
        <v>8805</v>
      </c>
      <c r="D4434" s="185" t="s">
        <v>633</v>
      </c>
      <c r="E4434" s="18" t="s">
        <v>8806</v>
      </c>
      <c r="F4434" s="18">
        <v>16</v>
      </c>
      <c r="G4434" s="18" t="s">
        <v>142</v>
      </c>
      <c r="H4434" s="184" t="s">
        <v>8596</v>
      </c>
      <c r="I4434" s="185" t="s">
        <v>142</v>
      </c>
      <c r="J4434" s="18" t="s">
        <v>7776</v>
      </c>
    </row>
    <row r="4435" spans="1:10" x14ac:dyDescent="0.25">
      <c r="A4435" s="18">
        <v>24181530</v>
      </c>
      <c r="B4435" s="184" t="s">
        <v>8807</v>
      </c>
      <c r="C4435" s="18" t="s">
        <v>8808</v>
      </c>
      <c r="D4435" s="185" t="s">
        <v>7187</v>
      </c>
      <c r="E4435" s="18" t="s">
        <v>8809</v>
      </c>
      <c r="F4435" s="18">
        <v>18</v>
      </c>
      <c r="G4435" s="18" t="s">
        <v>142</v>
      </c>
      <c r="H4435" s="184" t="s">
        <v>8596</v>
      </c>
      <c r="I4435" s="185" t="s">
        <v>142</v>
      </c>
      <c r="J4435" s="18" t="s">
        <v>1417</v>
      </c>
    </row>
    <row r="4436" spans="1:10" x14ac:dyDescent="0.25">
      <c r="A4436" s="18">
        <v>24201954</v>
      </c>
      <c r="B4436" s="184" t="s">
        <v>1465</v>
      </c>
      <c r="C4436" s="18" t="s">
        <v>8810</v>
      </c>
      <c r="D4436" s="185" t="s">
        <v>95</v>
      </c>
      <c r="E4436" s="18" t="s">
        <v>6711</v>
      </c>
      <c r="F4436" s="18">
        <v>15</v>
      </c>
      <c r="G4436" s="18" t="s">
        <v>142</v>
      </c>
      <c r="H4436" s="184" t="s">
        <v>8596</v>
      </c>
      <c r="I4436" s="185" t="s">
        <v>142</v>
      </c>
      <c r="J4436" s="18" t="s">
        <v>780</v>
      </c>
    </row>
    <row r="4437" spans="1:10" x14ac:dyDescent="0.25">
      <c r="A4437" s="18">
        <v>24221016</v>
      </c>
      <c r="B4437" s="184" t="s">
        <v>5417</v>
      </c>
      <c r="C4437" s="18" t="s">
        <v>1880</v>
      </c>
      <c r="D4437" s="185" t="s">
        <v>94</v>
      </c>
      <c r="E4437" s="18" t="s">
        <v>8811</v>
      </c>
      <c r="F4437" s="18">
        <v>15</v>
      </c>
      <c r="G4437" s="18" t="s">
        <v>142</v>
      </c>
      <c r="H4437" s="184" t="s">
        <v>8596</v>
      </c>
      <c r="I4437" s="185" t="s">
        <v>142</v>
      </c>
      <c r="J4437" s="18" t="s">
        <v>1606</v>
      </c>
    </row>
    <row r="4438" spans="1:10" x14ac:dyDescent="0.25">
      <c r="A4438" s="18">
        <v>24190346</v>
      </c>
      <c r="B4438" s="184" t="s">
        <v>8812</v>
      </c>
      <c r="C4438" s="18" t="s">
        <v>8813</v>
      </c>
      <c r="D4438" s="185" t="s">
        <v>7187</v>
      </c>
      <c r="E4438" s="18" t="s">
        <v>8512</v>
      </c>
      <c r="F4438" s="18">
        <v>17</v>
      </c>
      <c r="G4438" s="18" t="s">
        <v>142</v>
      </c>
      <c r="H4438" s="184" t="s">
        <v>8596</v>
      </c>
      <c r="I4438" s="185" t="s">
        <v>142</v>
      </c>
      <c r="J4438" s="18" t="s">
        <v>2576</v>
      </c>
    </row>
    <row r="4439" spans="1:10" x14ac:dyDescent="0.25">
      <c r="A4439" s="18">
        <v>24212111</v>
      </c>
      <c r="B4439" s="184" t="s">
        <v>8814</v>
      </c>
      <c r="C4439" s="18" t="s">
        <v>7443</v>
      </c>
      <c r="D4439" s="185" t="s">
        <v>94</v>
      </c>
      <c r="E4439" s="18" t="s">
        <v>8815</v>
      </c>
      <c r="F4439" s="18">
        <v>15</v>
      </c>
      <c r="G4439" s="18" t="s">
        <v>142</v>
      </c>
      <c r="H4439" s="184" t="s">
        <v>8596</v>
      </c>
      <c r="I4439" s="185" t="s">
        <v>142</v>
      </c>
      <c r="J4439" s="18" t="s">
        <v>8816</v>
      </c>
    </row>
    <row r="4440" spans="1:10" x14ac:dyDescent="0.25">
      <c r="A4440" s="18">
        <v>24192694</v>
      </c>
      <c r="B4440" s="184" t="s">
        <v>5422</v>
      </c>
      <c r="C4440" s="18" t="s">
        <v>6936</v>
      </c>
      <c r="D4440" s="185" t="s">
        <v>633</v>
      </c>
      <c r="E4440" s="18" t="s">
        <v>1235</v>
      </c>
      <c r="F4440" s="18">
        <v>16</v>
      </c>
      <c r="G4440" s="18" t="s">
        <v>142</v>
      </c>
      <c r="H4440" s="184" t="s">
        <v>8596</v>
      </c>
      <c r="I4440" s="185" t="s">
        <v>142</v>
      </c>
      <c r="J4440" s="18" t="s">
        <v>8817</v>
      </c>
    </row>
    <row r="4441" spans="1:10" x14ac:dyDescent="0.25">
      <c r="A4441" s="18">
        <v>24212431</v>
      </c>
      <c r="B4441" s="184" t="s">
        <v>8064</v>
      </c>
      <c r="C4441" s="18" t="s">
        <v>8818</v>
      </c>
      <c r="D4441" s="185" t="s">
        <v>745</v>
      </c>
      <c r="E4441" s="18" t="s">
        <v>8819</v>
      </c>
      <c r="F4441" s="18">
        <v>20</v>
      </c>
      <c r="G4441" s="18" t="s">
        <v>142</v>
      </c>
      <c r="H4441" s="184" t="s">
        <v>8596</v>
      </c>
      <c r="I4441" s="185" t="s">
        <v>142</v>
      </c>
      <c r="J4441" s="18" t="s">
        <v>445</v>
      </c>
    </row>
    <row r="4442" spans="1:10" x14ac:dyDescent="0.25">
      <c r="A4442" s="18">
        <v>24247880</v>
      </c>
      <c r="B4442" s="184" t="s">
        <v>8064</v>
      </c>
      <c r="C4442" s="18" t="s">
        <v>8820</v>
      </c>
      <c r="D4442" s="185" t="s">
        <v>7187</v>
      </c>
      <c r="E4442" s="18" t="s">
        <v>8821</v>
      </c>
      <c r="F4442" s="18">
        <v>17</v>
      </c>
      <c r="G4442" s="18" t="s">
        <v>142</v>
      </c>
      <c r="H4442" s="184" t="s">
        <v>8596</v>
      </c>
      <c r="I4442" s="185" t="s">
        <v>142</v>
      </c>
    </row>
    <row r="4443" spans="1:10" x14ac:dyDescent="0.25">
      <c r="A4443" s="18">
        <v>24211381</v>
      </c>
      <c r="B4443" s="184" t="s">
        <v>8822</v>
      </c>
      <c r="C4443" s="18" t="s">
        <v>5554</v>
      </c>
      <c r="D4443" s="185" t="s">
        <v>380</v>
      </c>
      <c r="E4443" s="18" t="s">
        <v>7740</v>
      </c>
      <c r="F4443" s="18">
        <v>17</v>
      </c>
      <c r="G4443" s="18" t="s">
        <v>142</v>
      </c>
      <c r="H4443" s="184" t="s">
        <v>8596</v>
      </c>
      <c r="I4443" s="185" t="s">
        <v>142</v>
      </c>
      <c r="J4443" s="18" t="s">
        <v>5207</v>
      </c>
    </row>
    <row r="4444" spans="1:10" x14ac:dyDescent="0.25">
      <c r="A4444" s="18">
        <v>24200122</v>
      </c>
      <c r="B4444" s="184" t="s">
        <v>8823</v>
      </c>
      <c r="C4444" s="18" t="s">
        <v>8824</v>
      </c>
      <c r="D4444" s="185" t="s">
        <v>95</v>
      </c>
      <c r="E4444" s="18" t="s">
        <v>7932</v>
      </c>
      <c r="F4444" s="18">
        <v>15</v>
      </c>
      <c r="G4444" s="18" t="s">
        <v>142</v>
      </c>
      <c r="H4444" s="184" t="s">
        <v>8596</v>
      </c>
      <c r="I4444" s="185" t="s">
        <v>142</v>
      </c>
      <c r="J4444" s="18" t="s">
        <v>3181</v>
      </c>
    </row>
    <row r="4445" spans="1:10" x14ac:dyDescent="0.25">
      <c r="A4445" s="18">
        <v>24200735</v>
      </c>
      <c r="B4445" s="184" t="s">
        <v>8825</v>
      </c>
      <c r="C4445" s="18" t="s">
        <v>3191</v>
      </c>
      <c r="D4445" s="185" t="s">
        <v>95</v>
      </c>
      <c r="E4445" s="18" t="s">
        <v>8826</v>
      </c>
      <c r="F4445" s="18">
        <v>15</v>
      </c>
      <c r="G4445" s="18" t="s">
        <v>142</v>
      </c>
      <c r="H4445" s="184" t="s">
        <v>8596</v>
      </c>
      <c r="I4445" s="185" t="s">
        <v>142</v>
      </c>
      <c r="J4445" s="18" t="s">
        <v>1181</v>
      </c>
    </row>
    <row r="4446" spans="1:10" x14ac:dyDescent="0.25">
      <c r="A4446" s="18">
        <v>24180690</v>
      </c>
      <c r="B4446" s="184" t="s">
        <v>8827</v>
      </c>
      <c r="C4446" s="18" t="s">
        <v>2968</v>
      </c>
      <c r="D4446" s="185" t="s">
        <v>380</v>
      </c>
      <c r="E4446" s="18" t="s">
        <v>8828</v>
      </c>
      <c r="F4446" s="18">
        <v>17</v>
      </c>
      <c r="G4446" s="18" t="s">
        <v>142</v>
      </c>
      <c r="H4446" s="184" t="s">
        <v>8596</v>
      </c>
      <c r="I4446" s="185" t="s">
        <v>142</v>
      </c>
      <c r="J4446" s="18" t="s">
        <v>3403</v>
      </c>
    </row>
    <row r="4447" spans="1:10" x14ac:dyDescent="0.25">
      <c r="A4447" s="18">
        <v>24247859</v>
      </c>
      <c r="B4447" s="184" t="s">
        <v>8829</v>
      </c>
      <c r="C4447" s="18" t="s">
        <v>8830</v>
      </c>
      <c r="D4447" s="185" t="s">
        <v>7165</v>
      </c>
      <c r="E4447" s="18" t="s">
        <v>8457</v>
      </c>
      <c r="F4447" s="18">
        <v>18</v>
      </c>
      <c r="G4447" s="18" t="s">
        <v>142</v>
      </c>
      <c r="H4447" s="184" t="s">
        <v>8596</v>
      </c>
      <c r="I4447" s="185" t="s">
        <v>142</v>
      </c>
    </row>
    <row r="4448" spans="1:10" x14ac:dyDescent="0.25">
      <c r="A4448" s="18">
        <v>24202103</v>
      </c>
      <c r="B4448" s="184" t="s">
        <v>6382</v>
      </c>
      <c r="C4448" s="18" t="s">
        <v>8831</v>
      </c>
      <c r="D4448" s="185" t="s">
        <v>94</v>
      </c>
      <c r="E4448" s="18" t="s">
        <v>2452</v>
      </c>
      <c r="F4448" s="18">
        <v>15</v>
      </c>
      <c r="G4448" s="18" t="s">
        <v>142</v>
      </c>
      <c r="H4448" s="184" t="s">
        <v>8596</v>
      </c>
      <c r="I4448" s="185" t="s">
        <v>142</v>
      </c>
      <c r="J4448" s="18" t="s">
        <v>2138</v>
      </c>
    </row>
    <row r="4449" spans="1:10" x14ac:dyDescent="0.25">
      <c r="A4449" s="18">
        <v>24211687</v>
      </c>
      <c r="B4449" s="184" t="s">
        <v>8832</v>
      </c>
      <c r="C4449" s="18" t="s">
        <v>8833</v>
      </c>
      <c r="D4449" s="185" t="s">
        <v>633</v>
      </c>
      <c r="E4449" s="18" t="s">
        <v>8543</v>
      </c>
      <c r="F4449" s="18">
        <v>15</v>
      </c>
      <c r="G4449" s="18" t="s">
        <v>142</v>
      </c>
      <c r="H4449" s="184" t="s">
        <v>8596</v>
      </c>
      <c r="I4449" s="185" t="s">
        <v>142</v>
      </c>
      <c r="J4449" s="18" t="s">
        <v>8834</v>
      </c>
    </row>
    <row r="4450" spans="1:10" x14ac:dyDescent="0.25">
      <c r="A4450" s="18">
        <v>24221769</v>
      </c>
      <c r="B4450" s="184" t="s">
        <v>8835</v>
      </c>
      <c r="C4450" s="18" t="s">
        <v>8836</v>
      </c>
      <c r="D4450" s="185" t="s">
        <v>633</v>
      </c>
      <c r="E4450" s="18" t="s">
        <v>7452</v>
      </c>
      <c r="F4450" s="18">
        <v>15</v>
      </c>
      <c r="G4450" s="18" t="s">
        <v>142</v>
      </c>
      <c r="H4450" s="184" t="s">
        <v>8596</v>
      </c>
      <c r="I4450" s="185" t="s">
        <v>142</v>
      </c>
      <c r="J4450" s="18" t="s">
        <v>3641</v>
      </c>
    </row>
    <row r="4451" spans="1:10" x14ac:dyDescent="0.25">
      <c r="A4451" s="18">
        <v>24237874</v>
      </c>
      <c r="B4451" s="184" t="s">
        <v>8837</v>
      </c>
      <c r="C4451" s="18" t="s">
        <v>8838</v>
      </c>
      <c r="D4451" s="185" t="s">
        <v>380</v>
      </c>
      <c r="E4451" s="18" t="s">
        <v>8467</v>
      </c>
      <c r="F4451" s="18">
        <v>17</v>
      </c>
      <c r="G4451" s="18" t="s">
        <v>142</v>
      </c>
      <c r="H4451" s="184" t="s">
        <v>8596</v>
      </c>
      <c r="I4451" s="185" t="s">
        <v>142</v>
      </c>
      <c r="J4451" s="18" t="s">
        <v>780</v>
      </c>
    </row>
    <row r="4452" spans="1:10" x14ac:dyDescent="0.25">
      <c r="A4452" s="18">
        <v>24211922</v>
      </c>
      <c r="B4452" s="184" t="s">
        <v>8839</v>
      </c>
      <c r="C4452" s="18" t="s">
        <v>8840</v>
      </c>
      <c r="D4452" s="185" t="s">
        <v>380</v>
      </c>
      <c r="E4452" s="18" t="s">
        <v>8841</v>
      </c>
      <c r="F4452" s="18">
        <v>16</v>
      </c>
      <c r="G4452" s="18" t="s">
        <v>142</v>
      </c>
      <c r="H4452" s="184" t="s">
        <v>8596</v>
      </c>
      <c r="I4452" s="185" t="s">
        <v>142</v>
      </c>
      <c r="J4452" s="18" t="s">
        <v>1417</v>
      </c>
    </row>
    <row r="4453" spans="1:10" x14ac:dyDescent="0.25">
      <c r="A4453" s="18">
        <v>24210716</v>
      </c>
      <c r="B4453" s="184" t="s">
        <v>8842</v>
      </c>
      <c r="C4453" s="18" t="s">
        <v>1222</v>
      </c>
      <c r="D4453" s="185" t="s">
        <v>633</v>
      </c>
      <c r="E4453" s="18" t="s">
        <v>8843</v>
      </c>
      <c r="F4453" s="18">
        <v>17</v>
      </c>
      <c r="G4453" s="18" t="s">
        <v>142</v>
      </c>
      <c r="H4453" s="184" t="s">
        <v>8596</v>
      </c>
      <c r="I4453" s="185" t="s">
        <v>142</v>
      </c>
      <c r="J4453" s="18" t="s">
        <v>7082</v>
      </c>
    </row>
    <row r="4454" spans="1:10" x14ac:dyDescent="0.25">
      <c r="A4454" s="18">
        <v>24181614</v>
      </c>
      <c r="B4454" s="184" t="s">
        <v>5775</v>
      </c>
      <c r="C4454" s="18" t="s">
        <v>269</v>
      </c>
      <c r="D4454" s="185" t="s">
        <v>7187</v>
      </c>
      <c r="E4454" s="18" t="s">
        <v>8844</v>
      </c>
      <c r="F4454" s="18">
        <v>18</v>
      </c>
      <c r="G4454" s="18" t="s">
        <v>142</v>
      </c>
      <c r="H4454" s="184" t="s">
        <v>8596</v>
      </c>
      <c r="I4454" s="185" t="s">
        <v>142</v>
      </c>
      <c r="J4454" s="18" t="s">
        <v>8845</v>
      </c>
    </row>
    <row r="4455" spans="1:10" x14ac:dyDescent="0.25">
      <c r="A4455" s="18">
        <v>24237260</v>
      </c>
      <c r="B4455" s="184" t="s">
        <v>8846</v>
      </c>
      <c r="C4455" s="18" t="s">
        <v>8847</v>
      </c>
      <c r="D4455" s="185" t="s">
        <v>633</v>
      </c>
      <c r="E4455" s="18" t="s">
        <v>8663</v>
      </c>
      <c r="F4455" s="18">
        <v>16</v>
      </c>
      <c r="G4455" s="18" t="s">
        <v>142</v>
      </c>
      <c r="H4455" s="184" t="s">
        <v>8596</v>
      </c>
      <c r="I4455" s="185" t="s">
        <v>142</v>
      </c>
      <c r="J4455" s="18" t="s">
        <v>608</v>
      </c>
    </row>
    <row r="4456" spans="1:10" x14ac:dyDescent="0.25">
      <c r="A4456" s="18">
        <v>24221463</v>
      </c>
      <c r="B4456" s="184" t="s">
        <v>304</v>
      </c>
      <c r="C4456" s="18" t="s">
        <v>8848</v>
      </c>
      <c r="D4456" s="185" t="s">
        <v>633</v>
      </c>
      <c r="E4456" s="18" t="s">
        <v>8849</v>
      </c>
      <c r="F4456" s="18">
        <v>16</v>
      </c>
      <c r="G4456" s="18" t="s">
        <v>142</v>
      </c>
      <c r="H4456" s="184" t="s">
        <v>8596</v>
      </c>
      <c r="I4456" s="185" t="s">
        <v>142</v>
      </c>
      <c r="J4456" s="18" t="s">
        <v>152</v>
      </c>
    </row>
    <row r="4457" spans="1:10" x14ac:dyDescent="0.25">
      <c r="A4457" s="18">
        <v>24237145</v>
      </c>
      <c r="B4457" s="184" t="s">
        <v>8850</v>
      </c>
      <c r="C4457" s="18" t="s">
        <v>8851</v>
      </c>
      <c r="D4457" s="185" t="s">
        <v>380</v>
      </c>
      <c r="E4457" s="18" t="s">
        <v>8852</v>
      </c>
      <c r="F4457" s="18">
        <v>17</v>
      </c>
      <c r="G4457" s="18" t="s">
        <v>142</v>
      </c>
      <c r="H4457" s="184" t="s">
        <v>8596</v>
      </c>
      <c r="I4457" s="185" t="s">
        <v>142</v>
      </c>
      <c r="J4457" s="18" t="s">
        <v>457</v>
      </c>
    </row>
    <row r="4458" spans="1:10" x14ac:dyDescent="0.25">
      <c r="A4458" s="18">
        <v>24180501</v>
      </c>
      <c r="B4458" s="184" t="s">
        <v>3552</v>
      </c>
      <c r="C4458" s="18" t="s">
        <v>7736</v>
      </c>
      <c r="D4458" s="185" t="s">
        <v>7165</v>
      </c>
      <c r="E4458" s="18" t="s">
        <v>8853</v>
      </c>
      <c r="F4458" s="18">
        <v>17</v>
      </c>
      <c r="G4458" s="18" t="s">
        <v>142</v>
      </c>
      <c r="H4458" s="184" t="s">
        <v>8596</v>
      </c>
      <c r="I4458" s="185" t="s">
        <v>142</v>
      </c>
      <c r="J4458" s="18" t="s">
        <v>1587</v>
      </c>
    </row>
    <row r="4459" spans="1:10" x14ac:dyDescent="0.25">
      <c r="A4459" s="18">
        <v>24210076</v>
      </c>
      <c r="B4459" s="184" t="s">
        <v>5477</v>
      </c>
      <c r="C4459" s="18" t="s">
        <v>8729</v>
      </c>
      <c r="D4459" s="185" t="s">
        <v>380</v>
      </c>
      <c r="E4459" s="18" t="s">
        <v>8050</v>
      </c>
      <c r="F4459" s="18">
        <v>16</v>
      </c>
      <c r="G4459" s="18" t="s">
        <v>142</v>
      </c>
      <c r="H4459" s="184" t="s">
        <v>8596</v>
      </c>
      <c r="I4459" s="185" t="s">
        <v>142</v>
      </c>
      <c r="J4459" s="18" t="s">
        <v>780</v>
      </c>
    </row>
    <row r="4460" spans="1:10" x14ac:dyDescent="0.25">
      <c r="A4460" s="18">
        <v>24237147</v>
      </c>
      <c r="B4460" s="184" t="s">
        <v>8854</v>
      </c>
      <c r="C4460" s="18" t="s">
        <v>7099</v>
      </c>
      <c r="D4460" s="185" t="s">
        <v>633</v>
      </c>
      <c r="E4460" s="18" t="s">
        <v>7588</v>
      </c>
      <c r="F4460" s="18">
        <v>16</v>
      </c>
      <c r="G4460" s="18" t="s">
        <v>142</v>
      </c>
      <c r="H4460" s="184" t="s">
        <v>8596</v>
      </c>
      <c r="I4460" s="185" t="s">
        <v>142</v>
      </c>
    </row>
    <row r="4461" spans="1:10" x14ac:dyDescent="0.25">
      <c r="A4461" s="18">
        <v>24200657</v>
      </c>
      <c r="B4461" s="184" t="s">
        <v>2588</v>
      </c>
      <c r="C4461" s="18" t="s">
        <v>2162</v>
      </c>
      <c r="D4461" s="185" t="s">
        <v>633</v>
      </c>
      <c r="E4461" s="18" t="s">
        <v>8722</v>
      </c>
      <c r="F4461" s="18">
        <v>15</v>
      </c>
      <c r="G4461" s="18" t="s">
        <v>142</v>
      </c>
      <c r="H4461" s="184" t="s">
        <v>8596</v>
      </c>
      <c r="I4461" s="185" t="s">
        <v>142</v>
      </c>
      <c r="J4461" s="18" t="s">
        <v>790</v>
      </c>
    </row>
    <row r="4462" spans="1:10" x14ac:dyDescent="0.25">
      <c r="A4462" s="18">
        <v>24237328</v>
      </c>
      <c r="B4462" s="184" t="s">
        <v>8855</v>
      </c>
      <c r="C4462" s="18" t="s">
        <v>6150</v>
      </c>
      <c r="D4462" s="185" t="s">
        <v>7187</v>
      </c>
      <c r="E4462" s="18" t="s">
        <v>8517</v>
      </c>
      <c r="F4462" s="18">
        <v>17</v>
      </c>
      <c r="G4462" s="18" t="s">
        <v>142</v>
      </c>
      <c r="H4462" s="184" t="s">
        <v>8596</v>
      </c>
      <c r="I4462" s="185" t="s">
        <v>142</v>
      </c>
      <c r="J4462" s="18" t="s">
        <v>445</v>
      </c>
    </row>
    <row r="4463" spans="1:10" x14ac:dyDescent="0.25">
      <c r="A4463" s="18">
        <v>24190547</v>
      </c>
      <c r="B4463" s="184" t="s">
        <v>8856</v>
      </c>
      <c r="C4463" s="18" t="s">
        <v>8496</v>
      </c>
      <c r="D4463" s="185" t="s">
        <v>633</v>
      </c>
      <c r="E4463" s="18" t="s">
        <v>7420</v>
      </c>
      <c r="F4463" s="18">
        <v>17</v>
      </c>
      <c r="G4463" s="18" t="s">
        <v>142</v>
      </c>
      <c r="H4463" s="184" t="s">
        <v>8596</v>
      </c>
      <c r="I4463" s="185" t="s">
        <v>142</v>
      </c>
      <c r="J4463" s="18" t="s">
        <v>156</v>
      </c>
    </row>
    <row r="4464" spans="1:10" x14ac:dyDescent="0.25">
      <c r="A4464" s="18">
        <v>24237873</v>
      </c>
      <c r="B4464" s="184" t="s">
        <v>3556</v>
      </c>
      <c r="C4464" s="18" t="s">
        <v>8857</v>
      </c>
      <c r="D4464" s="185" t="s">
        <v>633</v>
      </c>
      <c r="E4464" s="18" t="s">
        <v>8858</v>
      </c>
      <c r="F4464" s="18">
        <v>16</v>
      </c>
      <c r="G4464" s="18" t="s">
        <v>142</v>
      </c>
      <c r="H4464" s="184" t="s">
        <v>8596</v>
      </c>
      <c r="I4464" s="185" t="s">
        <v>142</v>
      </c>
      <c r="J4464" s="18" t="s">
        <v>2613</v>
      </c>
    </row>
    <row r="4465" spans="1:10" x14ac:dyDescent="0.25">
      <c r="A4465" s="18">
        <v>24237872</v>
      </c>
      <c r="B4465" s="184" t="s">
        <v>3556</v>
      </c>
      <c r="C4465" s="18" t="s">
        <v>8859</v>
      </c>
      <c r="D4465" s="185" t="s">
        <v>633</v>
      </c>
      <c r="E4465" s="18" t="s">
        <v>8858</v>
      </c>
      <c r="F4465" s="18">
        <v>16</v>
      </c>
      <c r="G4465" s="18" t="s">
        <v>142</v>
      </c>
      <c r="H4465" s="184" t="s">
        <v>8596</v>
      </c>
      <c r="I4465" s="185" t="s">
        <v>142</v>
      </c>
      <c r="J4465" s="18" t="s">
        <v>2613</v>
      </c>
    </row>
    <row r="4466" spans="1:10" x14ac:dyDescent="0.25">
      <c r="A4466" s="18">
        <v>24190839</v>
      </c>
      <c r="B4466" s="184" t="s">
        <v>3688</v>
      </c>
      <c r="C4466" s="18" t="s">
        <v>6998</v>
      </c>
      <c r="D4466" s="185" t="s">
        <v>7187</v>
      </c>
      <c r="E4466" s="18" t="s">
        <v>8860</v>
      </c>
      <c r="F4466" s="18">
        <v>18</v>
      </c>
      <c r="G4466" s="18" t="s">
        <v>142</v>
      </c>
      <c r="H4466" s="184" t="s">
        <v>8596</v>
      </c>
      <c r="I4466" s="185" t="s">
        <v>142</v>
      </c>
      <c r="J4466" s="18" t="s">
        <v>8861</v>
      </c>
    </row>
    <row r="4467" spans="1:10" x14ac:dyDescent="0.25">
      <c r="A4467" s="18">
        <v>24201023</v>
      </c>
      <c r="B4467" s="184" t="s">
        <v>8862</v>
      </c>
      <c r="C4467" s="18" t="s">
        <v>4425</v>
      </c>
      <c r="D4467" s="185" t="s">
        <v>633</v>
      </c>
      <c r="E4467" s="18" t="s">
        <v>7364</v>
      </c>
      <c r="F4467" s="18">
        <v>17</v>
      </c>
      <c r="G4467" s="18" t="s">
        <v>142</v>
      </c>
      <c r="H4467" s="184" t="s">
        <v>8596</v>
      </c>
      <c r="I4467" s="185" t="s">
        <v>142</v>
      </c>
      <c r="J4467" s="18" t="s">
        <v>445</v>
      </c>
    </row>
    <row r="4468" spans="1:10" x14ac:dyDescent="0.25">
      <c r="A4468" s="18">
        <v>24202420</v>
      </c>
      <c r="B4468" s="184" t="s">
        <v>8863</v>
      </c>
      <c r="C4468" s="18" t="s">
        <v>2829</v>
      </c>
      <c r="D4468" s="185" t="s">
        <v>95</v>
      </c>
      <c r="E4468" s="18" t="s">
        <v>8864</v>
      </c>
      <c r="F4468" s="18">
        <v>15</v>
      </c>
      <c r="G4468" s="18" t="s">
        <v>142</v>
      </c>
      <c r="H4468" s="184" t="s">
        <v>8596</v>
      </c>
      <c r="I4468" s="185" t="s">
        <v>142</v>
      </c>
      <c r="J4468" s="18" t="s">
        <v>445</v>
      </c>
    </row>
    <row r="4469" spans="1:10" x14ac:dyDescent="0.25">
      <c r="A4469" s="18">
        <v>24180567</v>
      </c>
      <c r="B4469" s="184" t="s">
        <v>412</v>
      </c>
      <c r="C4469" s="18" t="s">
        <v>8865</v>
      </c>
      <c r="D4469" s="185" t="s">
        <v>380</v>
      </c>
      <c r="E4469" s="18" t="s">
        <v>7764</v>
      </c>
      <c r="F4469" s="18">
        <v>17</v>
      </c>
      <c r="G4469" s="18" t="s">
        <v>142</v>
      </c>
      <c r="H4469" s="184" t="s">
        <v>8596</v>
      </c>
      <c r="I4469" s="185" t="s">
        <v>142</v>
      </c>
      <c r="J4469" s="18" t="s">
        <v>445</v>
      </c>
    </row>
    <row r="4470" spans="1:10" x14ac:dyDescent="0.25">
      <c r="A4470" s="18">
        <v>24211054</v>
      </c>
      <c r="B4470" s="184" t="s">
        <v>8099</v>
      </c>
      <c r="C4470" s="18" t="s">
        <v>8866</v>
      </c>
      <c r="D4470" s="185" t="s">
        <v>633</v>
      </c>
      <c r="E4470" s="18" t="s">
        <v>7913</v>
      </c>
      <c r="F4470" s="18">
        <v>15</v>
      </c>
      <c r="G4470" s="18" t="s">
        <v>142</v>
      </c>
      <c r="H4470" s="184" t="s">
        <v>8596</v>
      </c>
      <c r="I4470" s="185" t="s">
        <v>142</v>
      </c>
      <c r="J4470" s="18" t="s">
        <v>3282</v>
      </c>
    </row>
    <row r="4471" spans="1:10" x14ac:dyDescent="0.25">
      <c r="A4471" s="18">
        <v>24200734</v>
      </c>
      <c r="B4471" s="184" t="s">
        <v>6784</v>
      </c>
      <c r="C4471" s="18" t="s">
        <v>2261</v>
      </c>
      <c r="D4471" s="185" t="s">
        <v>380</v>
      </c>
      <c r="E4471" s="18" t="s">
        <v>8867</v>
      </c>
      <c r="F4471" s="18">
        <v>16</v>
      </c>
      <c r="G4471" s="18" t="s">
        <v>142</v>
      </c>
      <c r="H4471" s="184" t="s">
        <v>8596</v>
      </c>
      <c r="I4471" s="185" t="s">
        <v>142</v>
      </c>
      <c r="J4471" s="18" t="s">
        <v>3661</v>
      </c>
    </row>
    <row r="4472" spans="1:10" x14ac:dyDescent="0.25">
      <c r="A4472" s="18">
        <v>24220865</v>
      </c>
      <c r="B4472" s="184" t="s">
        <v>5504</v>
      </c>
      <c r="C4472" s="18" t="s">
        <v>1806</v>
      </c>
      <c r="D4472" s="185" t="s">
        <v>380</v>
      </c>
      <c r="E4472" s="18" t="s">
        <v>7849</v>
      </c>
      <c r="F4472" s="18">
        <v>16</v>
      </c>
      <c r="G4472" s="18" t="s">
        <v>142</v>
      </c>
      <c r="H4472" s="184" t="s">
        <v>8596</v>
      </c>
      <c r="I4472" s="185" t="s">
        <v>142</v>
      </c>
      <c r="J4472" s="18" t="s">
        <v>156</v>
      </c>
    </row>
    <row r="4473" spans="1:10" x14ac:dyDescent="0.25">
      <c r="A4473" s="18">
        <v>24247860</v>
      </c>
      <c r="B4473" s="184" t="s">
        <v>8868</v>
      </c>
      <c r="C4473" s="18" t="s">
        <v>8869</v>
      </c>
      <c r="D4473" s="185" t="s">
        <v>7187</v>
      </c>
      <c r="E4473" s="18" t="s">
        <v>8870</v>
      </c>
      <c r="F4473" s="18">
        <v>18</v>
      </c>
      <c r="G4473" s="18" t="s">
        <v>142</v>
      </c>
      <c r="H4473" s="184" t="s">
        <v>8596</v>
      </c>
      <c r="I4473" s="185" t="s">
        <v>142</v>
      </c>
    </row>
    <row r="4474" spans="1:10" x14ac:dyDescent="0.25">
      <c r="A4474" s="18">
        <v>24200604</v>
      </c>
      <c r="B4474" s="184" t="s">
        <v>8871</v>
      </c>
      <c r="C4474" s="18" t="s">
        <v>4300</v>
      </c>
      <c r="D4474" s="185" t="s">
        <v>380</v>
      </c>
      <c r="E4474" s="18" t="s">
        <v>7722</v>
      </c>
      <c r="F4474" s="18">
        <v>16</v>
      </c>
      <c r="G4474" s="18" t="s">
        <v>142</v>
      </c>
      <c r="H4474" s="184" t="s">
        <v>8596</v>
      </c>
      <c r="I4474" s="185" t="s">
        <v>142</v>
      </c>
      <c r="J4474" s="18" t="s">
        <v>8739</v>
      </c>
    </row>
    <row r="4475" spans="1:10" x14ac:dyDescent="0.25">
      <c r="A4475" s="18">
        <v>24222035</v>
      </c>
      <c r="B4475" s="184" t="s">
        <v>3566</v>
      </c>
      <c r="C4475" s="18" t="s">
        <v>8872</v>
      </c>
      <c r="D4475" s="185" t="s">
        <v>380</v>
      </c>
      <c r="E4475" s="18" t="s">
        <v>8788</v>
      </c>
      <c r="F4475" s="18">
        <v>16</v>
      </c>
      <c r="G4475" s="18" t="s">
        <v>142</v>
      </c>
      <c r="H4475" s="184" t="s">
        <v>8596</v>
      </c>
      <c r="I4475" s="185" t="s">
        <v>142</v>
      </c>
      <c r="J4475" s="18" t="s">
        <v>8739</v>
      </c>
    </row>
    <row r="4476" spans="1:10" x14ac:dyDescent="0.25">
      <c r="A4476" s="18">
        <v>24181148</v>
      </c>
      <c r="B4476" s="184" t="s">
        <v>6261</v>
      </c>
      <c r="C4476" s="18" t="s">
        <v>3024</v>
      </c>
      <c r="D4476" s="185" t="s">
        <v>7187</v>
      </c>
      <c r="E4476" s="18" t="s">
        <v>7760</v>
      </c>
      <c r="F4476" s="18">
        <v>18</v>
      </c>
      <c r="G4476" s="18" t="s">
        <v>142</v>
      </c>
      <c r="H4476" s="184" t="s">
        <v>8596</v>
      </c>
      <c r="I4476" s="185" t="s">
        <v>142</v>
      </c>
      <c r="J4476" s="18" t="s">
        <v>2718</v>
      </c>
    </row>
    <row r="4477" spans="1:10" x14ac:dyDescent="0.25">
      <c r="A4477" s="18">
        <v>24211545</v>
      </c>
      <c r="B4477" s="184" t="s">
        <v>8873</v>
      </c>
      <c r="C4477" s="18" t="s">
        <v>3404</v>
      </c>
      <c r="D4477" s="185" t="s">
        <v>380</v>
      </c>
      <c r="E4477" s="18" t="s">
        <v>8632</v>
      </c>
      <c r="F4477" s="18">
        <v>16</v>
      </c>
      <c r="G4477" s="18" t="s">
        <v>142</v>
      </c>
      <c r="H4477" s="184" t="s">
        <v>8596</v>
      </c>
      <c r="I4477" s="185" t="s">
        <v>142</v>
      </c>
      <c r="J4477" s="18" t="s">
        <v>445</v>
      </c>
    </row>
    <row r="4478" spans="1:10" x14ac:dyDescent="0.25">
      <c r="A4478" s="18">
        <v>24200256</v>
      </c>
      <c r="B4478" s="184" t="s">
        <v>2671</v>
      </c>
      <c r="C4478" s="18" t="s">
        <v>8874</v>
      </c>
      <c r="D4478" s="185" t="s">
        <v>633</v>
      </c>
      <c r="E4478" s="18" t="s">
        <v>8875</v>
      </c>
      <c r="F4478" s="18">
        <v>15</v>
      </c>
      <c r="G4478" s="18" t="s">
        <v>142</v>
      </c>
      <c r="H4478" s="184" t="s">
        <v>8596</v>
      </c>
      <c r="I4478" s="185" t="s">
        <v>142</v>
      </c>
      <c r="J4478" s="18" t="s">
        <v>2313</v>
      </c>
    </row>
    <row r="4479" spans="1:10" x14ac:dyDescent="0.25">
      <c r="A4479" s="18">
        <v>24170091</v>
      </c>
      <c r="B4479" s="184" t="s">
        <v>8876</v>
      </c>
      <c r="C4479" s="18" t="s">
        <v>8877</v>
      </c>
      <c r="D4479" s="185" t="s">
        <v>7187</v>
      </c>
      <c r="E4479" s="18" t="s">
        <v>8878</v>
      </c>
      <c r="F4479" s="18">
        <v>19</v>
      </c>
      <c r="G4479" s="18" t="s">
        <v>142</v>
      </c>
      <c r="H4479" s="184" t="s">
        <v>8596</v>
      </c>
      <c r="I4479" s="185" t="s">
        <v>142</v>
      </c>
      <c r="J4479" s="18" t="s">
        <v>3690</v>
      </c>
    </row>
    <row r="4480" spans="1:10" x14ac:dyDescent="0.25">
      <c r="A4480" s="18">
        <v>24180929</v>
      </c>
      <c r="B4480" s="184" t="s">
        <v>2719</v>
      </c>
      <c r="C4480" s="18" t="s">
        <v>8879</v>
      </c>
      <c r="D4480" s="185" t="s">
        <v>7165</v>
      </c>
      <c r="E4480" s="18" t="s">
        <v>8880</v>
      </c>
      <c r="F4480" s="18">
        <v>17</v>
      </c>
      <c r="G4480" s="18" t="s">
        <v>142</v>
      </c>
      <c r="H4480" s="184" t="s">
        <v>8596</v>
      </c>
      <c r="I4480" s="185" t="s">
        <v>142</v>
      </c>
      <c r="J4480" s="18" t="s">
        <v>6674</v>
      </c>
    </row>
    <row r="4481" spans="1:10" x14ac:dyDescent="0.25">
      <c r="A4481" s="18">
        <v>24180172</v>
      </c>
      <c r="B4481" s="184" t="s">
        <v>8881</v>
      </c>
      <c r="C4481" s="18" t="s">
        <v>4180</v>
      </c>
      <c r="D4481" s="185" t="s">
        <v>380</v>
      </c>
      <c r="E4481" s="18" t="s">
        <v>8882</v>
      </c>
      <c r="F4481" s="18">
        <v>16</v>
      </c>
      <c r="G4481" s="18" t="s">
        <v>142</v>
      </c>
      <c r="H4481" s="184" t="s">
        <v>8596</v>
      </c>
      <c r="I4481" s="185" t="s">
        <v>142</v>
      </c>
      <c r="J4481" s="18" t="s">
        <v>2576</v>
      </c>
    </row>
    <row r="4482" spans="1:10" x14ac:dyDescent="0.25">
      <c r="A4482" s="18">
        <v>24210110</v>
      </c>
      <c r="B4482" s="184" t="s">
        <v>3165</v>
      </c>
      <c r="C4482" s="18" t="s">
        <v>8883</v>
      </c>
      <c r="D4482" s="185" t="s">
        <v>94</v>
      </c>
      <c r="E4482" s="18" t="s">
        <v>2956</v>
      </c>
      <c r="F4482" s="18">
        <v>15</v>
      </c>
      <c r="G4482" s="18" t="s">
        <v>142</v>
      </c>
      <c r="H4482" s="184" t="s">
        <v>8596</v>
      </c>
      <c r="I4482" s="185" t="s">
        <v>142</v>
      </c>
      <c r="J4482" s="18" t="s">
        <v>3727</v>
      </c>
    </row>
    <row r="4483" spans="1:10" x14ac:dyDescent="0.25">
      <c r="A4483" s="18">
        <v>24220938</v>
      </c>
      <c r="B4483" s="184" t="s">
        <v>6545</v>
      </c>
      <c r="C4483" s="18" t="s">
        <v>516</v>
      </c>
      <c r="D4483" s="185" t="s">
        <v>95</v>
      </c>
      <c r="E4483" s="18" t="s">
        <v>7422</v>
      </c>
      <c r="F4483" s="18">
        <v>15</v>
      </c>
      <c r="G4483" s="18" t="s">
        <v>142</v>
      </c>
      <c r="H4483" s="184" t="s">
        <v>8596</v>
      </c>
      <c r="I4483" s="185" t="s">
        <v>142</v>
      </c>
      <c r="J4483" s="18" t="s">
        <v>2576</v>
      </c>
    </row>
    <row r="4484" spans="1:10" x14ac:dyDescent="0.25">
      <c r="A4484" s="18">
        <v>24190567</v>
      </c>
      <c r="B4484" s="184" t="s">
        <v>5520</v>
      </c>
      <c r="C4484" s="18" t="s">
        <v>8884</v>
      </c>
      <c r="D4484" s="185" t="s">
        <v>633</v>
      </c>
      <c r="E4484" s="18" t="s">
        <v>8720</v>
      </c>
      <c r="F4484" s="18">
        <v>16</v>
      </c>
      <c r="G4484" s="18" t="s">
        <v>142</v>
      </c>
      <c r="H4484" s="184" t="s">
        <v>8596</v>
      </c>
      <c r="I4484" s="185" t="s">
        <v>142</v>
      </c>
      <c r="J4484" s="18" t="s">
        <v>156</v>
      </c>
    </row>
    <row r="4485" spans="1:10" x14ac:dyDescent="0.25">
      <c r="A4485" s="18">
        <v>24180180</v>
      </c>
      <c r="B4485" s="184" t="s">
        <v>3296</v>
      </c>
      <c r="C4485" s="18" t="s">
        <v>3102</v>
      </c>
      <c r="D4485" s="185" t="s">
        <v>633</v>
      </c>
      <c r="E4485" s="18" t="s">
        <v>7498</v>
      </c>
      <c r="F4485" s="18">
        <v>17</v>
      </c>
      <c r="G4485" s="18" t="s">
        <v>142</v>
      </c>
      <c r="H4485" s="184" t="s">
        <v>8596</v>
      </c>
      <c r="I4485" s="185" t="s">
        <v>142</v>
      </c>
      <c r="J4485" s="18" t="s">
        <v>182</v>
      </c>
    </row>
    <row r="4486" spans="1:10" x14ac:dyDescent="0.25">
      <c r="A4486" s="18">
        <v>24201125</v>
      </c>
      <c r="B4486" s="184" t="s">
        <v>8885</v>
      </c>
      <c r="C4486" s="18" t="s">
        <v>8886</v>
      </c>
      <c r="D4486" s="185" t="s">
        <v>633</v>
      </c>
      <c r="E4486" s="18" t="s">
        <v>8887</v>
      </c>
      <c r="F4486" s="18">
        <v>17</v>
      </c>
      <c r="G4486" s="18" t="s">
        <v>142</v>
      </c>
      <c r="H4486" s="184" t="s">
        <v>8596</v>
      </c>
      <c r="I4486" s="185" t="s">
        <v>142</v>
      </c>
    </row>
    <row r="4487" spans="1:10" x14ac:dyDescent="0.25">
      <c r="A4487" s="18">
        <v>24181268</v>
      </c>
      <c r="B4487" s="184" t="s">
        <v>8888</v>
      </c>
      <c r="C4487" s="18" t="s">
        <v>8889</v>
      </c>
      <c r="D4487" s="185" t="s">
        <v>380</v>
      </c>
      <c r="E4487" s="18" t="s">
        <v>8890</v>
      </c>
      <c r="F4487" s="18">
        <v>17</v>
      </c>
      <c r="G4487" s="18" t="s">
        <v>142</v>
      </c>
      <c r="H4487" s="184" t="s">
        <v>8596</v>
      </c>
      <c r="I4487" s="185" t="s">
        <v>142</v>
      </c>
      <c r="J4487" s="18" t="s">
        <v>156</v>
      </c>
    </row>
    <row r="4488" spans="1:10" x14ac:dyDescent="0.25">
      <c r="A4488" s="18">
        <v>24200197</v>
      </c>
      <c r="B4488" s="184" t="s">
        <v>430</v>
      </c>
      <c r="C4488" s="18" t="s">
        <v>8891</v>
      </c>
      <c r="D4488" s="185" t="s">
        <v>633</v>
      </c>
      <c r="E4488" s="18" t="s">
        <v>8892</v>
      </c>
      <c r="F4488" s="18">
        <v>16</v>
      </c>
      <c r="G4488" s="18" t="s">
        <v>142</v>
      </c>
      <c r="H4488" s="184" t="s">
        <v>8596</v>
      </c>
      <c r="I4488" s="185" t="s">
        <v>142</v>
      </c>
      <c r="J4488" s="18" t="s">
        <v>419</v>
      </c>
    </row>
    <row r="4489" spans="1:10" x14ac:dyDescent="0.25">
      <c r="A4489" s="18">
        <v>24200488</v>
      </c>
      <c r="B4489" s="184" t="s">
        <v>8893</v>
      </c>
      <c r="C4489" s="18" t="s">
        <v>8894</v>
      </c>
      <c r="D4489" s="185" t="s">
        <v>380</v>
      </c>
      <c r="E4489" s="18" t="s">
        <v>8287</v>
      </c>
      <c r="F4489" s="18">
        <v>15</v>
      </c>
      <c r="G4489" s="18" t="s">
        <v>142</v>
      </c>
      <c r="H4489" s="184" t="s">
        <v>8596</v>
      </c>
      <c r="I4489" s="185" t="s">
        <v>142</v>
      </c>
      <c r="J4489" s="18" t="s">
        <v>3654</v>
      </c>
    </row>
    <row r="4490" spans="1:10" x14ac:dyDescent="0.25">
      <c r="A4490" s="18">
        <v>24200830</v>
      </c>
      <c r="B4490" s="184" t="s">
        <v>8895</v>
      </c>
      <c r="C4490" s="18" t="s">
        <v>678</v>
      </c>
      <c r="D4490" s="185" t="s">
        <v>95</v>
      </c>
      <c r="E4490" s="18" t="s">
        <v>793</v>
      </c>
      <c r="F4490" s="18">
        <v>15</v>
      </c>
      <c r="G4490" s="18" t="s">
        <v>142</v>
      </c>
      <c r="H4490" s="184" t="s">
        <v>8596</v>
      </c>
      <c r="I4490" s="185" t="s">
        <v>142</v>
      </c>
      <c r="J4490" s="18" t="s">
        <v>1388</v>
      </c>
    </row>
    <row r="4491" spans="1:10" x14ac:dyDescent="0.25">
      <c r="A4491" s="18">
        <v>24190525</v>
      </c>
      <c r="B4491" s="184" t="s">
        <v>8896</v>
      </c>
      <c r="C4491" s="18" t="s">
        <v>2075</v>
      </c>
      <c r="D4491" s="185" t="s">
        <v>380</v>
      </c>
      <c r="E4491" s="18" t="s">
        <v>7715</v>
      </c>
      <c r="F4491" s="18">
        <v>17</v>
      </c>
      <c r="G4491" s="18" t="s">
        <v>142</v>
      </c>
      <c r="H4491" s="184" t="s">
        <v>8596</v>
      </c>
      <c r="I4491" s="185" t="s">
        <v>142</v>
      </c>
      <c r="J4491" s="18" t="s">
        <v>8739</v>
      </c>
    </row>
    <row r="4492" spans="1:10" x14ac:dyDescent="0.25">
      <c r="A4492" s="18">
        <v>24180257</v>
      </c>
      <c r="B4492" s="184" t="s">
        <v>8897</v>
      </c>
      <c r="C4492" s="18" t="s">
        <v>8898</v>
      </c>
      <c r="D4492" s="185" t="s">
        <v>380</v>
      </c>
      <c r="E4492" s="18" t="s">
        <v>8899</v>
      </c>
      <c r="F4492" s="18">
        <v>17</v>
      </c>
      <c r="G4492" s="18" t="s">
        <v>142</v>
      </c>
      <c r="H4492" s="184" t="s">
        <v>8596</v>
      </c>
      <c r="I4492" s="185" t="s">
        <v>142</v>
      </c>
      <c r="J4492" s="18" t="s">
        <v>790</v>
      </c>
    </row>
    <row r="4493" spans="1:10" x14ac:dyDescent="0.25">
      <c r="A4493" s="18">
        <v>24238399</v>
      </c>
      <c r="B4493" s="184" t="s">
        <v>8900</v>
      </c>
      <c r="C4493" s="18" t="s">
        <v>8901</v>
      </c>
      <c r="D4493" s="185" t="s">
        <v>380</v>
      </c>
      <c r="E4493" s="18" t="s">
        <v>8902</v>
      </c>
      <c r="F4493" s="18">
        <v>17</v>
      </c>
      <c r="G4493" s="18" t="s">
        <v>142</v>
      </c>
      <c r="H4493" s="184" t="s">
        <v>8903</v>
      </c>
      <c r="I4493" s="185" t="s">
        <v>142</v>
      </c>
      <c r="J4493" s="18" t="s">
        <v>764</v>
      </c>
    </row>
    <row r="4494" spans="1:10" x14ac:dyDescent="0.25">
      <c r="A4494" s="18">
        <v>24190471</v>
      </c>
      <c r="B4494" s="184" t="s">
        <v>8904</v>
      </c>
      <c r="C4494" s="18" t="s">
        <v>8905</v>
      </c>
      <c r="D4494" s="185" t="s">
        <v>633</v>
      </c>
      <c r="E4494" s="18" t="s">
        <v>8906</v>
      </c>
      <c r="F4494" s="18">
        <v>17</v>
      </c>
      <c r="G4494" s="18" t="s">
        <v>142</v>
      </c>
      <c r="H4494" s="184" t="s">
        <v>8903</v>
      </c>
      <c r="I4494" s="185" t="s">
        <v>142</v>
      </c>
      <c r="J4494" s="18" t="s">
        <v>764</v>
      </c>
    </row>
    <row r="4495" spans="1:10" x14ac:dyDescent="0.25">
      <c r="A4495" s="18">
        <v>24238400</v>
      </c>
      <c r="B4495" s="184" t="s">
        <v>1813</v>
      </c>
      <c r="C4495" s="18" t="s">
        <v>1227</v>
      </c>
      <c r="D4495" s="185" t="s">
        <v>7165</v>
      </c>
      <c r="E4495" s="18" t="s">
        <v>8907</v>
      </c>
      <c r="F4495" s="18">
        <v>18</v>
      </c>
      <c r="G4495" s="18" t="s">
        <v>142</v>
      </c>
      <c r="H4495" s="184" t="s">
        <v>8903</v>
      </c>
      <c r="I4495" s="185" t="s">
        <v>142</v>
      </c>
      <c r="J4495" s="18" t="s">
        <v>764</v>
      </c>
    </row>
    <row r="4496" spans="1:10" x14ac:dyDescent="0.25">
      <c r="A4496" s="18">
        <v>24190558</v>
      </c>
      <c r="B4496" s="184" t="s">
        <v>8908</v>
      </c>
      <c r="C4496" s="18" t="s">
        <v>8909</v>
      </c>
      <c r="D4496" s="185" t="s">
        <v>633</v>
      </c>
      <c r="E4496" s="18" t="s">
        <v>8048</v>
      </c>
      <c r="F4496" s="18">
        <v>16</v>
      </c>
      <c r="G4496" s="18" t="s">
        <v>142</v>
      </c>
      <c r="H4496" s="184" t="s">
        <v>8903</v>
      </c>
      <c r="I4496" s="185" t="s">
        <v>142</v>
      </c>
      <c r="J4496" s="18" t="s">
        <v>764</v>
      </c>
    </row>
    <row r="4497" spans="1:10" x14ac:dyDescent="0.25">
      <c r="A4497" s="18">
        <v>24180805</v>
      </c>
      <c r="B4497" s="184" t="s">
        <v>8908</v>
      </c>
      <c r="C4497" s="18" t="s">
        <v>8910</v>
      </c>
      <c r="D4497" s="185" t="s">
        <v>7165</v>
      </c>
      <c r="E4497" s="18" t="s">
        <v>8911</v>
      </c>
      <c r="F4497" s="18">
        <v>18</v>
      </c>
      <c r="G4497" s="18" t="s">
        <v>142</v>
      </c>
      <c r="H4497" s="184" t="s">
        <v>8903</v>
      </c>
      <c r="I4497" s="185" t="s">
        <v>142</v>
      </c>
      <c r="J4497" s="18" t="s">
        <v>764</v>
      </c>
    </row>
    <row r="4498" spans="1:10" x14ac:dyDescent="0.25">
      <c r="A4498" s="18">
        <v>24238403</v>
      </c>
      <c r="B4498" s="184" t="s">
        <v>1052</v>
      </c>
      <c r="C4498" s="18" t="s">
        <v>8912</v>
      </c>
      <c r="D4498" s="185" t="s">
        <v>380</v>
      </c>
      <c r="E4498" s="18" t="s">
        <v>8913</v>
      </c>
      <c r="F4498" s="18">
        <v>16</v>
      </c>
      <c r="G4498" s="18" t="s">
        <v>142</v>
      </c>
      <c r="H4498" s="184" t="s">
        <v>8903</v>
      </c>
      <c r="I4498" s="185" t="s">
        <v>142</v>
      </c>
      <c r="J4498" s="18" t="s">
        <v>764</v>
      </c>
    </row>
    <row r="4499" spans="1:10" x14ac:dyDescent="0.25">
      <c r="A4499" s="18">
        <v>24211170</v>
      </c>
      <c r="B4499" s="184" t="s">
        <v>5104</v>
      </c>
      <c r="C4499" s="18" t="s">
        <v>8914</v>
      </c>
      <c r="D4499" s="185" t="s">
        <v>7187</v>
      </c>
      <c r="E4499" s="18" t="s">
        <v>8915</v>
      </c>
      <c r="F4499" s="18">
        <v>18</v>
      </c>
      <c r="G4499" s="18" t="s">
        <v>142</v>
      </c>
      <c r="H4499" s="184" t="s">
        <v>8916</v>
      </c>
      <c r="I4499" s="185" t="s">
        <v>142</v>
      </c>
      <c r="J4499" s="18" t="s">
        <v>2313</v>
      </c>
    </row>
    <row r="4500" spans="1:10" x14ac:dyDescent="0.25">
      <c r="A4500" s="18">
        <v>24199102</v>
      </c>
      <c r="B4500" s="184" t="s">
        <v>8917</v>
      </c>
      <c r="C4500" s="18" t="s">
        <v>8918</v>
      </c>
      <c r="D4500" s="185" t="s">
        <v>7187</v>
      </c>
      <c r="E4500" s="18" t="s">
        <v>7712</v>
      </c>
      <c r="F4500" s="18">
        <v>18</v>
      </c>
      <c r="G4500" s="18" t="s">
        <v>142</v>
      </c>
      <c r="H4500" s="184" t="s">
        <v>8916</v>
      </c>
      <c r="I4500" s="185" t="s">
        <v>142</v>
      </c>
      <c r="J4500" s="18" t="s">
        <v>1162</v>
      </c>
    </row>
    <row r="4501" spans="1:10" x14ac:dyDescent="0.25">
      <c r="A4501" s="18">
        <v>24199223</v>
      </c>
      <c r="B4501" s="184" t="s">
        <v>8919</v>
      </c>
      <c r="C4501" s="18" t="s">
        <v>8920</v>
      </c>
      <c r="D4501" s="185" t="s">
        <v>7187</v>
      </c>
      <c r="E4501" s="18" t="s">
        <v>8921</v>
      </c>
      <c r="F4501" s="18">
        <v>17</v>
      </c>
      <c r="G4501" s="18" t="s">
        <v>142</v>
      </c>
      <c r="H4501" s="184" t="s">
        <v>8916</v>
      </c>
      <c r="I4501" s="185" t="s">
        <v>142</v>
      </c>
      <c r="J4501" s="18" t="s">
        <v>2313</v>
      </c>
    </row>
    <row r="4502" spans="1:10" x14ac:dyDescent="0.25">
      <c r="A4502" s="18">
        <v>24222103</v>
      </c>
      <c r="B4502" s="184" t="s">
        <v>8922</v>
      </c>
      <c r="C4502" s="18" t="s">
        <v>8923</v>
      </c>
      <c r="D4502" s="185" t="s">
        <v>7187</v>
      </c>
      <c r="E4502" s="18" t="s">
        <v>8924</v>
      </c>
      <c r="F4502" s="18">
        <v>19</v>
      </c>
      <c r="G4502" s="18" t="s">
        <v>142</v>
      </c>
      <c r="H4502" s="184" t="s">
        <v>8916</v>
      </c>
      <c r="I4502" s="185" t="s">
        <v>142</v>
      </c>
      <c r="J4502" s="18" t="s">
        <v>2313</v>
      </c>
    </row>
    <row r="4503" spans="1:10" x14ac:dyDescent="0.25">
      <c r="A4503" s="18">
        <v>24199296</v>
      </c>
      <c r="B4503" s="184" t="s">
        <v>8925</v>
      </c>
      <c r="C4503" s="18" t="s">
        <v>571</v>
      </c>
      <c r="D4503" s="185" t="s">
        <v>380</v>
      </c>
      <c r="E4503" s="18" t="s">
        <v>8926</v>
      </c>
      <c r="F4503" s="18">
        <v>16</v>
      </c>
      <c r="G4503" s="18" t="s">
        <v>142</v>
      </c>
      <c r="H4503" s="184" t="s">
        <v>8916</v>
      </c>
      <c r="I4503" s="185" t="s">
        <v>142</v>
      </c>
      <c r="J4503" s="18" t="s">
        <v>2313</v>
      </c>
    </row>
    <row r="4504" spans="1:10" x14ac:dyDescent="0.25">
      <c r="A4504" s="18">
        <v>24188053</v>
      </c>
      <c r="B4504" s="184" t="s">
        <v>8927</v>
      </c>
      <c r="C4504" s="18" t="s">
        <v>682</v>
      </c>
      <c r="D4504" s="185" t="s">
        <v>380</v>
      </c>
      <c r="E4504" s="18" t="s">
        <v>8928</v>
      </c>
      <c r="F4504" s="18">
        <v>17</v>
      </c>
      <c r="G4504" s="18" t="s">
        <v>142</v>
      </c>
      <c r="H4504" s="184" t="s">
        <v>8916</v>
      </c>
      <c r="I4504" s="185" t="s">
        <v>142</v>
      </c>
      <c r="J4504" s="18" t="s">
        <v>2313</v>
      </c>
    </row>
    <row r="4505" spans="1:10" x14ac:dyDescent="0.25">
      <c r="A4505" s="18">
        <v>24211178</v>
      </c>
      <c r="B4505" s="184" t="s">
        <v>3871</v>
      </c>
      <c r="C4505" s="18" t="s">
        <v>6053</v>
      </c>
      <c r="D4505" s="185" t="s">
        <v>380</v>
      </c>
      <c r="E4505" s="18" t="s">
        <v>8929</v>
      </c>
      <c r="F4505" s="18">
        <v>17</v>
      </c>
      <c r="G4505" s="18" t="s">
        <v>142</v>
      </c>
      <c r="H4505" s="184" t="s">
        <v>8916</v>
      </c>
      <c r="I4505" s="185" t="s">
        <v>142</v>
      </c>
      <c r="J4505" s="18" t="s">
        <v>2313</v>
      </c>
    </row>
    <row r="4506" spans="1:10" x14ac:dyDescent="0.25">
      <c r="A4506" s="18">
        <v>24200203</v>
      </c>
      <c r="B4506" s="184" t="s">
        <v>6716</v>
      </c>
      <c r="C4506" s="18" t="s">
        <v>2717</v>
      </c>
      <c r="D4506" s="185" t="s">
        <v>380</v>
      </c>
      <c r="E4506" s="18" t="s">
        <v>8930</v>
      </c>
      <c r="F4506" s="18">
        <v>16</v>
      </c>
      <c r="G4506" s="18" t="s">
        <v>142</v>
      </c>
      <c r="H4506" s="184" t="s">
        <v>8916</v>
      </c>
      <c r="I4506" s="185" t="s">
        <v>142</v>
      </c>
      <c r="J4506" s="18" t="s">
        <v>2313</v>
      </c>
    </row>
    <row r="4507" spans="1:10" x14ac:dyDescent="0.25">
      <c r="A4507" s="18">
        <v>24249019</v>
      </c>
      <c r="B4507" s="184" t="s">
        <v>2618</v>
      </c>
      <c r="C4507" s="18" t="s">
        <v>8931</v>
      </c>
      <c r="D4507" s="185" t="s">
        <v>95</v>
      </c>
      <c r="E4507" s="18" t="s">
        <v>8932</v>
      </c>
      <c r="F4507" s="18">
        <v>15</v>
      </c>
      <c r="G4507" s="18" t="s">
        <v>142</v>
      </c>
      <c r="H4507" s="184" t="s">
        <v>8916</v>
      </c>
      <c r="I4507" s="185" t="s">
        <v>142</v>
      </c>
      <c r="J4507" s="18" t="s">
        <v>3661</v>
      </c>
    </row>
    <row r="4508" spans="1:10" x14ac:dyDescent="0.25">
      <c r="A4508" s="18">
        <v>24211192</v>
      </c>
      <c r="B4508" s="184" t="s">
        <v>8933</v>
      </c>
      <c r="C4508" s="18" t="s">
        <v>8934</v>
      </c>
      <c r="D4508" s="185" t="s">
        <v>7187</v>
      </c>
      <c r="E4508" s="18" t="s">
        <v>8935</v>
      </c>
      <c r="F4508" s="18">
        <v>19</v>
      </c>
      <c r="G4508" s="18" t="s">
        <v>142</v>
      </c>
      <c r="H4508" s="184" t="s">
        <v>8916</v>
      </c>
      <c r="I4508" s="185" t="s">
        <v>142</v>
      </c>
      <c r="J4508" s="18" t="s">
        <v>2313</v>
      </c>
    </row>
    <row r="4509" spans="1:10" x14ac:dyDescent="0.25">
      <c r="A4509" s="18">
        <v>24233761</v>
      </c>
      <c r="B4509" s="184" t="s">
        <v>8936</v>
      </c>
      <c r="C4509" s="18" t="s">
        <v>1934</v>
      </c>
      <c r="D4509" s="185" t="s">
        <v>95</v>
      </c>
      <c r="E4509" s="18" t="s">
        <v>8937</v>
      </c>
      <c r="F4509" s="18">
        <v>15</v>
      </c>
      <c r="G4509" s="18" t="s">
        <v>142</v>
      </c>
      <c r="H4509" s="184" t="s">
        <v>8916</v>
      </c>
      <c r="I4509" s="185" t="s">
        <v>142</v>
      </c>
      <c r="J4509" s="18" t="s">
        <v>2283</v>
      </c>
    </row>
    <row r="4510" spans="1:10" x14ac:dyDescent="0.25">
      <c r="A4510" s="18">
        <v>24200018</v>
      </c>
      <c r="B4510" s="184" t="s">
        <v>8779</v>
      </c>
      <c r="C4510" s="18" t="s">
        <v>1589</v>
      </c>
      <c r="D4510" s="185" t="s">
        <v>7187</v>
      </c>
      <c r="E4510" s="18" t="s">
        <v>8938</v>
      </c>
      <c r="F4510" s="18">
        <v>19</v>
      </c>
      <c r="G4510" s="18" t="s">
        <v>142</v>
      </c>
      <c r="H4510" s="184" t="s">
        <v>8916</v>
      </c>
      <c r="I4510" s="185" t="s">
        <v>142</v>
      </c>
      <c r="J4510" s="18" t="s">
        <v>2313</v>
      </c>
    </row>
    <row r="4511" spans="1:10" x14ac:dyDescent="0.25">
      <c r="A4511" s="18">
        <v>24199002</v>
      </c>
      <c r="B4511" s="184" t="s">
        <v>1236</v>
      </c>
      <c r="C4511" s="18" t="s">
        <v>6158</v>
      </c>
      <c r="D4511" s="185" t="s">
        <v>745</v>
      </c>
      <c r="E4511" s="18" t="s">
        <v>8939</v>
      </c>
      <c r="F4511" s="18">
        <v>22</v>
      </c>
      <c r="G4511" s="18" t="s">
        <v>142</v>
      </c>
      <c r="H4511" s="184" t="s">
        <v>8916</v>
      </c>
      <c r="I4511" s="185" t="s">
        <v>142</v>
      </c>
      <c r="J4511" s="18" t="s">
        <v>2313</v>
      </c>
    </row>
    <row r="4512" spans="1:10" x14ac:dyDescent="0.25">
      <c r="A4512" s="18">
        <v>24245280</v>
      </c>
      <c r="B4512" s="184" t="s">
        <v>8940</v>
      </c>
      <c r="C4512" s="18" t="s">
        <v>8941</v>
      </c>
      <c r="D4512" s="185" t="s">
        <v>7187</v>
      </c>
      <c r="E4512" s="18" t="s">
        <v>8942</v>
      </c>
      <c r="F4512" s="18">
        <v>17</v>
      </c>
      <c r="G4512" s="18" t="s">
        <v>142</v>
      </c>
      <c r="H4512" s="184" t="s">
        <v>8916</v>
      </c>
      <c r="I4512" s="185" t="s">
        <v>142</v>
      </c>
      <c r="J4512" s="18" t="s">
        <v>2313</v>
      </c>
    </row>
    <row r="4513" spans="1:10" x14ac:dyDescent="0.25">
      <c r="A4513" s="18">
        <v>24200033</v>
      </c>
      <c r="B4513" s="184" t="s">
        <v>652</v>
      </c>
      <c r="C4513" s="18" t="s">
        <v>8943</v>
      </c>
      <c r="D4513" s="185" t="s">
        <v>380</v>
      </c>
      <c r="E4513" s="18" t="s">
        <v>8944</v>
      </c>
      <c r="F4513" s="18">
        <v>17</v>
      </c>
      <c r="G4513" s="18" t="s">
        <v>142</v>
      </c>
      <c r="H4513" s="184" t="s">
        <v>8916</v>
      </c>
      <c r="I4513" s="185" t="s">
        <v>142</v>
      </c>
      <c r="J4513" s="18" t="s">
        <v>2283</v>
      </c>
    </row>
    <row r="4514" spans="1:10" x14ac:dyDescent="0.25">
      <c r="A4514" s="18">
        <v>24188036</v>
      </c>
      <c r="B4514" s="184" t="s">
        <v>5817</v>
      </c>
      <c r="C4514" s="18" t="s">
        <v>507</v>
      </c>
      <c r="D4514" s="185" t="s">
        <v>380</v>
      </c>
      <c r="E4514" s="18" t="s">
        <v>8945</v>
      </c>
      <c r="F4514" s="18">
        <v>17</v>
      </c>
      <c r="G4514" s="18" t="s">
        <v>142</v>
      </c>
      <c r="H4514" s="184" t="s">
        <v>8916</v>
      </c>
      <c r="I4514" s="185" t="s">
        <v>142</v>
      </c>
      <c r="J4514" s="18" t="s">
        <v>2313</v>
      </c>
    </row>
    <row r="4515" spans="1:10" x14ac:dyDescent="0.25">
      <c r="A4515" s="18">
        <v>24193293</v>
      </c>
      <c r="B4515" s="184" t="s">
        <v>7580</v>
      </c>
      <c r="C4515" s="18" t="s">
        <v>4818</v>
      </c>
      <c r="D4515" s="185" t="s">
        <v>380</v>
      </c>
      <c r="E4515" s="18" t="s">
        <v>7437</v>
      </c>
      <c r="F4515" s="18">
        <v>16</v>
      </c>
      <c r="G4515" s="18" t="s">
        <v>142</v>
      </c>
      <c r="H4515" s="184" t="s">
        <v>8916</v>
      </c>
      <c r="I4515" s="185" t="s">
        <v>142</v>
      </c>
      <c r="J4515" s="18" t="s">
        <v>2576</v>
      </c>
    </row>
    <row r="4516" spans="1:10" x14ac:dyDescent="0.25">
      <c r="A4516" s="18">
        <v>24199066</v>
      </c>
      <c r="B4516" s="184" t="s">
        <v>2727</v>
      </c>
      <c r="C4516" s="18" t="s">
        <v>9043</v>
      </c>
      <c r="D4516" s="185" t="s">
        <v>380</v>
      </c>
      <c r="E4516" s="18" t="s">
        <v>9044</v>
      </c>
      <c r="F4516" s="18">
        <v>16</v>
      </c>
      <c r="G4516" s="18" t="s">
        <v>142</v>
      </c>
      <c r="H4516" s="184" t="s">
        <v>8947</v>
      </c>
      <c r="I4516" s="185" t="s">
        <v>142</v>
      </c>
      <c r="J4516" s="18" t="s">
        <v>2734</v>
      </c>
    </row>
    <row r="4517" spans="1:10" x14ac:dyDescent="0.25">
      <c r="A4517" s="18">
        <v>24211075</v>
      </c>
      <c r="B4517" s="184" t="s">
        <v>9045</v>
      </c>
      <c r="C4517" s="18" t="s">
        <v>9046</v>
      </c>
      <c r="D4517" s="185" t="s">
        <v>633</v>
      </c>
      <c r="E4517" s="18" t="s">
        <v>9047</v>
      </c>
      <c r="F4517" s="18">
        <v>16</v>
      </c>
      <c r="G4517" s="18" t="s">
        <v>142</v>
      </c>
      <c r="H4517" s="184" t="s">
        <v>8947</v>
      </c>
      <c r="I4517" s="185" t="s">
        <v>2096</v>
      </c>
      <c r="J4517" s="18" t="s">
        <v>4138</v>
      </c>
    </row>
    <row r="4518" spans="1:10" x14ac:dyDescent="0.25">
      <c r="A4518" s="18">
        <v>24188076</v>
      </c>
      <c r="B4518" s="184" t="s">
        <v>2891</v>
      </c>
      <c r="C4518" s="18" t="s">
        <v>1701</v>
      </c>
      <c r="D4518" s="185" t="s">
        <v>7165</v>
      </c>
      <c r="E4518" s="18" t="s">
        <v>7509</v>
      </c>
      <c r="F4518" s="18">
        <v>17</v>
      </c>
      <c r="G4518" s="18" t="s">
        <v>142</v>
      </c>
      <c r="H4518" s="184" t="s">
        <v>8947</v>
      </c>
      <c r="I4518" s="185" t="s">
        <v>142</v>
      </c>
      <c r="J4518" s="18" t="s">
        <v>2734</v>
      </c>
    </row>
    <row r="4519" spans="1:10" x14ac:dyDescent="0.25">
      <c r="A4519" s="18">
        <v>24249102</v>
      </c>
      <c r="B4519" s="184" t="s">
        <v>3071</v>
      </c>
      <c r="C4519" s="18" t="s">
        <v>6463</v>
      </c>
      <c r="D4519" s="185" t="s">
        <v>380</v>
      </c>
      <c r="E4519" s="18" t="s">
        <v>8946</v>
      </c>
      <c r="F4519" s="18">
        <v>17</v>
      </c>
      <c r="G4519" s="18" t="s">
        <v>142</v>
      </c>
      <c r="H4519" s="184" t="s">
        <v>8947</v>
      </c>
      <c r="I4519" s="185" t="s">
        <v>2096</v>
      </c>
      <c r="J4519" s="18" t="s">
        <v>255</v>
      </c>
    </row>
    <row r="4520" spans="1:10" x14ac:dyDescent="0.25">
      <c r="A4520" s="18">
        <v>24249104</v>
      </c>
      <c r="B4520" s="184" t="s">
        <v>6142</v>
      </c>
      <c r="C4520" s="18" t="s">
        <v>5338</v>
      </c>
      <c r="D4520" s="185" t="s">
        <v>380</v>
      </c>
      <c r="E4520" s="18" t="s">
        <v>8948</v>
      </c>
      <c r="F4520" s="18">
        <v>15</v>
      </c>
      <c r="G4520" s="18" t="s">
        <v>142</v>
      </c>
      <c r="H4520" s="184" t="s">
        <v>8947</v>
      </c>
      <c r="I4520" s="185" t="s">
        <v>2096</v>
      </c>
      <c r="J4520" s="18" t="s">
        <v>255</v>
      </c>
    </row>
    <row r="4521" spans="1:10" x14ac:dyDescent="0.25">
      <c r="A4521" s="18">
        <v>24200048</v>
      </c>
      <c r="B4521" s="184" t="s">
        <v>5622</v>
      </c>
      <c r="C4521" s="18" t="s">
        <v>6136</v>
      </c>
      <c r="D4521" s="185" t="s">
        <v>94</v>
      </c>
      <c r="E4521" s="18" t="s">
        <v>7552</v>
      </c>
      <c r="F4521" s="18">
        <v>15</v>
      </c>
      <c r="G4521" s="18" t="s">
        <v>142</v>
      </c>
      <c r="H4521" s="184" t="s">
        <v>8947</v>
      </c>
      <c r="I4521" s="185" t="s">
        <v>2096</v>
      </c>
      <c r="J4521" s="18" t="s">
        <v>2748</v>
      </c>
    </row>
    <row r="4522" spans="1:10" x14ac:dyDescent="0.25">
      <c r="A4522" s="18">
        <v>24199016</v>
      </c>
      <c r="B4522" s="184" t="s">
        <v>9048</v>
      </c>
      <c r="C4522" s="18" t="s">
        <v>1458</v>
      </c>
      <c r="D4522" s="185" t="s">
        <v>633</v>
      </c>
      <c r="E4522" s="18" t="s">
        <v>9049</v>
      </c>
      <c r="F4522" s="18">
        <v>16</v>
      </c>
      <c r="G4522" s="18" t="s">
        <v>142</v>
      </c>
      <c r="H4522" s="184" t="s">
        <v>8947</v>
      </c>
      <c r="I4522" s="185" t="s">
        <v>142</v>
      </c>
      <c r="J4522" s="18" t="s">
        <v>4054</v>
      </c>
    </row>
    <row r="4523" spans="1:10" x14ac:dyDescent="0.25">
      <c r="A4523" s="18">
        <v>24199006</v>
      </c>
      <c r="B4523" s="184" t="s">
        <v>2975</v>
      </c>
      <c r="C4523" s="18" t="s">
        <v>1175</v>
      </c>
      <c r="D4523" s="185" t="s">
        <v>7187</v>
      </c>
      <c r="E4523" s="18" t="s">
        <v>9050</v>
      </c>
      <c r="F4523" s="18">
        <v>17</v>
      </c>
      <c r="G4523" s="18" t="s">
        <v>142</v>
      </c>
      <c r="H4523" s="184" t="s">
        <v>8947</v>
      </c>
      <c r="I4523" s="185" t="s">
        <v>2096</v>
      </c>
      <c r="J4523" s="18" t="s">
        <v>344</v>
      </c>
    </row>
    <row r="4524" spans="1:10" x14ac:dyDescent="0.25">
      <c r="A4524" s="18">
        <v>24249099</v>
      </c>
      <c r="B4524" s="184" t="s">
        <v>2809</v>
      </c>
      <c r="C4524" s="18" t="s">
        <v>1412</v>
      </c>
      <c r="D4524" s="185" t="s">
        <v>7165</v>
      </c>
      <c r="E4524" s="18" t="s">
        <v>8949</v>
      </c>
      <c r="F4524" s="18">
        <v>19</v>
      </c>
      <c r="G4524" s="18" t="s">
        <v>142</v>
      </c>
      <c r="H4524" s="184" t="s">
        <v>8947</v>
      </c>
      <c r="I4524" s="185" t="s">
        <v>2096</v>
      </c>
      <c r="J4524" s="18" t="s">
        <v>255</v>
      </c>
    </row>
    <row r="4525" spans="1:10" x14ac:dyDescent="0.25">
      <c r="A4525" s="18">
        <v>24200131</v>
      </c>
      <c r="B4525" s="184" t="s">
        <v>3541</v>
      </c>
      <c r="C4525" s="18" t="s">
        <v>9051</v>
      </c>
      <c r="D4525" s="185" t="s">
        <v>380</v>
      </c>
      <c r="E4525" s="18" t="s">
        <v>8767</v>
      </c>
      <c r="F4525" s="18">
        <v>16</v>
      </c>
      <c r="G4525" s="18" t="s">
        <v>142</v>
      </c>
      <c r="H4525" s="184" t="s">
        <v>8947</v>
      </c>
      <c r="I4525" s="185" t="s">
        <v>142</v>
      </c>
      <c r="J4525" s="18" t="s">
        <v>2734</v>
      </c>
    </row>
    <row r="4526" spans="1:10" x14ac:dyDescent="0.25">
      <c r="A4526" s="18">
        <v>24249101</v>
      </c>
      <c r="B4526" s="184" t="s">
        <v>674</v>
      </c>
      <c r="C4526" s="18" t="s">
        <v>2944</v>
      </c>
      <c r="D4526" s="185" t="s">
        <v>7187</v>
      </c>
      <c r="E4526" s="18" t="s">
        <v>8950</v>
      </c>
      <c r="F4526" s="18">
        <v>19</v>
      </c>
      <c r="G4526" s="18" t="s">
        <v>142</v>
      </c>
      <c r="H4526" s="184" t="s">
        <v>8947</v>
      </c>
      <c r="I4526" s="185" t="s">
        <v>2096</v>
      </c>
      <c r="J4526" s="18" t="s">
        <v>255</v>
      </c>
    </row>
    <row r="4527" spans="1:10" x14ac:dyDescent="0.25">
      <c r="A4527" s="18">
        <v>24200037</v>
      </c>
      <c r="B4527" s="184" t="s">
        <v>8951</v>
      </c>
      <c r="C4527" s="18" t="s">
        <v>8952</v>
      </c>
      <c r="D4527" s="185" t="s">
        <v>7187</v>
      </c>
      <c r="E4527" s="18" t="s">
        <v>8953</v>
      </c>
      <c r="F4527" s="18">
        <v>18</v>
      </c>
      <c r="G4527" s="18" t="s">
        <v>142</v>
      </c>
      <c r="H4527" s="184" t="s">
        <v>8947</v>
      </c>
      <c r="I4527" s="185" t="s">
        <v>2096</v>
      </c>
      <c r="J4527" s="18" t="s">
        <v>4144</v>
      </c>
    </row>
    <row r="4528" spans="1:10" x14ac:dyDescent="0.25">
      <c r="A4528" s="18">
        <v>24193292</v>
      </c>
      <c r="B4528" s="184" t="s">
        <v>6513</v>
      </c>
      <c r="C4528" s="18" t="s">
        <v>9052</v>
      </c>
      <c r="D4528" s="185" t="s">
        <v>633</v>
      </c>
      <c r="E4528" s="18" t="s">
        <v>7675</v>
      </c>
      <c r="F4528" s="18">
        <v>16</v>
      </c>
      <c r="G4528" s="18" t="s">
        <v>142</v>
      </c>
      <c r="H4528" s="184" t="s">
        <v>8947</v>
      </c>
      <c r="I4528" s="185" t="s">
        <v>2096</v>
      </c>
      <c r="J4528" s="18" t="s">
        <v>6472</v>
      </c>
    </row>
    <row r="4529" spans="1:10" x14ac:dyDescent="0.25">
      <c r="A4529" s="18">
        <v>24249098</v>
      </c>
      <c r="B4529" s="184" t="s">
        <v>8954</v>
      </c>
      <c r="C4529" s="18" t="s">
        <v>8955</v>
      </c>
      <c r="D4529" s="185" t="s">
        <v>633</v>
      </c>
      <c r="E4529" s="18" t="s">
        <v>7968</v>
      </c>
      <c r="F4529" s="18">
        <v>16</v>
      </c>
      <c r="G4529" s="18" t="s">
        <v>142</v>
      </c>
      <c r="H4529" s="184" t="s">
        <v>8947</v>
      </c>
      <c r="I4529" s="185" t="s">
        <v>2096</v>
      </c>
      <c r="J4529" s="18" t="s">
        <v>255</v>
      </c>
    </row>
    <row r="4530" spans="1:10" x14ac:dyDescent="0.25">
      <c r="A4530" s="18">
        <v>24249304</v>
      </c>
      <c r="B4530" s="184" t="s">
        <v>2673</v>
      </c>
      <c r="C4530" s="18" t="s">
        <v>9053</v>
      </c>
      <c r="D4530" s="185" t="s">
        <v>380</v>
      </c>
      <c r="E4530" s="18" t="s">
        <v>9054</v>
      </c>
      <c r="F4530" s="18">
        <v>17</v>
      </c>
      <c r="G4530" s="18" t="s">
        <v>142</v>
      </c>
      <c r="H4530" s="184" t="s">
        <v>8947</v>
      </c>
      <c r="I4530" s="185" t="s">
        <v>142</v>
      </c>
    </row>
    <row r="4531" spans="1:10" x14ac:dyDescent="0.25">
      <c r="A4531" s="18">
        <v>24199180</v>
      </c>
      <c r="B4531" s="184" t="s">
        <v>7326</v>
      </c>
      <c r="C4531" s="18" t="s">
        <v>2135</v>
      </c>
      <c r="D4531" s="185" t="s">
        <v>380</v>
      </c>
      <c r="E4531" s="18" t="s">
        <v>8335</v>
      </c>
      <c r="F4531" s="18">
        <v>17</v>
      </c>
      <c r="G4531" s="18" t="s">
        <v>142</v>
      </c>
      <c r="H4531" s="184" t="s">
        <v>8947</v>
      </c>
      <c r="I4531" s="185" t="s">
        <v>142</v>
      </c>
      <c r="J4531" s="18" t="s">
        <v>4622</v>
      </c>
    </row>
    <row r="4532" spans="1:10" x14ac:dyDescent="0.25">
      <c r="A4532" s="18">
        <v>24200038</v>
      </c>
      <c r="B4532" s="184" t="s">
        <v>4191</v>
      </c>
      <c r="C4532" s="18" t="s">
        <v>9055</v>
      </c>
      <c r="D4532" s="185" t="s">
        <v>633</v>
      </c>
      <c r="E4532" s="18" t="s">
        <v>7215</v>
      </c>
      <c r="F4532" s="18">
        <v>16</v>
      </c>
      <c r="G4532" s="18" t="s">
        <v>142</v>
      </c>
      <c r="H4532" s="184" t="s">
        <v>8947</v>
      </c>
      <c r="I4532" s="185" t="s">
        <v>142</v>
      </c>
      <c r="J4532" s="18" t="s">
        <v>1322</v>
      </c>
    </row>
    <row r="4533" spans="1:10" x14ac:dyDescent="0.25">
      <c r="A4533" s="18">
        <v>24199035</v>
      </c>
      <c r="B4533" s="184" t="s">
        <v>9056</v>
      </c>
      <c r="C4533" s="18" t="s">
        <v>9057</v>
      </c>
      <c r="D4533" s="185" t="s">
        <v>380</v>
      </c>
      <c r="E4533" s="18" t="s">
        <v>7867</v>
      </c>
      <c r="F4533" s="18">
        <v>17</v>
      </c>
      <c r="G4533" s="18" t="s">
        <v>142</v>
      </c>
      <c r="H4533" s="184" t="s">
        <v>8947</v>
      </c>
      <c r="I4533" s="185" t="s">
        <v>142</v>
      </c>
      <c r="J4533" s="18" t="s">
        <v>2734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95A5-33FD-480B-81E0-C36D36B1C492}">
  <sheetPr>
    <tabColor rgb="FFFFC000"/>
    <pageSetUpPr fitToPage="1"/>
  </sheetPr>
  <dimension ref="A1:M213"/>
  <sheetViews>
    <sheetView zoomScale="40" zoomScaleNormal="40" workbookViewId="0">
      <pane xSplit="2" ySplit="2" topLeftCell="C72" activePane="bottomRight" state="frozen"/>
      <selection pane="topRight" activeCell="C1" sqref="C1"/>
      <selection pane="bottomLeft" activeCell="A2" sqref="A2"/>
      <selection pane="bottomRight" activeCell="A82" sqref="A82:M95"/>
    </sheetView>
  </sheetViews>
  <sheetFormatPr baseColWidth="10" defaultColWidth="11.42578125" defaultRowHeight="31.5" x14ac:dyDescent="0.5"/>
  <cols>
    <col min="1" max="1" width="13.5703125" style="237" customWidth="1"/>
    <col min="2" max="2" width="16.140625" style="236" customWidth="1"/>
    <col min="3" max="3" width="17.85546875" style="496" customWidth="1"/>
    <col min="4" max="4" width="22.5703125" style="237" customWidth="1"/>
    <col min="5" max="5" width="22.5703125" style="319" customWidth="1"/>
    <col min="6" max="6" width="36.85546875" style="493" customWidth="1"/>
    <col min="7" max="7" width="27.85546875" style="475" customWidth="1"/>
    <col min="8" max="8" width="31" style="237" customWidth="1"/>
    <col min="9" max="9" width="33.140625" style="482" customWidth="1"/>
    <col min="10" max="11" width="32.5703125" style="482" customWidth="1"/>
    <col min="12" max="13" width="32.5703125" style="483" customWidth="1"/>
    <col min="14" max="16384" width="11.42578125" style="237"/>
  </cols>
  <sheetData>
    <row r="1" spans="1:13" ht="72.75" customHeight="1" x14ac:dyDescent="0.5">
      <c r="B1" s="501" t="s">
        <v>9232</v>
      </c>
    </row>
    <row r="2" spans="1:13" s="474" customFormat="1" ht="149.25" customHeight="1" x14ac:dyDescent="0.25">
      <c r="A2" s="237"/>
      <c r="B2" s="470" t="s">
        <v>56</v>
      </c>
      <c r="C2" s="494" t="s">
        <v>57</v>
      </c>
      <c r="D2" s="470" t="s">
        <v>58</v>
      </c>
      <c r="E2" s="471" t="s">
        <v>59</v>
      </c>
      <c r="F2" s="497" t="s">
        <v>60</v>
      </c>
      <c r="G2" s="497" t="s">
        <v>61</v>
      </c>
      <c r="H2" s="498" t="s">
        <v>62</v>
      </c>
      <c r="I2" s="499" t="s">
        <v>98</v>
      </c>
      <c r="J2" s="473" t="s">
        <v>108</v>
      </c>
      <c r="K2" s="499" t="s">
        <v>100</v>
      </c>
      <c r="L2" s="473" t="s">
        <v>116</v>
      </c>
      <c r="M2" s="500" t="s">
        <v>117</v>
      </c>
    </row>
    <row r="3" spans="1:13" s="474" customFormat="1" ht="33.75" customHeight="1" x14ac:dyDescent="0.25">
      <c r="A3" s="787">
        <v>1</v>
      </c>
      <c r="B3" s="789" t="str">
        <f>IF(E3="","",VLOOKUP(E3,'Listing import 29.10.24'!$A$2:$J$7000,8,FALSE))</f>
        <v>CLG.KAMERE</v>
      </c>
      <c r="C3" s="785" t="s">
        <v>93</v>
      </c>
      <c r="D3" s="197">
        <v>1</v>
      </c>
      <c r="E3" s="124">
        <f>'INSCRIPTIONS COLLEGES'!E3</f>
        <v>24248155</v>
      </c>
      <c r="F3" s="490" t="str">
        <f>IF(E3="","",VLOOKUP(E3,'Listing import 29.10.24'!$A$2:$J$7000,2,FALSE))</f>
        <v>CAROINE</v>
      </c>
      <c r="G3" s="491" t="str">
        <f>IF(E3="","",VLOOKUP(E3,'Listing import 29.10.24'!$A$2:$J$7000,3,FALSE))</f>
        <v>Yolande</v>
      </c>
      <c r="H3" s="245" t="str">
        <f>IF(E3="","",VLOOKUP(E3,'Listing import 29.10.24'!$A$2:$J$7000,4,FALSE))</f>
        <v>BF</v>
      </c>
      <c r="I3" s="791"/>
      <c r="J3" s="476"/>
      <c r="K3" s="477"/>
      <c r="L3" s="478"/>
      <c r="M3" s="153"/>
    </row>
    <row r="4" spans="1:13" s="474" customFormat="1" ht="33.75" customHeight="1" x14ac:dyDescent="0.25">
      <c r="A4" s="788"/>
      <c r="B4" s="790"/>
      <c r="C4" s="786"/>
      <c r="D4" s="197">
        <v>2</v>
      </c>
      <c r="E4" s="124">
        <f>'INSCRIPTIONS COLLEGES'!E4</f>
        <v>24248186</v>
      </c>
      <c r="F4" s="490" t="str">
        <f>IF(E4="","",VLOOKUP(E4,'Listing import 29.10.24'!$A$2:$J$7000,2,FALSE))</f>
        <v>CASSIER</v>
      </c>
      <c r="G4" s="491" t="str">
        <f>IF(E4="","",VLOOKUP(E4,'Listing import 29.10.24'!$A$2:$J$7000,3,FALSE))</f>
        <v>Enrick</v>
      </c>
      <c r="H4" s="245" t="str">
        <f>IF(E4="","",VLOOKUP(E4,'Listing import 29.10.24'!$A$2:$J$7000,4,FALSE))</f>
        <v>BF</v>
      </c>
      <c r="I4" s="791"/>
      <c r="J4" s="476"/>
      <c r="K4" s="477"/>
      <c r="L4" s="478"/>
      <c r="M4" s="153"/>
    </row>
    <row r="5" spans="1:13" s="474" customFormat="1" ht="33.75" customHeight="1" x14ac:dyDescent="0.25">
      <c r="A5" s="788"/>
      <c r="B5" s="790"/>
      <c r="C5" s="786"/>
      <c r="D5" s="197">
        <v>3</v>
      </c>
      <c r="E5" s="124">
        <f>'INSCRIPTIONS COLLEGES'!E5</f>
        <v>24249090</v>
      </c>
      <c r="F5" s="490" t="str">
        <f>IF(E5="","",VLOOKUP(E5,'Listing import 29.10.24'!$A$2:$J$7000,2,FALSE))</f>
        <v>Lavigne</v>
      </c>
      <c r="G5" s="491" t="str">
        <f>IF(E5="","",VLOOKUP(E5,'Listing import 29.10.24'!$A$2:$J$7000,3,FALSE))</f>
        <v>Lana</v>
      </c>
      <c r="H5" s="245" t="str">
        <f>IF(E5="","",VLOOKUP(E5,'Listing import 29.10.24'!$A$2:$J$7000,4,FALSE))</f>
        <v>BF</v>
      </c>
      <c r="I5" s="791"/>
      <c r="J5" s="476"/>
      <c r="K5" s="477"/>
      <c r="L5" s="478"/>
      <c r="M5" s="153"/>
    </row>
    <row r="6" spans="1:13" s="474" customFormat="1" ht="33.75" customHeight="1" x14ac:dyDescent="0.25">
      <c r="A6" s="788"/>
      <c r="B6" s="790"/>
      <c r="C6" s="786"/>
      <c r="D6" s="197">
        <v>4</v>
      </c>
      <c r="E6" s="124">
        <f>'INSCRIPTIONS COLLEGES'!E6</f>
        <v>24248150</v>
      </c>
      <c r="F6" s="490" t="str">
        <f>IF(E6="","",VLOOKUP(E6,'Listing import 29.10.24'!$A$2:$J$7000,2,FALSE))</f>
        <v>UHINIMA</v>
      </c>
      <c r="G6" s="491" t="str">
        <f>IF(E6="","",VLOOKUP(E6,'Listing import 29.10.24'!$A$2:$J$7000,3,FALSE))</f>
        <v>Katalia</v>
      </c>
      <c r="H6" s="245" t="str">
        <f>IF(E6="","",VLOOKUP(E6,'Listing import 29.10.24'!$A$2:$J$7000,4,FALSE))</f>
        <v>BF</v>
      </c>
      <c r="I6" s="791"/>
      <c r="J6" s="476"/>
      <c r="K6" s="477"/>
      <c r="L6" s="478"/>
      <c r="M6" s="153"/>
    </row>
    <row r="7" spans="1:13" s="474" customFormat="1" ht="33.75" customHeight="1" x14ac:dyDescent="0.25">
      <c r="A7" s="788"/>
      <c r="B7" s="790"/>
      <c r="C7" s="786"/>
      <c r="D7" s="197">
        <v>5</v>
      </c>
      <c r="E7" s="124">
        <f>'INSCRIPTIONS COLLEGES'!E7</f>
        <v>24248341</v>
      </c>
      <c r="F7" s="490" t="str">
        <f>IF(E7="","",VLOOKUP(E7,'Listing import 29.10.24'!$A$2:$J$7000,2,FALSE))</f>
        <v>WEA</v>
      </c>
      <c r="G7" s="491" t="str">
        <f>IF(E7="","",VLOOKUP(E7,'Listing import 29.10.24'!$A$2:$J$7000,3,FALSE))</f>
        <v>Serra</v>
      </c>
      <c r="H7" s="245" t="str">
        <f>IF(E7="","",VLOOKUP(E7,'Listing import 29.10.24'!$A$2:$J$7000,4,FALSE))</f>
        <v>BF</v>
      </c>
      <c r="I7" s="791"/>
      <c r="J7" s="476"/>
      <c r="K7" s="477"/>
      <c r="L7" s="478"/>
      <c r="M7" s="153"/>
    </row>
    <row r="8" spans="1:13" s="474" customFormat="1" ht="33.75" customHeight="1" x14ac:dyDescent="0.25">
      <c r="A8" s="788"/>
      <c r="B8" s="790"/>
      <c r="C8" s="495"/>
      <c r="D8" s="479"/>
      <c r="E8" s="479"/>
      <c r="F8" s="492"/>
      <c r="G8" s="487"/>
      <c r="H8" s="245"/>
      <c r="I8" s="791"/>
      <c r="J8" s="476"/>
      <c r="K8" s="477"/>
      <c r="L8" s="480"/>
      <c r="M8" s="480"/>
    </row>
    <row r="9" spans="1:13" s="474" customFormat="1" ht="33.75" customHeight="1" x14ac:dyDescent="0.25">
      <c r="A9" s="788"/>
      <c r="B9" s="790"/>
      <c r="C9" s="785" t="s">
        <v>97</v>
      </c>
      <c r="D9" s="197">
        <v>1</v>
      </c>
      <c r="E9" s="124">
        <f>'INSCRIPTIONS COLLEGES'!E9</f>
        <v>24248782</v>
      </c>
      <c r="F9" s="490" t="str">
        <f>IF(E9="","",VLOOKUP(E9,'Listing import 29.10.24'!$A$2:$J$7000,2,FALSE))</f>
        <v>HAEWEGENE</v>
      </c>
      <c r="G9" s="491" t="str">
        <f>IF(E9="","",VLOOKUP(E9,'Listing import 29.10.24'!$A$2:$J$7000,3,FALSE))</f>
        <v>Landa</v>
      </c>
      <c r="H9" s="245" t="str">
        <f>IF(E9="","",VLOOKUP(E9,'Listing import 29.10.24'!$A$2:$J$7000,4,FALSE))</f>
        <v>BG</v>
      </c>
      <c r="I9" s="791"/>
      <c r="J9" s="476"/>
      <c r="K9" s="477"/>
      <c r="L9" s="480"/>
      <c r="M9" s="153"/>
    </row>
    <row r="10" spans="1:13" s="474" customFormat="1" ht="33.75" customHeight="1" x14ac:dyDescent="0.25">
      <c r="A10" s="788"/>
      <c r="B10" s="790"/>
      <c r="C10" s="786"/>
      <c r="D10" s="197">
        <v>2</v>
      </c>
      <c r="E10" s="124">
        <f>'INSCRIPTIONS COLLEGES'!E10</f>
        <v>24248144</v>
      </c>
      <c r="F10" s="490" t="str">
        <f>IF(E10="","",VLOOKUP(E10,'Listing import 29.10.24'!$A$2:$J$7000,2,FALSE))</f>
        <v>HNAMANO</v>
      </c>
      <c r="G10" s="491" t="str">
        <f>IF(E10="","",VLOOKUP(E10,'Listing import 29.10.24'!$A$2:$J$7000,3,FALSE))</f>
        <v>Timaley</v>
      </c>
      <c r="H10" s="245" t="str">
        <f>IF(E10="","",VLOOKUP(E10,'Listing import 29.10.24'!$A$2:$J$7000,4,FALSE))</f>
        <v>BG</v>
      </c>
      <c r="I10" s="791"/>
      <c r="J10" s="476"/>
      <c r="K10" s="477"/>
      <c r="L10" s="480"/>
      <c r="M10" s="153"/>
    </row>
    <row r="11" spans="1:13" s="474" customFormat="1" ht="33.75" customHeight="1" x14ac:dyDescent="0.25">
      <c r="A11" s="788"/>
      <c r="B11" s="790"/>
      <c r="C11" s="786"/>
      <c r="D11" s="197">
        <v>3</v>
      </c>
      <c r="E11" s="124">
        <f>'INSCRIPTIONS COLLEGES'!E11</f>
        <v>24248339</v>
      </c>
      <c r="F11" s="490" t="str">
        <f>IF(E11="","",VLOOKUP(E11,'Listing import 29.10.24'!$A$2:$J$7000,2,FALSE))</f>
        <v>HNASSIL</v>
      </c>
      <c r="G11" s="491" t="str">
        <f>IF(E11="","",VLOOKUP(E11,'Listing import 29.10.24'!$A$2:$J$7000,3,FALSE))</f>
        <v>Nene</v>
      </c>
      <c r="H11" s="245" t="str">
        <f>IF(E11="","",VLOOKUP(E11,'Listing import 29.10.24'!$A$2:$J$7000,4,FALSE))</f>
        <v>BG</v>
      </c>
      <c r="I11" s="791"/>
      <c r="J11" s="476"/>
      <c r="K11" s="477"/>
      <c r="L11" s="480"/>
      <c r="M11" s="153"/>
    </row>
    <row r="12" spans="1:13" s="474" customFormat="1" ht="33.75" customHeight="1" x14ac:dyDescent="0.25">
      <c r="A12" s="788"/>
      <c r="B12" s="790"/>
      <c r="C12" s="786"/>
      <c r="D12" s="197">
        <v>4</v>
      </c>
      <c r="E12" s="124">
        <f>'INSCRIPTIONS COLLEGES'!E12</f>
        <v>24233705</v>
      </c>
      <c r="F12" s="490" t="str">
        <f>IF(E12="","",VLOOKUP(E12,'Listing import 29.10.24'!$A$2:$J$7000,2,FALSE))</f>
        <v>SOULARD</v>
      </c>
      <c r="G12" s="491" t="str">
        <f>IF(E12="","",VLOOKUP(E12,'Listing import 29.10.24'!$A$2:$J$7000,3,FALSE))</f>
        <v>MARCELIN</v>
      </c>
      <c r="H12" s="245" t="str">
        <f>IF(E12="","",VLOOKUP(E12,'Listing import 29.10.24'!$A$2:$J$7000,4,FALSE))</f>
        <v>BG</v>
      </c>
      <c r="I12" s="791"/>
      <c r="J12" s="476"/>
      <c r="K12" s="477"/>
      <c r="L12" s="480"/>
      <c r="M12" s="153"/>
    </row>
    <row r="13" spans="1:13" s="474" customFormat="1" ht="33.75" customHeight="1" x14ac:dyDescent="0.25">
      <c r="A13" s="788"/>
      <c r="B13" s="790"/>
      <c r="C13" s="786"/>
      <c r="D13" s="197">
        <v>5</v>
      </c>
      <c r="E13" s="124">
        <f>'INSCRIPTIONS COLLEGES'!E13</f>
        <v>24248145</v>
      </c>
      <c r="F13" s="490" t="str">
        <f>IF(E13="","",VLOOKUP(E13,'Listing import 29.10.24'!$A$2:$J$7000,2,FALSE))</f>
        <v>BRAY</v>
      </c>
      <c r="G13" s="491" t="str">
        <f>IF(E13="","",VLOOKUP(E13,'Listing import 29.10.24'!$A$2:$J$7000,3,FALSE))</f>
        <v>Leeroy</v>
      </c>
      <c r="H13" s="245" t="str">
        <f>IF(E13="","",VLOOKUP(E13,'Listing import 29.10.24'!$A$2:$J$7000,4,FALSE))</f>
        <v>BG</v>
      </c>
      <c r="I13" s="792"/>
      <c r="J13" s="476"/>
      <c r="K13" s="477"/>
      <c r="L13" s="480"/>
      <c r="M13" s="153"/>
    </row>
    <row r="14" spans="1:13" ht="33.75" customHeight="1" x14ac:dyDescent="0.5">
      <c r="I14" s="481" t="e">
        <f>SUM(HOUR(I3+#REF!)*60*60,MINUTE(I3+#REF!)*60,SECOND(I3+#REF!))</f>
        <v>#REF!</v>
      </c>
    </row>
    <row r="15" spans="1:13" ht="33.75" customHeight="1" x14ac:dyDescent="0.25">
      <c r="B15" s="470" t="s">
        <v>56</v>
      </c>
      <c r="C15" s="494" t="s">
        <v>57</v>
      </c>
      <c r="D15" s="470" t="s">
        <v>58</v>
      </c>
      <c r="E15" s="471" t="s">
        <v>59</v>
      </c>
      <c r="F15" s="488" t="s">
        <v>60</v>
      </c>
      <c r="G15" s="489" t="s">
        <v>61</v>
      </c>
      <c r="H15" s="470" t="s">
        <v>62</v>
      </c>
      <c r="I15" s="473" t="s">
        <v>98</v>
      </c>
      <c r="J15" s="473" t="s">
        <v>108</v>
      </c>
      <c r="K15" s="473" t="s">
        <v>100</v>
      </c>
      <c r="L15" s="473" t="s">
        <v>101</v>
      </c>
      <c r="M15" s="473" t="s">
        <v>102</v>
      </c>
    </row>
    <row r="16" spans="1:13" ht="33.75" customHeight="1" x14ac:dyDescent="0.25">
      <c r="A16" s="787">
        <v>2</v>
      </c>
      <c r="B16" s="796" t="str">
        <f>IF(E16="","",VLOOKUP(E16,'Listing import 29.10.24'!$A$2:$J$7000,8,FALSE))</f>
        <v>CLG.PLUM</v>
      </c>
      <c r="C16" s="785" t="s">
        <v>93</v>
      </c>
      <c r="D16" s="197">
        <v>1</v>
      </c>
      <c r="E16" s="484">
        <f>'INSCRIPTIONS COLLEGES'!E16</f>
        <v>24245691</v>
      </c>
      <c r="F16" s="490" t="str">
        <f>IF(E16="","",VLOOKUP(E16,'Listing import 29.10.24'!$A$2:$J$7000,2,FALSE))</f>
        <v>Poareu</v>
      </c>
      <c r="G16" s="491" t="str">
        <f>IF(E16="","",VLOOKUP(E16,'Listing import 29.10.24'!$A$2:$J$7000,3,FALSE))</f>
        <v>Leylana</v>
      </c>
      <c r="H16" s="245" t="str">
        <f>IF(E16="","",VLOOKUP(E16,'Listing import 29.10.24'!$A$2:$J$7000,4,FALSE))</f>
        <v>BF</v>
      </c>
      <c r="I16" s="793"/>
      <c r="J16" s="476"/>
      <c r="K16" s="477"/>
      <c r="L16" s="478"/>
      <c r="M16" s="153"/>
    </row>
    <row r="17" spans="1:13" ht="33.75" customHeight="1" x14ac:dyDescent="0.25">
      <c r="A17" s="788"/>
      <c r="B17" s="797"/>
      <c r="C17" s="786"/>
      <c r="D17" s="197">
        <v>2</v>
      </c>
      <c r="E17" s="484">
        <f>'INSCRIPTIONS COLLEGES'!E17</f>
        <v>24245731</v>
      </c>
      <c r="F17" s="490" t="str">
        <f>IF(E17="","",VLOOKUP(E17,'Listing import 29.10.24'!$A$2:$J$7000,2,FALSE))</f>
        <v>DEVIN</v>
      </c>
      <c r="G17" s="491" t="str">
        <f>IF(E17="","",VLOOKUP(E17,'Listing import 29.10.24'!$A$2:$J$7000,3,FALSE))</f>
        <v>Thyfène</v>
      </c>
      <c r="H17" s="245" t="str">
        <f>IF(E17="","",VLOOKUP(E17,'Listing import 29.10.24'!$A$2:$J$7000,4,FALSE))</f>
        <v>BF</v>
      </c>
      <c r="I17" s="794"/>
      <c r="J17" s="476"/>
      <c r="K17" s="477"/>
      <c r="L17" s="478"/>
      <c r="M17" s="153"/>
    </row>
    <row r="18" spans="1:13" ht="33.75" customHeight="1" x14ac:dyDescent="0.25">
      <c r="A18" s="788"/>
      <c r="B18" s="797"/>
      <c r="C18" s="786"/>
      <c r="D18" s="197">
        <v>3</v>
      </c>
      <c r="E18" s="484">
        <f>'INSCRIPTIONS COLLEGES'!E18</f>
        <v>24233636</v>
      </c>
      <c r="F18" s="490" t="str">
        <f>IF(E18="","",VLOOKUP(E18,'Listing import 29.10.24'!$A$2:$J$7000,2,FALSE))</f>
        <v>BERTRAND-MALLA</v>
      </c>
      <c r="G18" s="491" t="str">
        <f>IF(E18="","",VLOOKUP(E18,'Listing import 29.10.24'!$A$2:$J$7000,3,FALSE))</f>
        <v>Abéna</v>
      </c>
      <c r="H18" s="245" t="str">
        <f>IF(E18="","",VLOOKUP(E18,'Listing import 29.10.24'!$A$2:$J$7000,4,FALSE))</f>
        <v>BF</v>
      </c>
      <c r="I18" s="794"/>
      <c r="J18" s="476"/>
      <c r="K18" s="477"/>
      <c r="L18" s="478"/>
      <c r="M18" s="153"/>
    </row>
    <row r="19" spans="1:13" ht="33.75" customHeight="1" x14ac:dyDescent="0.25">
      <c r="A19" s="788"/>
      <c r="B19" s="797"/>
      <c r="C19" s="786"/>
      <c r="D19" s="197">
        <v>4</v>
      </c>
      <c r="E19" s="484">
        <f>'INSCRIPTIONS COLLEGES'!E19</f>
        <v>24237514</v>
      </c>
      <c r="F19" s="490" t="str">
        <f>IF(E19="","",VLOOKUP(E19,'Listing import 29.10.24'!$A$2:$J$7000,2,FALSE))</f>
        <v>MALARDE</v>
      </c>
      <c r="G19" s="491" t="str">
        <f>IF(E19="","",VLOOKUP(E19,'Listing import 29.10.24'!$A$2:$J$7000,3,FALSE))</f>
        <v>EDEN</v>
      </c>
      <c r="H19" s="245" t="str">
        <f>IF(E19="","",VLOOKUP(E19,'Listing import 29.10.24'!$A$2:$J$7000,4,FALSE))</f>
        <v>BF</v>
      </c>
      <c r="I19" s="794"/>
      <c r="J19" s="476"/>
      <c r="K19" s="477"/>
      <c r="L19" s="478"/>
      <c r="M19" s="153"/>
    </row>
    <row r="20" spans="1:13" ht="33.75" customHeight="1" x14ac:dyDescent="0.25">
      <c r="A20" s="788"/>
      <c r="B20" s="797"/>
      <c r="C20" s="786"/>
      <c r="D20" s="197">
        <v>5</v>
      </c>
      <c r="E20" s="484">
        <f>'INSCRIPTIONS COLLEGES'!E20</f>
        <v>24237512</v>
      </c>
      <c r="F20" s="490" t="str">
        <f>IF(E20="","",VLOOKUP(E20,'Listing import 29.10.24'!$A$2:$J$7000,2,FALSE))</f>
        <v>MANIULUA</v>
      </c>
      <c r="G20" s="491" t="str">
        <f>IF(E20="","",VLOOKUP(E20,'Listing import 29.10.24'!$A$2:$J$7000,3,FALSE))</f>
        <v>Indira</v>
      </c>
      <c r="H20" s="245" t="str">
        <f>IF(E20="","",VLOOKUP(E20,'Listing import 29.10.24'!$A$2:$J$7000,4,FALSE))</f>
        <v>BF</v>
      </c>
      <c r="I20" s="795"/>
      <c r="J20" s="476"/>
      <c r="K20" s="477"/>
      <c r="L20" s="478"/>
      <c r="M20" s="153"/>
    </row>
    <row r="21" spans="1:13" ht="33.75" customHeight="1" x14ac:dyDescent="0.25">
      <c r="A21" s="788"/>
      <c r="B21" s="797"/>
      <c r="C21" s="495"/>
      <c r="D21" s="479"/>
      <c r="E21" s="479"/>
      <c r="F21" s="492"/>
      <c r="G21" s="487"/>
      <c r="H21" s="245"/>
      <c r="I21" s="485"/>
      <c r="J21" s="476"/>
      <c r="K21" s="477"/>
      <c r="L21" s="480"/>
      <c r="M21" s="480"/>
    </row>
    <row r="22" spans="1:13" s="475" customFormat="1" ht="33.75" customHeight="1" x14ac:dyDescent="0.5">
      <c r="A22" s="788"/>
      <c r="B22" s="797"/>
      <c r="C22" s="785" t="s">
        <v>97</v>
      </c>
      <c r="D22" s="197">
        <v>1</v>
      </c>
      <c r="E22" s="484">
        <f>'INSCRIPTIONS COLLEGES'!E22</f>
        <v>24236534</v>
      </c>
      <c r="F22" s="490" t="str">
        <f>IF(E22="","",VLOOKUP(E22,'Listing import 29.10.24'!$A$2:$J$7000,2,FALSE))</f>
        <v>MOLEANA</v>
      </c>
      <c r="G22" s="491" t="str">
        <f>IF(E22="","",VLOOKUP(E22,'Listing import 29.10.24'!$A$2:$J$7000,3,FALSE))</f>
        <v>Joshua</v>
      </c>
      <c r="H22" s="245" t="str">
        <f>IF(E22="","",VLOOKUP(E22,'Listing import 29.10.24'!$A$2:$J$7000,4,FALSE))</f>
        <v>BG</v>
      </c>
      <c r="I22" s="793"/>
      <c r="J22" s="476"/>
      <c r="K22" s="477"/>
      <c r="L22" s="480"/>
      <c r="M22" s="153"/>
    </row>
    <row r="23" spans="1:13" s="475" customFormat="1" ht="33.75" customHeight="1" x14ac:dyDescent="0.5">
      <c r="A23" s="788"/>
      <c r="B23" s="797"/>
      <c r="C23" s="786"/>
      <c r="D23" s="197">
        <v>2</v>
      </c>
      <c r="E23" s="484">
        <f>'INSCRIPTIONS COLLEGES'!E23</f>
        <v>24245735</v>
      </c>
      <c r="F23" s="490" t="str">
        <f>IF(E23="","",VLOOKUP(E23,'Listing import 29.10.24'!$A$2:$J$7000,2,FALSE))</f>
        <v>LE ROUX SANDES</v>
      </c>
      <c r="G23" s="491" t="str">
        <f>IF(E23="","",VLOOKUP(E23,'Listing import 29.10.24'!$A$2:$J$7000,3,FALSE))</f>
        <v>Joao</v>
      </c>
      <c r="H23" s="245" t="str">
        <f>IF(E23="","",VLOOKUP(E23,'Listing import 29.10.24'!$A$2:$J$7000,4,FALSE))</f>
        <v>BG</v>
      </c>
      <c r="I23" s="794"/>
      <c r="J23" s="476"/>
      <c r="K23" s="477"/>
      <c r="L23" s="480"/>
      <c r="M23" s="153"/>
    </row>
    <row r="24" spans="1:13" s="475" customFormat="1" ht="33.75" customHeight="1" x14ac:dyDescent="0.5">
      <c r="A24" s="788"/>
      <c r="B24" s="797"/>
      <c r="C24" s="786"/>
      <c r="D24" s="197">
        <v>3</v>
      </c>
      <c r="E24" s="484">
        <f>'INSCRIPTIONS COLLEGES'!E24</f>
        <v>24245682</v>
      </c>
      <c r="F24" s="490" t="str">
        <f>IF(E24="","",VLOOKUP(E24,'Listing import 29.10.24'!$A$2:$J$7000,2,FALSE))</f>
        <v>Nézée</v>
      </c>
      <c r="G24" s="491" t="str">
        <f>IF(E24="","",VLOOKUP(E24,'Listing import 29.10.24'!$A$2:$J$7000,3,FALSE))</f>
        <v>Maël</v>
      </c>
      <c r="H24" s="245" t="str">
        <f>IF(E24="","",VLOOKUP(E24,'Listing import 29.10.24'!$A$2:$J$7000,4,FALSE))</f>
        <v>BG</v>
      </c>
      <c r="I24" s="794"/>
      <c r="J24" s="476"/>
      <c r="K24" s="477"/>
      <c r="L24" s="480"/>
      <c r="M24" s="153"/>
    </row>
    <row r="25" spans="1:13" s="475" customFormat="1" ht="33.75" customHeight="1" x14ac:dyDescent="0.5">
      <c r="A25" s="788"/>
      <c r="B25" s="797"/>
      <c r="C25" s="786"/>
      <c r="D25" s="197">
        <v>4</v>
      </c>
      <c r="E25" s="484">
        <f>'INSCRIPTIONS COLLEGES'!E25</f>
        <v>24236633</v>
      </c>
      <c r="F25" s="490" t="str">
        <f>IF(E25="","",VLOOKUP(E25,'Listing import 29.10.24'!$A$2:$J$7000,2,FALSE))</f>
        <v>TEAMBOUEON</v>
      </c>
      <c r="G25" s="491" t="str">
        <f>IF(E25="","",VLOOKUP(E25,'Listing import 29.10.24'!$A$2:$J$7000,3,FALSE))</f>
        <v>Hubert</v>
      </c>
      <c r="H25" s="245" t="str">
        <f>IF(E25="","",VLOOKUP(E25,'Listing import 29.10.24'!$A$2:$J$7000,4,FALSE))</f>
        <v>BG</v>
      </c>
      <c r="I25" s="794"/>
      <c r="J25" s="476"/>
      <c r="K25" s="477"/>
      <c r="L25" s="480"/>
      <c r="M25" s="153"/>
    </row>
    <row r="26" spans="1:13" s="475" customFormat="1" ht="33.75" customHeight="1" x14ac:dyDescent="0.5">
      <c r="A26" s="788"/>
      <c r="B26" s="798"/>
      <c r="C26" s="786"/>
      <c r="D26" s="197">
        <v>5</v>
      </c>
      <c r="E26" s="484">
        <f>'INSCRIPTIONS COLLEGES'!E26</f>
        <v>24245732</v>
      </c>
      <c r="F26" s="490" t="str">
        <f>IF(E26="","",VLOOKUP(E26,'Listing import 29.10.24'!$A$2:$J$7000,2,FALSE))</f>
        <v>POROU</v>
      </c>
      <c r="G26" s="491" t="str">
        <f>IF(E26="","",VLOOKUP(E26,'Listing import 29.10.24'!$A$2:$J$7000,3,FALSE))</f>
        <v>Kovat</v>
      </c>
      <c r="H26" s="245" t="str">
        <f>IF(E26="","",VLOOKUP(E26,'Listing import 29.10.24'!$A$2:$J$7000,4,FALSE))</f>
        <v>BG</v>
      </c>
      <c r="I26" s="795"/>
      <c r="J26" s="476"/>
      <c r="K26" s="477"/>
      <c r="L26" s="480"/>
      <c r="M26" s="153"/>
    </row>
    <row r="27" spans="1:13" s="475" customFormat="1" ht="33.75" customHeight="1" x14ac:dyDescent="0.5">
      <c r="A27" s="237"/>
      <c r="B27" s="236"/>
      <c r="C27" s="496"/>
      <c r="D27" s="237"/>
      <c r="E27" s="319"/>
      <c r="F27" s="493"/>
      <c r="H27" s="237"/>
      <c r="I27" s="481" t="e">
        <f>SUM(HOUR(I16+#REF!)*60*60,MINUTE(I16+#REF!)*60,SECOND(I16+#REF!))</f>
        <v>#REF!</v>
      </c>
      <c r="J27" s="482"/>
      <c r="K27" s="482"/>
      <c r="L27" s="483"/>
      <c r="M27" s="483"/>
    </row>
    <row r="28" spans="1:13" s="475" customFormat="1" ht="33.75" customHeight="1" x14ac:dyDescent="0.5">
      <c r="A28" s="237"/>
      <c r="B28" s="470" t="s">
        <v>56</v>
      </c>
      <c r="C28" s="494" t="s">
        <v>57</v>
      </c>
      <c r="D28" s="470" t="s">
        <v>58</v>
      </c>
      <c r="E28" s="471" t="s">
        <v>59</v>
      </c>
      <c r="F28" s="488" t="s">
        <v>60</v>
      </c>
      <c r="G28" s="489" t="s">
        <v>61</v>
      </c>
      <c r="H28" s="470" t="s">
        <v>62</v>
      </c>
      <c r="I28" s="473" t="s">
        <v>98</v>
      </c>
      <c r="J28" s="473" t="s">
        <v>108</v>
      </c>
      <c r="K28" s="473" t="s">
        <v>100</v>
      </c>
      <c r="L28" s="473" t="s">
        <v>101</v>
      </c>
      <c r="M28" s="473" t="s">
        <v>102</v>
      </c>
    </row>
    <row r="29" spans="1:13" s="475" customFormat="1" ht="33.75" customHeight="1" x14ac:dyDescent="0.5">
      <c r="A29" s="787">
        <v>3</v>
      </c>
      <c r="B29" s="796" t="str">
        <f>IF(E29="","",VLOOKUP(E29,'Listing import 29.10.24'!$A$2:$J$7000,8,FALSE))</f>
        <v>CLG.YATE</v>
      </c>
      <c r="C29" s="785" t="s">
        <v>93</v>
      </c>
      <c r="D29" s="197">
        <v>1</v>
      </c>
      <c r="E29" s="124">
        <f>'INSCRIPTIONS COLLEGES'!E29</f>
        <v>24248564</v>
      </c>
      <c r="F29" s="490" t="str">
        <f>IF(E29="","",VLOOKUP(E29,'Listing import 29.10.24'!$A$2:$J$7000,2,FALSE))</f>
        <v>ATITI</v>
      </c>
      <c r="G29" s="491" t="str">
        <f>IF(E29="","",VLOOKUP(E29,'Listing import 29.10.24'!$A$2:$J$7000,3,FALSE))</f>
        <v>ZANNAH</v>
      </c>
      <c r="H29" s="245" t="str">
        <f>IF(E29="","",VLOOKUP(E29,'Listing import 29.10.24'!$A$2:$J$7000,4,FALSE))</f>
        <v>BF</v>
      </c>
      <c r="I29" s="793"/>
      <c r="J29" s="476"/>
      <c r="K29" s="477"/>
      <c r="L29" s="478"/>
      <c r="M29" s="153"/>
    </row>
    <row r="30" spans="1:13" s="475" customFormat="1" ht="33.75" customHeight="1" x14ac:dyDescent="0.5">
      <c r="A30" s="788"/>
      <c r="B30" s="797"/>
      <c r="C30" s="786"/>
      <c r="D30" s="197">
        <v>2</v>
      </c>
      <c r="E30" s="124">
        <f>'INSCRIPTIONS COLLEGES'!E30</f>
        <v>24248524</v>
      </c>
      <c r="F30" s="490" t="str">
        <f>IF(E30="","",VLOOKUP(E30,'Listing import 29.10.24'!$A$2:$J$7000,2,FALSE))</f>
        <v>ATITI</v>
      </c>
      <c r="G30" s="491" t="str">
        <f>IF(E30="","",VLOOKUP(E30,'Listing import 29.10.24'!$A$2:$J$7000,3,FALSE))</f>
        <v>ZITAH</v>
      </c>
      <c r="H30" s="245" t="str">
        <f>IF(E30="","",VLOOKUP(E30,'Listing import 29.10.24'!$A$2:$J$7000,4,FALSE))</f>
        <v>BF</v>
      </c>
      <c r="I30" s="794"/>
      <c r="J30" s="476"/>
      <c r="K30" s="477"/>
      <c r="L30" s="478"/>
      <c r="M30" s="153"/>
    </row>
    <row r="31" spans="1:13" s="475" customFormat="1" ht="33.75" customHeight="1" x14ac:dyDescent="0.5">
      <c r="A31" s="788"/>
      <c r="B31" s="797"/>
      <c r="C31" s="786"/>
      <c r="D31" s="197">
        <v>3</v>
      </c>
      <c r="E31" s="124">
        <f>'INSCRIPTIONS COLLEGES'!E31</f>
        <v>24248526</v>
      </c>
      <c r="F31" s="490" t="str">
        <f>IF(E31="","",VLOOKUP(E31,'Listing import 29.10.24'!$A$2:$J$7000,2,FALSE))</f>
        <v>ATTI-MENARD</v>
      </c>
      <c r="G31" s="491" t="str">
        <f>IF(E31="","",VLOOKUP(E31,'Listing import 29.10.24'!$A$2:$J$7000,3,FALSE))</f>
        <v>SOLEY</v>
      </c>
      <c r="H31" s="245" t="str">
        <f>IF(E31="","",VLOOKUP(E31,'Listing import 29.10.24'!$A$2:$J$7000,4,FALSE))</f>
        <v>BF</v>
      </c>
      <c r="I31" s="794"/>
      <c r="J31" s="476"/>
      <c r="K31" s="477"/>
      <c r="L31" s="478"/>
      <c r="M31" s="153"/>
    </row>
    <row r="32" spans="1:13" s="475" customFormat="1" ht="33.75" customHeight="1" x14ac:dyDescent="0.5">
      <c r="A32" s="788"/>
      <c r="B32" s="797"/>
      <c r="C32" s="786"/>
      <c r="D32" s="197">
        <v>4</v>
      </c>
      <c r="E32" s="124">
        <f>'INSCRIPTIONS COLLEGES'!E32</f>
        <v>24248565</v>
      </c>
      <c r="F32" s="490" t="str">
        <f>IF(E32="","",VLOOKUP(E32,'Listing import 29.10.24'!$A$2:$J$7000,2,FALSE))</f>
        <v>KOROMA</v>
      </c>
      <c r="G32" s="491" t="str">
        <f>IF(E32="","",VLOOKUP(E32,'Listing import 29.10.24'!$A$2:$J$7000,3,FALSE))</f>
        <v>LARISSA</v>
      </c>
      <c r="H32" s="245" t="str">
        <f>IF(E32="","",VLOOKUP(E32,'Listing import 29.10.24'!$A$2:$J$7000,4,FALSE))</f>
        <v>BF</v>
      </c>
      <c r="I32" s="794"/>
      <c r="J32" s="476"/>
      <c r="K32" s="477"/>
      <c r="L32" s="478"/>
      <c r="M32" s="153"/>
    </row>
    <row r="33" spans="1:13" s="475" customFormat="1" ht="33.75" customHeight="1" x14ac:dyDescent="0.5">
      <c r="A33" s="788"/>
      <c r="B33" s="797"/>
      <c r="C33" s="786"/>
      <c r="D33" s="197">
        <v>5</v>
      </c>
      <c r="E33" s="124">
        <f>'INSCRIPTIONS COLLEGES'!E33</f>
        <v>24248539</v>
      </c>
      <c r="F33" s="490" t="str">
        <f>IF(E33="","",VLOOKUP(E33,'Listing import 29.10.24'!$A$2:$J$7000,2,FALSE))</f>
        <v>KOROMA</v>
      </c>
      <c r="G33" s="491" t="str">
        <f>IF(E33="","",VLOOKUP(E33,'Listing import 29.10.24'!$A$2:$J$7000,3,FALSE))</f>
        <v>RAPHAELLA</v>
      </c>
      <c r="H33" s="245" t="str">
        <f>IF(E33="","",VLOOKUP(E33,'Listing import 29.10.24'!$A$2:$J$7000,4,FALSE))</f>
        <v>BF</v>
      </c>
      <c r="I33" s="795"/>
      <c r="J33" s="476"/>
      <c r="K33" s="477"/>
      <c r="L33" s="478"/>
      <c r="M33" s="153"/>
    </row>
    <row r="34" spans="1:13" s="475" customFormat="1" ht="33.75" customHeight="1" x14ac:dyDescent="0.5">
      <c r="A34" s="788"/>
      <c r="B34" s="797"/>
      <c r="C34" s="495"/>
      <c r="D34" s="479"/>
      <c r="E34" s="479"/>
      <c r="F34" s="492"/>
      <c r="G34" s="487"/>
      <c r="H34" s="245"/>
      <c r="I34" s="485"/>
      <c r="J34" s="476"/>
      <c r="K34" s="477"/>
      <c r="L34" s="480"/>
      <c r="M34" s="480"/>
    </row>
    <row r="35" spans="1:13" s="475" customFormat="1" ht="33.75" customHeight="1" x14ac:dyDescent="0.5">
      <c r="A35" s="788"/>
      <c r="B35" s="797"/>
      <c r="C35" s="785" t="s">
        <v>97</v>
      </c>
      <c r="D35" s="197">
        <v>1</v>
      </c>
      <c r="E35" s="124">
        <f>'INSCRIPTIONS COLLEGES'!E35</f>
        <v>24248531</v>
      </c>
      <c r="F35" s="490" t="str">
        <f>IF(E35="","",VLOOKUP(E35,'Listing import 29.10.24'!$A$2:$J$7000,2,FALSE))</f>
        <v>ATTI</v>
      </c>
      <c r="G35" s="491" t="str">
        <f>IF(E35="","",VLOOKUP(E35,'Listing import 29.10.24'!$A$2:$J$7000,3,FALSE))</f>
        <v>KYLLIAN</v>
      </c>
      <c r="H35" s="245" t="str">
        <f>IF(E35="","",VLOOKUP(E35,'Listing import 29.10.24'!$A$2:$J$7000,4,FALSE))</f>
        <v>BG</v>
      </c>
      <c r="I35" s="793"/>
      <c r="J35" s="476"/>
      <c r="K35" s="477"/>
      <c r="L35" s="480"/>
      <c r="M35" s="153"/>
    </row>
    <row r="36" spans="1:13" s="475" customFormat="1" ht="33.75" customHeight="1" x14ac:dyDescent="0.5">
      <c r="A36" s="788"/>
      <c r="B36" s="797"/>
      <c r="C36" s="786"/>
      <c r="D36" s="197">
        <v>2</v>
      </c>
      <c r="E36" s="124">
        <f>'INSCRIPTIONS COLLEGES'!E36</f>
        <v>24248529</v>
      </c>
      <c r="F36" s="490" t="str">
        <f>IF(E36="","",VLOOKUP(E36,'Listing import 29.10.24'!$A$2:$J$7000,2,FALSE))</f>
        <v>ATTI</v>
      </c>
      <c r="G36" s="491" t="str">
        <f>IF(E36="","",VLOOKUP(E36,'Listing import 29.10.24'!$A$2:$J$7000,3,FALSE))</f>
        <v>WARREN</v>
      </c>
      <c r="H36" s="245" t="str">
        <f>IF(E36="","",VLOOKUP(E36,'Listing import 29.10.24'!$A$2:$J$7000,4,FALSE))</f>
        <v>BG</v>
      </c>
      <c r="I36" s="794"/>
      <c r="J36" s="476"/>
      <c r="K36" s="477"/>
      <c r="L36" s="480"/>
      <c r="M36" s="153"/>
    </row>
    <row r="37" spans="1:13" s="475" customFormat="1" ht="33.75" customHeight="1" x14ac:dyDescent="0.5">
      <c r="A37" s="788"/>
      <c r="B37" s="797"/>
      <c r="C37" s="786"/>
      <c r="D37" s="197">
        <v>3</v>
      </c>
      <c r="E37" s="124">
        <f>'INSCRIPTIONS COLLEGES'!E37</f>
        <v>24248527</v>
      </c>
      <c r="F37" s="490" t="str">
        <f>IF(E37="","",VLOOKUP(E37,'Listing import 29.10.24'!$A$2:$J$7000,2,FALSE))</f>
        <v>KOROMA</v>
      </c>
      <c r="G37" s="491" t="str">
        <f>IF(E37="","",VLOOKUP(E37,'Listing import 29.10.24'!$A$2:$J$7000,3,FALSE))</f>
        <v>EUGENE</v>
      </c>
      <c r="H37" s="245" t="str">
        <f>IF(E37="","",VLOOKUP(E37,'Listing import 29.10.24'!$A$2:$J$7000,4,FALSE))</f>
        <v>BG</v>
      </c>
      <c r="I37" s="794"/>
      <c r="J37" s="476"/>
      <c r="K37" s="477"/>
      <c r="L37" s="480"/>
      <c r="M37" s="153"/>
    </row>
    <row r="38" spans="1:13" s="475" customFormat="1" ht="33.75" customHeight="1" x14ac:dyDescent="0.5">
      <c r="A38" s="788"/>
      <c r="B38" s="797"/>
      <c r="C38" s="786"/>
      <c r="D38" s="197">
        <v>4</v>
      </c>
      <c r="E38" s="124">
        <f>'INSCRIPTIONS COLLEGES'!E38</f>
        <v>24233749</v>
      </c>
      <c r="F38" s="490" t="str">
        <f>IF(E38="","",VLOOKUP(E38,'Listing import 29.10.24'!$A$2:$J$7000,2,FALSE))</f>
        <v>MEI</v>
      </c>
      <c r="G38" s="491" t="str">
        <f>IF(E38="","",VLOOKUP(E38,'Listing import 29.10.24'!$A$2:$J$7000,3,FALSE))</f>
        <v>Mathy</v>
      </c>
      <c r="H38" s="245" t="str">
        <f>IF(E38="","",VLOOKUP(E38,'Listing import 29.10.24'!$A$2:$J$7000,4,FALSE))</f>
        <v>BG</v>
      </c>
      <c r="I38" s="794"/>
      <c r="J38" s="476"/>
      <c r="K38" s="477"/>
      <c r="L38" s="480"/>
      <c r="M38" s="153"/>
    </row>
    <row r="39" spans="1:13" s="475" customFormat="1" ht="33.75" customHeight="1" x14ac:dyDescent="0.5">
      <c r="A39" s="788"/>
      <c r="B39" s="798"/>
      <c r="C39" s="786"/>
      <c r="D39" s="197">
        <v>5</v>
      </c>
      <c r="E39" s="124">
        <f>'INSCRIPTIONS COLLEGES'!E39</f>
        <v>24248530</v>
      </c>
      <c r="F39" s="490" t="str">
        <f>IF(E39="","",VLOOKUP(E39,'Listing import 29.10.24'!$A$2:$J$7000,2,FALSE))</f>
        <v>EDE</v>
      </c>
      <c r="G39" s="491" t="str">
        <f>IF(E39="","",VLOOKUP(E39,'Listing import 29.10.24'!$A$2:$J$7000,3,FALSE))</f>
        <v>LOUIS</v>
      </c>
      <c r="H39" s="245" t="str">
        <f>IF(E39="","",VLOOKUP(E39,'Listing import 29.10.24'!$A$2:$J$7000,4,FALSE))</f>
        <v>BG</v>
      </c>
      <c r="I39" s="795"/>
      <c r="J39" s="476"/>
      <c r="K39" s="477"/>
      <c r="L39" s="480"/>
      <c r="M39" s="153"/>
    </row>
    <row r="40" spans="1:13" s="475" customFormat="1" ht="33.75" customHeight="1" x14ac:dyDescent="0.5">
      <c r="A40" s="237"/>
      <c r="B40" s="236"/>
      <c r="C40" s="496"/>
      <c r="D40" s="237"/>
      <c r="E40" s="319"/>
      <c r="F40" s="493"/>
      <c r="H40" s="237"/>
      <c r="I40" s="481" t="e">
        <f>SUM(HOUR(I29+#REF!)*60*60,MINUTE(I29+#REF!)*60,SECOND(I29+#REF!))</f>
        <v>#REF!</v>
      </c>
      <c r="J40" s="482"/>
      <c r="K40" s="482"/>
      <c r="L40" s="483"/>
      <c r="M40" s="483"/>
    </row>
    <row r="41" spans="1:13" s="475" customFormat="1" ht="33.75" customHeight="1" x14ac:dyDescent="0.5">
      <c r="A41" s="237"/>
      <c r="B41" s="470" t="s">
        <v>56</v>
      </c>
      <c r="C41" s="494" t="s">
        <v>57</v>
      </c>
      <c r="D41" s="470" t="s">
        <v>58</v>
      </c>
      <c r="E41" s="471" t="s">
        <v>59</v>
      </c>
      <c r="F41" s="488" t="s">
        <v>60</v>
      </c>
      <c r="G41" s="489" t="s">
        <v>61</v>
      </c>
      <c r="H41" s="470" t="s">
        <v>62</v>
      </c>
      <c r="I41" s="473" t="s">
        <v>98</v>
      </c>
      <c r="J41" s="473" t="s">
        <v>108</v>
      </c>
      <c r="K41" s="473" t="s">
        <v>100</v>
      </c>
      <c r="L41" s="473" t="s">
        <v>101</v>
      </c>
      <c r="M41" s="473" t="s">
        <v>102</v>
      </c>
    </row>
    <row r="42" spans="1:13" s="475" customFormat="1" ht="33.75" customHeight="1" x14ac:dyDescent="0.5">
      <c r="A42" s="787">
        <v>4</v>
      </c>
      <c r="B42" s="796" t="e">
        <f>IF(E42="","",VLOOKUP(E42,'Listing import 29.10.24'!$A$2:$J$7000,8,FALSE))</f>
        <v>#N/A</v>
      </c>
      <c r="C42" s="785" t="s">
        <v>93</v>
      </c>
      <c r="D42" s="197">
        <v>1</v>
      </c>
      <c r="E42" s="124">
        <f>'INSCRIPTIONS COLLEGES'!E42</f>
        <v>0</v>
      </c>
      <c r="F42" s="490" t="e">
        <f>IF(E42="","",VLOOKUP(E42,'Listing import 29.10.24'!$A$2:$J$7000,2,FALSE))</f>
        <v>#N/A</v>
      </c>
      <c r="G42" s="491" t="e">
        <f>IF(E42="","",VLOOKUP(E42,'Listing import 29.10.24'!$A$2:$J$7000,3,FALSE))</f>
        <v>#N/A</v>
      </c>
      <c r="H42" s="245" t="e">
        <f>IF(E42="","",VLOOKUP(E42,'Listing import 29.10.24'!$A$2:$J$7000,4,FALSE))</f>
        <v>#N/A</v>
      </c>
      <c r="I42" s="793"/>
      <c r="J42" s="476"/>
      <c r="K42" s="477"/>
      <c r="L42" s="478"/>
      <c r="M42" s="153"/>
    </row>
    <row r="43" spans="1:13" s="475" customFormat="1" ht="33.75" customHeight="1" x14ac:dyDescent="0.5">
      <c r="A43" s="788"/>
      <c r="B43" s="797"/>
      <c r="C43" s="786"/>
      <c r="D43" s="197">
        <v>2</v>
      </c>
      <c r="E43" s="124">
        <f>'INSCRIPTIONS COLLEGES'!E43</f>
        <v>0</v>
      </c>
      <c r="F43" s="490" t="e">
        <f>IF(E43="","",VLOOKUP(E43,'Listing import 29.10.24'!$A$2:$J$7000,2,FALSE))</f>
        <v>#N/A</v>
      </c>
      <c r="G43" s="491" t="e">
        <f>IF(E43="","",VLOOKUP(E43,'Listing import 29.10.24'!$A$2:$J$7000,3,FALSE))</f>
        <v>#N/A</v>
      </c>
      <c r="H43" s="245" t="e">
        <f>IF(E43="","",VLOOKUP(E43,'Listing import 29.10.24'!$A$2:$J$7000,4,FALSE))</f>
        <v>#N/A</v>
      </c>
      <c r="I43" s="794"/>
      <c r="J43" s="476"/>
      <c r="K43" s="477"/>
      <c r="L43" s="478"/>
      <c r="M43" s="153"/>
    </row>
    <row r="44" spans="1:13" s="475" customFormat="1" ht="33.75" customHeight="1" x14ac:dyDescent="0.5">
      <c r="A44" s="788"/>
      <c r="B44" s="797"/>
      <c r="C44" s="786"/>
      <c r="D44" s="197">
        <v>3</v>
      </c>
      <c r="E44" s="124">
        <f>'INSCRIPTIONS COLLEGES'!E44</f>
        <v>0</v>
      </c>
      <c r="F44" s="490" t="e">
        <f>IF(E44="","",VLOOKUP(E44,'Listing import 29.10.24'!$A$2:$J$7000,2,FALSE))</f>
        <v>#N/A</v>
      </c>
      <c r="G44" s="491" t="e">
        <f>IF(E44="","",VLOOKUP(E44,'Listing import 29.10.24'!$A$2:$J$7000,3,FALSE))</f>
        <v>#N/A</v>
      </c>
      <c r="H44" s="245" t="e">
        <f>IF(E44="","",VLOOKUP(E44,'Listing import 29.10.24'!$A$2:$J$7000,4,FALSE))</f>
        <v>#N/A</v>
      </c>
      <c r="I44" s="794"/>
      <c r="J44" s="476"/>
      <c r="K44" s="477"/>
      <c r="L44" s="478"/>
      <c r="M44" s="153"/>
    </row>
    <row r="45" spans="1:13" s="475" customFormat="1" ht="33.75" customHeight="1" x14ac:dyDescent="0.5">
      <c r="A45" s="788"/>
      <c r="B45" s="797"/>
      <c r="C45" s="786"/>
      <c r="D45" s="197">
        <v>4</v>
      </c>
      <c r="E45" s="124">
        <f>'INSCRIPTIONS COLLEGES'!E45</f>
        <v>0</v>
      </c>
      <c r="F45" s="490" t="e">
        <f>IF(E45="","",VLOOKUP(E45,'Listing import 29.10.24'!$A$2:$J$7000,2,FALSE))</f>
        <v>#N/A</v>
      </c>
      <c r="G45" s="491" t="e">
        <f>IF(E45="","",VLOOKUP(E45,'Listing import 29.10.24'!$A$2:$J$7000,3,FALSE))</f>
        <v>#N/A</v>
      </c>
      <c r="H45" s="245" t="e">
        <f>IF(E45="","",VLOOKUP(E45,'Listing import 29.10.24'!$A$2:$J$7000,4,FALSE))</f>
        <v>#N/A</v>
      </c>
      <c r="I45" s="794"/>
      <c r="J45" s="476"/>
      <c r="K45" s="477"/>
      <c r="L45" s="478"/>
      <c r="M45" s="153"/>
    </row>
    <row r="46" spans="1:13" ht="33.75" customHeight="1" x14ac:dyDescent="0.25">
      <c r="A46" s="788"/>
      <c r="B46" s="797"/>
      <c r="C46" s="786"/>
      <c r="D46" s="197">
        <v>5</v>
      </c>
      <c r="E46" s="124">
        <f>'INSCRIPTIONS COLLEGES'!E46</f>
        <v>0</v>
      </c>
      <c r="F46" s="490" t="e">
        <f>IF(E46="","",VLOOKUP(E46,'Listing import 29.10.24'!$A$2:$J$7000,2,FALSE))</f>
        <v>#N/A</v>
      </c>
      <c r="G46" s="491" t="e">
        <f>IF(E46="","",VLOOKUP(E46,'Listing import 29.10.24'!$A$2:$J$7000,3,FALSE))</f>
        <v>#N/A</v>
      </c>
      <c r="H46" s="245" t="e">
        <f>IF(E46="","",VLOOKUP(E46,'Listing import 29.10.24'!$A$2:$J$7000,4,FALSE))</f>
        <v>#N/A</v>
      </c>
      <c r="I46" s="795"/>
      <c r="J46" s="476"/>
      <c r="K46" s="477"/>
      <c r="L46" s="478"/>
      <c r="M46" s="153"/>
    </row>
    <row r="47" spans="1:13" ht="33.75" customHeight="1" x14ac:dyDescent="0.25">
      <c r="A47" s="788"/>
      <c r="B47" s="797"/>
      <c r="C47" s="495"/>
      <c r="D47" s="479"/>
      <c r="E47" s="479"/>
      <c r="F47" s="492"/>
      <c r="G47" s="487"/>
      <c r="H47" s="245"/>
      <c r="I47" s="485"/>
      <c r="J47" s="476"/>
      <c r="K47" s="477"/>
      <c r="L47" s="480"/>
      <c r="M47" s="480"/>
    </row>
    <row r="48" spans="1:13" ht="33.75" customHeight="1" x14ac:dyDescent="0.25">
      <c r="A48" s="788"/>
      <c r="B48" s="797"/>
      <c r="C48" s="785" t="s">
        <v>97</v>
      </c>
      <c r="D48" s="197">
        <v>1</v>
      </c>
      <c r="E48" s="124">
        <f>'INSCRIPTIONS COLLEGES'!E48</f>
        <v>0</v>
      </c>
      <c r="F48" s="490" t="e">
        <f>IF(E48="","",VLOOKUP(E48,'Listing import 29.10.24'!$A$2:$J$7000,2,FALSE))</f>
        <v>#N/A</v>
      </c>
      <c r="G48" s="491" t="e">
        <f>IF(E48="","",VLOOKUP(E48,'Listing import 29.10.24'!$A$2:$J$7000,3,FALSE))</f>
        <v>#N/A</v>
      </c>
      <c r="H48" s="245" t="e">
        <f>IF(E48="","",VLOOKUP(E48,'Listing import 29.10.24'!$A$2:$J$7000,4,FALSE))</f>
        <v>#N/A</v>
      </c>
      <c r="I48" s="793"/>
      <c r="J48" s="476"/>
      <c r="K48" s="477"/>
      <c r="L48" s="480"/>
      <c r="M48" s="153"/>
    </row>
    <row r="49" spans="1:13" ht="33.75" customHeight="1" x14ac:dyDescent="0.25">
      <c r="A49" s="788"/>
      <c r="B49" s="797"/>
      <c r="C49" s="786"/>
      <c r="D49" s="197">
        <v>2</v>
      </c>
      <c r="E49" s="124">
        <f>'INSCRIPTIONS COLLEGES'!E49</f>
        <v>0</v>
      </c>
      <c r="F49" s="490" t="e">
        <f>IF(E49="","",VLOOKUP(E49,'Listing import 29.10.24'!$A$2:$J$7000,2,FALSE))</f>
        <v>#N/A</v>
      </c>
      <c r="G49" s="491" t="e">
        <f>IF(E49="","",VLOOKUP(E49,'Listing import 29.10.24'!$A$2:$J$7000,3,FALSE))</f>
        <v>#N/A</v>
      </c>
      <c r="H49" s="245" t="e">
        <f>IF(E49="","",VLOOKUP(E49,'Listing import 29.10.24'!$A$2:$J$7000,4,FALSE))</f>
        <v>#N/A</v>
      </c>
      <c r="I49" s="794"/>
      <c r="J49" s="476"/>
      <c r="K49" s="477"/>
      <c r="L49" s="480"/>
      <c r="M49" s="153"/>
    </row>
    <row r="50" spans="1:13" ht="33.75" customHeight="1" x14ac:dyDescent="0.25">
      <c r="A50" s="788"/>
      <c r="B50" s="797"/>
      <c r="C50" s="786"/>
      <c r="D50" s="197">
        <v>3</v>
      </c>
      <c r="E50" s="124">
        <f>'INSCRIPTIONS COLLEGES'!E50</f>
        <v>0</v>
      </c>
      <c r="F50" s="490" t="e">
        <f>IF(E50="","",VLOOKUP(E50,'Listing import 29.10.24'!$A$2:$J$7000,2,FALSE))</f>
        <v>#N/A</v>
      </c>
      <c r="G50" s="491" t="e">
        <f>IF(E50="","",VLOOKUP(E50,'Listing import 29.10.24'!$A$2:$J$7000,3,FALSE))</f>
        <v>#N/A</v>
      </c>
      <c r="H50" s="245" t="e">
        <f>IF(E50="","",VLOOKUP(E50,'Listing import 29.10.24'!$A$2:$J$7000,4,FALSE))</f>
        <v>#N/A</v>
      </c>
      <c r="I50" s="794"/>
      <c r="J50" s="476"/>
      <c r="K50" s="477"/>
      <c r="L50" s="480"/>
      <c r="M50" s="153"/>
    </row>
    <row r="51" spans="1:13" ht="33.75" customHeight="1" x14ac:dyDescent="0.25">
      <c r="A51" s="788"/>
      <c r="B51" s="797"/>
      <c r="C51" s="786"/>
      <c r="D51" s="197">
        <v>4</v>
      </c>
      <c r="E51" s="124">
        <f>'INSCRIPTIONS COLLEGES'!E51</f>
        <v>0</v>
      </c>
      <c r="F51" s="490" t="e">
        <f>IF(E51="","",VLOOKUP(E51,'Listing import 29.10.24'!$A$2:$J$7000,2,FALSE))</f>
        <v>#N/A</v>
      </c>
      <c r="G51" s="491" t="e">
        <f>IF(E51="","",VLOOKUP(E51,'Listing import 29.10.24'!$A$2:$J$7000,3,FALSE))</f>
        <v>#N/A</v>
      </c>
      <c r="H51" s="245" t="e">
        <f>IF(E51="","",VLOOKUP(E51,'Listing import 29.10.24'!$A$2:$J$7000,4,FALSE))</f>
        <v>#N/A</v>
      </c>
      <c r="I51" s="794"/>
      <c r="J51" s="476"/>
      <c r="K51" s="477"/>
      <c r="L51" s="480"/>
      <c r="M51" s="153"/>
    </row>
    <row r="52" spans="1:13" ht="33.75" customHeight="1" x14ac:dyDescent="0.25">
      <c r="A52" s="788"/>
      <c r="B52" s="798"/>
      <c r="C52" s="786"/>
      <c r="D52" s="197">
        <v>5</v>
      </c>
      <c r="E52" s="124">
        <f>'INSCRIPTIONS COLLEGES'!E52</f>
        <v>0</v>
      </c>
      <c r="F52" s="490" t="e">
        <f>IF(E52="","",VLOOKUP(E52,'Listing import 29.10.24'!$A$2:$J$7000,2,FALSE))</f>
        <v>#N/A</v>
      </c>
      <c r="G52" s="491" t="e">
        <f>IF(E52="","",VLOOKUP(E52,'Listing import 29.10.24'!$A$2:$J$7000,3,FALSE))</f>
        <v>#N/A</v>
      </c>
      <c r="H52" s="245" t="e">
        <f>IF(E52="","",VLOOKUP(E52,'Listing import 29.10.24'!$A$2:$J$7000,4,FALSE))</f>
        <v>#N/A</v>
      </c>
      <c r="I52" s="795"/>
      <c r="J52" s="476"/>
      <c r="K52" s="477"/>
      <c r="L52" s="480"/>
      <c r="M52" s="153"/>
    </row>
    <row r="53" spans="1:13" ht="33.75" customHeight="1" x14ac:dyDescent="0.5">
      <c r="I53" s="481" t="e">
        <f>SUM(HOUR(I42+#REF!)*60*60,MINUTE(I42+#REF!)*60,SECOND(I42+#REF!))</f>
        <v>#REF!</v>
      </c>
    </row>
    <row r="54" spans="1:13" ht="33.75" customHeight="1" x14ac:dyDescent="0.25">
      <c r="B54" s="470" t="s">
        <v>56</v>
      </c>
      <c r="C54" s="494" t="s">
        <v>57</v>
      </c>
      <c r="D54" s="470" t="s">
        <v>58</v>
      </c>
      <c r="E54" s="471" t="s">
        <v>59</v>
      </c>
      <c r="F54" s="488" t="s">
        <v>60</v>
      </c>
      <c r="G54" s="489" t="s">
        <v>61</v>
      </c>
      <c r="H54" s="470" t="s">
        <v>62</v>
      </c>
      <c r="I54" s="473" t="s">
        <v>98</v>
      </c>
      <c r="J54" s="473" t="s">
        <v>108</v>
      </c>
      <c r="K54" s="473" t="s">
        <v>100</v>
      </c>
      <c r="L54" s="473" t="s">
        <v>101</v>
      </c>
      <c r="M54" s="473" t="s">
        <v>102</v>
      </c>
    </row>
    <row r="55" spans="1:13" ht="33.75" customHeight="1" x14ac:dyDescent="0.25">
      <c r="A55" s="787">
        <v>5</v>
      </c>
      <c r="B55" s="789" t="str">
        <f>IF(E55="","",VLOOKUP(E55,'Listing import 29.10.24'!$A$2:$J$7000,8,FALSE))</f>
        <v>CLG.BOULARI</v>
      </c>
      <c r="C55" s="785" t="s">
        <v>93</v>
      </c>
      <c r="D55" s="197">
        <v>1</v>
      </c>
      <c r="E55" s="124">
        <f>'INSCRIPTIONS COLLEGES'!E55</f>
        <v>24245747</v>
      </c>
      <c r="F55" s="490" t="str">
        <f>IF(E55="","",VLOOKUP(E55,'Listing import 29.10.24'!$A$2:$J$7000,2,FALSE))</f>
        <v>Bellais</v>
      </c>
      <c r="G55" s="491" t="str">
        <f>IF(E55="","",VLOOKUP(E55,'Listing import 29.10.24'!$A$2:$J$7000,3,FALSE))</f>
        <v>Marania</v>
      </c>
      <c r="H55" s="245" t="str">
        <f>IF(E55="","",VLOOKUP(E55,'Listing import 29.10.24'!$A$2:$J$7000,4,FALSE))</f>
        <v>BF</v>
      </c>
      <c r="I55" s="793"/>
      <c r="J55" s="476"/>
      <c r="K55" s="477"/>
      <c r="L55" s="478"/>
      <c r="M55" s="153"/>
    </row>
    <row r="56" spans="1:13" ht="33.75" customHeight="1" x14ac:dyDescent="0.25">
      <c r="A56" s="788"/>
      <c r="B56" s="790"/>
      <c r="C56" s="786"/>
      <c r="D56" s="197">
        <v>2</v>
      </c>
      <c r="E56" s="124">
        <f>'INSCRIPTIONS COLLEGES'!E56</f>
        <v>24237513</v>
      </c>
      <c r="F56" s="490" t="str">
        <f>IF(E56="","",VLOOKUP(E56,'Listing import 29.10.24'!$A$2:$J$7000,2,FALSE))</f>
        <v>FILITUULAGA</v>
      </c>
      <c r="G56" s="491" t="str">
        <f>IF(E56="","",VLOOKUP(E56,'Listing import 29.10.24'!$A$2:$J$7000,3,FALSE))</f>
        <v>GABRIELLA</v>
      </c>
      <c r="H56" s="245" t="str">
        <f>IF(E56="","",VLOOKUP(E56,'Listing import 29.10.24'!$A$2:$J$7000,4,FALSE))</f>
        <v>BF</v>
      </c>
      <c r="I56" s="794"/>
      <c r="J56" s="476"/>
      <c r="K56" s="477"/>
      <c r="L56" s="478"/>
      <c r="M56" s="153"/>
    </row>
    <row r="57" spans="1:13" ht="33.75" customHeight="1" x14ac:dyDescent="0.25">
      <c r="A57" s="788"/>
      <c r="B57" s="790"/>
      <c r="C57" s="786"/>
      <c r="D57" s="197">
        <v>3</v>
      </c>
      <c r="E57" s="124">
        <f>'INSCRIPTIONS COLLEGES'!E57</f>
        <v>24245548</v>
      </c>
      <c r="F57" s="490" t="str">
        <f>IF(E57="","",VLOOKUP(E57,'Listing import 29.10.24'!$A$2:$J$7000,2,FALSE))</f>
        <v>LOUECKOTE</v>
      </c>
      <c r="G57" s="491" t="str">
        <f>IF(E57="","",VLOOKUP(E57,'Listing import 29.10.24'!$A$2:$J$7000,3,FALSE))</f>
        <v>GOGNYALINE</v>
      </c>
      <c r="H57" s="245" t="str">
        <f>IF(E57="","",VLOOKUP(E57,'Listing import 29.10.24'!$A$2:$J$7000,4,FALSE))</f>
        <v>BF</v>
      </c>
      <c r="I57" s="794"/>
      <c r="J57" s="476"/>
      <c r="K57" s="477"/>
      <c r="L57" s="478"/>
      <c r="M57" s="153"/>
    </row>
    <row r="58" spans="1:13" ht="33.75" customHeight="1" x14ac:dyDescent="0.25">
      <c r="A58" s="788"/>
      <c r="B58" s="790"/>
      <c r="C58" s="786"/>
      <c r="D58" s="197">
        <v>4</v>
      </c>
      <c r="E58" s="124">
        <f>'INSCRIPTIONS COLLEGES'!E58</f>
        <v>24248079</v>
      </c>
      <c r="F58" s="490" t="str">
        <f>IF(E58="","",VLOOKUP(E58,'Listing import 29.10.24'!$A$2:$J$7000,2,FALSE))</f>
        <v>MOKOTAÏ</v>
      </c>
      <c r="G58" s="491" t="str">
        <f>IF(E58="","",VLOOKUP(E58,'Listing import 29.10.24'!$A$2:$J$7000,3,FALSE))</f>
        <v>KETTY</v>
      </c>
      <c r="H58" s="245" t="str">
        <f>IF(E58="","",VLOOKUP(E58,'Listing import 29.10.24'!$A$2:$J$7000,4,FALSE))</f>
        <v>BF</v>
      </c>
      <c r="I58" s="794"/>
      <c r="J58" s="476"/>
      <c r="K58" s="477"/>
      <c r="L58" s="478"/>
      <c r="M58" s="153"/>
    </row>
    <row r="59" spans="1:13" ht="33.75" customHeight="1" x14ac:dyDescent="0.25">
      <c r="A59" s="788"/>
      <c r="B59" s="790"/>
      <c r="C59" s="786"/>
      <c r="D59" s="197">
        <v>5</v>
      </c>
      <c r="E59" s="124">
        <f>'INSCRIPTIONS COLLEGES'!E59</f>
        <v>24245525</v>
      </c>
      <c r="F59" s="490" t="str">
        <f>IF(E59="","",VLOOKUP(E59,'Listing import 29.10.24'!$A$2:$J$7000,2,FALSE))</f>
        <v>Wamai</v>
      </c>
      <c r="G59" s="491" t="str">
        <f>IF(E59="","",VLOOKUP(E59,'Listing import 29.10.24'!$A$2:$J$7000,3,FALSE))</f>
        <v>Melody</v>
      </c>
      <c r="H59" s="245" t="str">
        <f>IF(E59="","",VLOOKUP(E59,'Listing import 29.10.24'!$A$2:$J$7000,4,FALSE))</f>
        <v>BF</v>
      </c>
      <c r="I59" s="795"/>
      <c r="J59" s="476"/>
      <c r="K59" s="477"/>
      <c r="L59" s="478"/>
      <c r="M59" s="153"/>
    </row>
    <row r="60" spans="1:13" ht="33.75" customHeight="1" x14ac:dyDescent="0.25">
      <c r="A60" s="788"/>
      <c r="B60" s="790"/>
      <c r="C60" s="495"/>
      <c r="D60" s="479"/>
      <c r="E60" s="479"/>
      <c r="F60" s="492"/>
      <c r="G60" s="487"/>
      <c r="H60" s="245"/>
      <c r="I60" s="485"/>
      <c r="J60" s="476"/>
      <c r="K60" s="477"/>
      <c r="L60" s="480"/>
      <c r="M60" s="480"/>
    </row>
    <row r="61" spans="1:13" ht="33.75" customHeight="1" x14ac:dyDescent="0.25">
      <c r="A61" s="788"/>
      <c r="B61" s="790"/>
      <c r="C61" s="785" t="s">
        <v>97</v>
      </c>
      <c r="D61" s="197">
        <v>1</v>
      </c>
      <c r="E61" s="124">
        <f>'INSCRIPTIONS COLLEGES'!E61</f>
        <v>24247557</v>
      </c>
      <c r="F61" s="490" t="str">
        <f>IF(E61="","",VLOOKUP(E61,'Listing import 29.10.24'!$A$2:$J$7000,2,FALSE))</f>
        <v>ALIKIE</v>
      </c>
      <c r="G61" s="491" t="str">
        <f>IF(E61="","",VLOOKUP(E61,'Listing import 29.10.24'!$A$2:$J$7000,3,FALSE))</f>
        <v>Dayven</v>
      </c>
      <c r="H61" s="245" t="str">
        <f>IF(E61="","",VLOOKUP(E61,'Listing import 29.10.24'!$A$2:$J$7000,4,FALSE))</f>
        <v>BG</v>
      </c>
      <c r="I61" s="793"/>
      <c r="J61" s="476"/>
      <c r="K61" s="477"/>
      <c r="L61" s="480"/>
      <c r="M61" s="153"/>
    </row>
    <row r="62" spans="1:13" ht="33.75" customHeight="1" x14ac:dyDescent="0.25">
      <c r="A62" s="788"/>
      <c r="B62" s="790"/>
      <c r="C62" s="786"/>
      <c r="D62" s="197">
        <v>2</v>
      </c>
      <c r="E62" s="124">
        <f>'INSCRIPTIONS COLLEGES'!E62</f>
        <v>24245833</v>
      </c>
      <c r="F62" s="490" t="str">
        <f>IF(E62="","",VLOOKUP(E62,'Listing import 29.10.24'!$A$2:$J$7000,2,FALSE))</f>
        <v>CLAUDEL</v>
      </c>
      <c r="G62" s="491" t="str">
        <f>IF(E62="","",VLOOKUP(E62,'Listing import 29.10.24'!$A$2:$J$7000,3,FALSE))</f>
        <v>Marcelin</v>
      </c>
      <c r="H62" s="245" t="str">
        <f>IF(E62="","",VLOOKUP(E62,'Listing import 29.10.24'!$A$2:$J$7000,4,FALSE))</f>
        <v>BG</v>
      </c>
      <c r="I62" s="794"/>
      <c r="J62" s="476"/>
      <c r="K62" s="477"/>
      <c r="L62" s="480"/>
      <c r="M62" s="153"/>
    </row>
    <row r="63" spans="1:13" ht="33.75" customHeight="1" x14ac:dyDescent="0.25">
      <c r="A63" s="788"/>
      <c r="B63" s="790"/>
      <c r="C63" s="786"/>
      <c r="D63" s="197">
        <v>3</v>
      </c>
      <c r="E63" s="124">
        <f>'INSCRIPTIONS COLLEGES'!E63</f>
        <v>24247500</v>
      </c>
      <c r="F63" s="490" t="str">
        <f>IF(E63="","",VLOOKUP(E63,'Listing import 29.10.24'!$A$2:$J$7000,2,FALSE))</f>
        <v>DHOU</v>
      </c>
      <c r="G63" s="491" t="str">
        <f>IF(E63="","",VLOOKUP(E63,'Listing import 29.10.24'!$A$2:$J$7000,3,FALSE))</f>
        <v>JULIAN</v>
      </c>
      <c r="H63" s="245" t="str">
        <f>IF(E63="","",VLOOKUP(E63,'Listing import 29.10.24'!$A$2:$J$7000,4,FALSE))</f>
        <v>BG</v>
      </c>
      <c r="I63" s="794"/>
      <c r="J63" s="476"/>
      <c r="K63" s="477"/>
      <c r="L63" s="480"/>
      <c r="M63" s="153"/>
    </row>
    <row r="64" spans="1:13" ht="33.75" customHeight="1" x14ac:dyDescent="0.25">
      <c r="A64" s="788"/>
      <c r="B64" s="790"/>
      <c r="C64" s="786"/>
      <c r="D64" s="197">
        <v>4</v>
      </c>
      <c r="E64" s="124">
        <f>'INSCRIPTIONS COLLEGES'!E64</f>
        <v>24236628</v>
      </c>
      <c r="F64" s="490" t="str">
        <f>IF(E64="","",VLOOKUP(E64,'Listing import 29.10.24'!$A$2:$J$7000,2,FALSE))</f>
        <v>PANI--CHEUNG</v>
      </c>
      <c r="G64" s="491" t="str">
        <f>IF(E64="","",VLOOKUP(E64,'Listing import 29.10.24'!$A$2:$J$7000,3,FALSE))</f>
        <v>LOGAN</v>
      </c>
      <c r="H64" s="245" t="str">
        <f>IF(E64="","",VLOOKUP(E64,'Listing import 29.10.24'!$A$2:$J$7000,4,FALSE))</f>
        <v>BG</v>
      </c>
      <c r="I64" s="794"/>
      <c r="J64" s="476"/>
      <c r="K64" s="477"/>
      <c r="L64" s="480"/>
      <c r="M64" s="153"/>
    </row>
    <row r="65" spans="1:13" ht="33.75" customHeight="1" x14ac:dyDescent="0.25">
      <c r="A65" s="788"/>
      <c r="B65" s="799"/>
      <c r="C65" s="786"/>
      <c r="D65" s="197">
        <v>5</v>
      </c>
      <c r="E65" s="124">
        <f>'INSCRIPTIONS COLLEGES'!E65</f>
        <v>24238616</v>
      </c>
      <c r="F65" s="490" t="str">
        <f>IF(E65="","",VLOOKUP(E65,'Listing import 29.10.24'!$A$2:$J$7000,2,FALSE))</f>
        <v>XANATRE</v>
      </c>
      <c r="G65" s="491" t="str">
        <f>IF(E65="","",VLOOKUP(E65,'Listing import 29.10.24'!$A$2:$J$7000,3,FALSE))</f>
        <v>RUBEN - WASAMANE</v>
      </c>
      <c r="H65" s="245" t="str">
        <f>IF(E65="","",VLOOKUP(E65,'Listing import 29.10.24'!$A$2:$J$7000,4,FALSE))</f>
        <v>BG</v>
      </c>
      <c r="I65" s="795"/>
      <c r="J65" s="476"/>
      <c r="K65" s="477"/>
      <c r="L65" s="480"/>
      <c r="M65" s="153"/>
    </row>
    <row r="66" spans="1:13" ht="33.75" customHeight="1" x14ac:dyDescent="0.5">
      <c r="I66" s="481" t="e">
        <f>SUM(HOUR(I55+#REF!)*60*60,MINUTE(I55+#REF!)*60,SECOND(I55+#REF!))</f>
        <v>#REF!</v>
      </c>
    </row>
    <row r="67" spans="1:13" ht="33.75" customHeight="1" x14ac:dyDescent="0.25">
      <c r="B67" s="470" t="s">
        <v>56</v>
      </c>
      <c r="C67" s="494" t="s">
        <v>57</v>
      </c>
      <c r="D67" s="470" t="s">
        <v>58</v>
      </c>
      <c r="E67" s="471" t="s">
        <v>59</v>
      </c>
      <c r="F67" s="488" t="s">
        <v>60</v>
      </c>
      <c r="G67" s="489" t="s">
        <v>61</v>
      </c>
      <c r="H67" s="470" t="s">
        <v>62</v>
      </c>
      <c r="I67" s="473" t="s">
        <v>98</v>
      </c>
      <c r="J67" s="473" t="s">
        <v>108</v>
      </c>
      <c r="K67" s="473" t="s">
        <v>100</v>
      </c>
      <c r="L67" s="473" t="s">
        <v>101</v>
      </c>
      <c r="M67" s="473" t="s">
        <v>102</v>
      </c>
    </row>
    <row r="68" spans="1:13" ht="33.75" customHeight="1" x14ac:dyDescent="0.25">
      <c r="A68" s="787">
        <v>6</v>
      </c>
      <c r="B68" s="796" t="str">
        <f>IF(E68="","",VLOOKUP(E68,'Listing import 29.10.24'!$A$2:$J$7000,8,FALSE))</f>
        <v>CLG.LA FOA</v>
      </c>
      <c r="C68" s="785" t="s">
        <v>93</v>
      </c>
      <c r="D68" s="197">
        <v>1</v>
      </c>
      <c r="E68" s="124">
        <f>'INSCRIPTIONS COLLEGES'!E68</f>
        <v>24248369</v>
      </c>
      <c r="F68" s="490" t="str">
        <f>IF(E68="","",VLOOKUP(E68,'Listing import 29.10.24'!$A$2:$J$7000,2,FALSE))</f>
        <v>Girold</v>
      </c>
      <c r="G68" s="491" t="str">
        <f>IF(E68="","",VLOOKUP(E68,'Listing import 29.10.24'!$A$2:$J$7000,3,FALSE))</f>
        <v>Blanche</v>
      </c>
      <c r="H68" s="245" t="str">
        <f>IF(E68="","",VLOOKUP(E68,'Listing import 29.10.24'!$A$2:$J$7000,4,FALSE))</f>
        <v>BF</v>
      </c>
      <c r="I68" s="793"/>
      <c r="J68" s="476"/>
      <c r="K68" s="477"/>
      <c r="L68" s="478"/>
      <c r="M68" s="153"/>
    </row>
    <row r="69" spans="1:13" ht="33.75" customHeight="1" x14ac:dyDescent="0.25">
      <c r="A69" s="788"/>
      <c r="B69" s="797"/>
      <c r="C69" s="786"/>
      <c r="D69" s="197">
        <v>2</v>
      </c>
      <c r="E69" s="124">
        <f>'INSCRIPTIONS COLLEGES'!E69</f>
        <v>24248370</v>
      </c>
      <c r="F69" s="490" t="str">
        <f>IF(E69="","",VLOOKUP(E69,'Listing import 29.10.24'!$A$2:$J$7000,2,FALSE))</f>
        <v>Moindou</v>
      </c>
      <c r="G69" s="491" t="str">
        <f>IF(E69="","",VLOOKUP(E69,'Listing import 29.10.24'!$A$2:$J$7000,3,FALSE))</f>
        <v>Rozalina</v>
      </c>
      <c r="H69" s="245" t="str">
        <f>IF(E69="","",VLOOKUP(E69,'Listing import 29.10.24'!$A$2:$J$7000,4,FALSE))</f>
        <v>BF</v>
      </c>
      <c r="I69" s="794"/>
      <c r="J69" s="476"/>
      <c r="K69" s="477"/>
      <c r="L69" s="478"/>
      <c r="M69" s="153"/>
    </row>
    <row r="70" spans="1:13" ht="33.75" customHeight="1" x14ac:dyDescent="0.25">
      <c r="A70" s="788"/>
      <c r="B70" s="797"/>
      <c r="C70" s="786"/>
      <c r="D70" s="197">
        <v>3</v>
      </c>
      <c r="E70" s="124">
        <f>'INSCRIPTIONS COLLEGES'!E70</f>
        <v>24239230</v>
      </c>
      <c r="F70" s="490" t="str">
        <f>IF(E70="","",VLOOKUP(E70,'Listing import 29.10.24'!$A$2:$J$7000,2,FALSE))</f>
        <v>Vaoheilala</v>
      </c>
      <c r="G70" s="491" t="str">
        <f>IF(E70="","",VLOOKUP(E70,'Listing import 29.10.24'!$A$2:$J$7000,3,FALSE))</f>
        <v>Gaelle</v>
      </c>
      <c r="H70" s="245" t="str">
        <f>IF(E70="","",VLOOKUP(E70,'Listing import 29.10.24'!$A$2:$J$7000,4,FALSE))</f>
        <v>BF</v>
      </c>
      <c r="I70" s="794"/>
      <c r="J70" s="476"/>
      <c r="K70" s="477"/>
      <c r="L70" s="478"/>
      <c r="M70" s="153"/>
    </row>
    <row r="71" spans="1:13" ht="33.75" customHeight="1" x14ac:dyDescent="0.25">
      <c r="A71" s="788"/>
      <c r="B71" s="797"/>
      <c r="C71" s="786"/>
      <c r="D71" s="197">
        <v>4</v>
      </c>
      <c r="E71" s="124">
        <f>'INSCRIPTIONS COLLEGES'!E71</f>
        <v>24248364</v>
      </c>
      <c r="F71" s="490" t="str">
        <f>IF(E71="","",VLOOKUP(E71,'Listing import 29.10.24'!$A$2:$J$7000,2,FALSE))</f>
        <v>Mero</v>
      </c>
      <c r="G71" s="491" t="str">
        <f>IF(E71="","",VLOOKUP(E71,'Listing import 29.10.24'!$A$2:$J$7000,3,FALSE))</f>
        <v>Leyla</v>
      </c>
      <c r="H71" s="245" t="str">
        <f>IF(E71="","",VLOOKUP(E71,'Listing import 29.10.24'!$A$2:$J$7000,4,FALSE))</f>
        <v>BF</v>
      </c>
      <c r="I71" s="794"/>
      <c r="J71" s="476"/>
      <c r="K71" s="477"/>
      <c r="L71" s="478"/>
      <c r="M71" s="153"/>
    </row>
    <row r="72" spans="1:13" ht="33.75" customHeight="1" x14ac:dyDescent="0.25">
      <c r="A72" s="788"/>
      <c r="B72" s="797"/>
      <c r="C72" s="786"/>
      <c r="D72" s="197">
        <v>5</v>
      </c>
      <c r="E72" s="124">
        <f>'INSCRIPTIONS COLLEGES'!E72</f>
        <v>24233854</v>
      </c>
      <c r="F72" s="490" t="str">
        <f>IF(E72="","",VLOOKUP(E72,'Listing import 29.10.24'!$A$2:$J$7000,2,FALSE))</f>
        <v>ONRY</v>
      </c>
      <c r="G72" s="491" t="str">
        <f>IF(E72="","",VLOOKUP(E72,'Listing import 29.10.24'!$A$2:$J$7000,3,FALSE))</f>
        <v>Véronique</v>
      </c>
      <c r="H72" s="245" t="str">
        <f>IF(E72="","",VLOOKUP(E72,'Listing import 29.10.24'!$A$2:$J$7000,4,FALSE))</f>
        <v>BF</v>
      </c>
      <c r="I72" s="795"/>
      <c r="J72" s="476"/>
      <c r="K72" s="477"/>
      <c r="L72" s="478"/>
      <c r="M72" s="153"/>
    </row>
    <row r="73" spans="1:13" ht="33.75" customHeight="1" x14ac:dyDescent="0.25">
      <c r="A73" s="788"/>
      <c r="B73" s="797"/>
      <c r="C73" s="495"/>
      <c r="D73" s="479"/>
      <c r="E73" s="479"/>
      <c r="F73" s="492"/>
      <c r="G73" s="487"/>
      <c r="H73" s="245"/>
      <c r="I73" s="485"/>
      <c r="J73" s="476"/>
      <c r="K73" s="477"/>
      <c r="L73" s="480"/>
      <c r="M73" s="480"/>
    </row>
    <row r="74" spans="1:13" ht="33.75" customHeight="1" x14ac:dyDescent="0.25">
      <c r="A74" s="788"/>
      <c r="B74" s="797"/>
      <c r="C74" s="785" t="s">
        <v>97</v>
      </c>
      <c r="D74" s="197">
        <v>1</v>
      </c>
      <c r="E74" s="124">
        <f>'INSCRIPTIONS COLLEGES'!E74</f>
        <v>24248367</v>
      </c>
      <c r="F74" s="490" t="str">
        <f>IF(E74="","",VLOOKUP(E74,'Listing import 29.10.24'!$A$2:$J$7000,2,FALSE))</f>
        <v>Maiotui</v>
      </c>
      <c r="G74" s="491" t="str">
        <f>IF(E74="","",VLOOKUP(E74,'Listing import 29.10.24'!$A$2:$J$7000,3,FALSE))</f>
        <v>Danic</v>
      </c>
      <c r="H74" s="245" t="str">
        <f>IF(E74="","",VLOOKUP(E74,'Listing import 29.10.24'!$A$2:$J$7000,4,FALSE))</f>
        <v>BG</v>
      </c>
      <c r="I74" s="793"/>
      <c r="J74" s="476"/>
      <c r="K74" s="477"/>
      <c r="L74" s="480"/>
      <c r="M74" s="153"/>
    </row>
    <row r="75" spans="1:13" ht="33.75" customHeight="1" x14ac:dyDescent="0.25">
      <c r="A75" s="788"/>
      <c r="B75" s="797"/>
      <c r="C75" s="786"/>
      <c r="D75" s="197">
        <v>2</v>
      </c>
      <c r="E75" s="124">
        <f>'INSCRIPTIONS COLLEGES'!E75</f>
        <v>24248368</v>
      </c>
      <c r="F75" s="490" t="str">
        <f>IF(E75="","",VLOOKUP(E75,'Listing import 29.10.24'!$A$2:$J$7000,2,FALSE))</f>
        <v>Perrier</v>
      </c>
      <c r="G75" s="491" t="str">
        <f>IF(E75="","",VLOOKUP(E75,'Listing import 29.10.24'!$A$2:$J$7000,3,FALSE))</f>
        <v>Malo</v>
      </c>
      <c r="H75" s="245" t="str">
        <f>IF(E75="","",VLOOKUP(E75,'Listing import 29.10.24'!$A$2:$J$7000,4,FALSE))</f>
        <v>BG</v>
      </c>
      <c r="I75" s="794"/>
      <c r="J75" s="476"/>
      <c r="K75" s="477"/>
      <c r="L75" s="480"/>
      <c r="M75" s="153"/>
    </row>
    <row r="76" spans="1:13" ht="33.75" customHeight="1" x14ac:dyDescent="0.25">
      <c r="A76" s="788"/>
      <c r="B76" s="797"/>
      <c r="C76" s="786"/>
      <c r="D76" s="197">
        <v>3</v>
      </c>
      <c r="E76" s="124">
        <f>'INSCRIPTIONS COLLEGES'!E76</f>
        <v>24233723</v>
      </c>
      <c r="F76" s="490" t="str">
        <f>IF(E76="","",VLOOKUP(E76,'Listing import 29.10.24'!$A$2:$J$7000,2,FALSE))</f>
        <v>KAQEA</v>
      </c>
      <c r="G76" s="491" t="str">
        <f>IF(E76="","",VLOOKUP(E76,'Listing import 29.10.24'!$A$2:$J$7000,3,FALSE))</f>
        <v>Téa</v>
      </c>
      <c r="H76" s="245" t="str">
        <f>IF(E76="","",VLOOKUP(E76,'Listing import 29.10.24'!$A$2:$J$7000,4,FALSE))</f>
        <v>BG</v>
      </c>
      <c r="I76" s="794"/>
      <c r="J76" s="476"/>
      <c r="K76" s="477"/>
      <c r="L76" s="480"/>
      <c r="M76" s="153"/>
    </row>
    <row r="77" spans="1:13" ht="33.75" customHeight="1" x14ac:dyDescent="0.25">
      <c r="A77" s="788"/>
      <c r="B77" s="797"/>
      <c r="C77" s="786"/>
      <c r="D77" s="197">
        <v>4</v>
      </c>
      <c r="E77" s="124">
        <f>'INSCRIPTIONS COLLEGES'!E77</f>
        <v>24248385</v>
      </c>
      <c r="F77" s="490" t="str">
        <f>IF(E77="","",VLOOKUP(E77,'Listing import 29.10.24'!$A$2:$J$7000,2,FALSE))</f>
        <v>FIAAVAUI</v>
      </c>
      <c r="G77" s="491" t="str">
        <f>IF(E77="","",VLOOKUP(E77,'Listing import 29.10.24'!$A$2:$J$7000,3,FALSE))</f>
        <v>Landry</v>
      </c>
      <c r="H77" s="245" t="str">
        <f>IF(E77="","",VLOOKUP(E77,'Listing import 29.10.24'!$A$2:$J$7000,4,FALSE))</f>
        <v>BG</v>
      </c>
      <c r="I77" s="794"/>
      <c r="J77" s="476"/>
      <c r="K77" s="477"/>
      <c r="L77" s="480"/>
      <c r="M77" s="153"/>
    </row>
    <row r="78" spans="1:13" ht="33.75" customHeight="1" x14ac:dyDescent="0.25">
      <c r="A78" s="788"/>
      <c r="B78" s="798"/>
      <c r="C78" s="786"/>
      <c r="D78" s="197">
        <v>5</v>
      </c>
      <c r="E78" s="124">
        <f>'INSCRIPTIONS COLLEGES'!E78</f>
        <v>24233788</v>
      </c>
      <c r="F78" s="490" t="str">
        <f>IF(E78="","",VLOOKUP(E78,'Listing import 29.10.24'!$A$2:$J$7000,2,FALSE))</f>
        <v>NERHON</v>
      </c>
      <c r="G78" s="491" t="str">
        <f>IF(E78="","",VLOOKUP(E78,'Listing import 29.10.24'!$A$2:$J$7000,3,FALSE))</f>
        <v>Denis</v>
      </c>
      <c r="H78" s="245" t="str">
        <f>IF(E78="","",VLOOKUP(E78,'Listing import 29.10.24'!$A$2:$J$7000,4,FALSE))</f>
        <v>BG</v>
      </c>
      <c r="I78" s="795"/>
      <c r="J78" s="476"/>
      <c r="K78" s="477"/>
      <c r="L78" s="480"/>
      <c r="M78" s="153"/>
    </row>
    <row r="79" spans="1:13" ht="33.75" customHeight="1" x14ac:dyDescent="0.5">
      <c r="I79" s="481" t="e">
        <f>SUM(HOUR(I68+#REF!)*60*60,MINUTE(I68+#REF!)*60,SECOND(I68+#REF!))</f>
        <v>#REF!</v>
      </c>
    </row>
    <row r="80" spans="1:13" ht="33.75" customHeight="1" x14ac:dyDescent="0.5">
      <c r="I80" s="481"/>
    </row>
    <row r="81" spans="1:13" ht="33.75" customHeight="1" thickBot="1" x14ac:dyDescent="0.55000000000000004">
      <c r="I81" s="481"/>
    </row>
    <row r="82" spans="1:13" ht="54.75" customHeight="1" x14ac:dyDescent="0.5">
      <c r="B82" s="592" t="s">
        <v>9232</v>
      </c>
      <c r="I82" s="481"/>
    </row>
    <row r="83" spans="1:13" ht="33.75" customHeight="1" x14ac:dyDescent="0.5">
      <c r="I83" s="481"/>
    </row>
    <row r="84" spans="1:13" ht="87" customHeight="1" x14ac:dyDescent="0.25">
      <c r="B84" s="470" t="s">
        <v>56</v>
      </c>
      <c r="C84" s="494" t="s">
        <v>57</v>
      </c>
      <c r="D84" s="470" t="s">
        <v>58</v>
      </c>
      <c r="E84" s="471" t="s">
        <v>59</v>
      </c>
      <c r="F84" s="488" t="s">
        <v>60</v>
      </c>
      <c r="G84" s="489" t="s">
        <v>61</v>
      </c>
      <c r="H84" s="470" t="s">
        <v>62</v>
      </c>
      <c r="I84" s="473" t="s">
        <v>98</v>
      </c>
      <c r="J84" s="473" t="s">
        <v>108</v>
      </c>
      <c r="K84" s="473" t="s">
        <v>100</v>
      </c>
      <c r="L84" s="473" t="s">
        <v>101</v>
      </c>
      <c r="M84" s="473" t="s">
        <v>102</v>
      </c>
    </row>
    <row r="85" spans="1:13" ht="33.75" customHeight="1" x14ac:dyDescent="0.25">
      <c r="A85" s="787">
        <v>7</v>
      </c>
      <c r="B85" s="789" t="str">
        <f>IF(E85="","",VLOOKUP(E85,'Listing import 29.10.24'!$A$2:$J$7000,8,FALSE))</f>
        <v>CLG.St JOSEPH DE CLUNY</v>
      </c>
      <c r="C85" s="785" t="s">
        <v>93</v>
      </c>
      <c r="D85" s="197">
        <v>1</v>
      </c>
      <c r="E85" s="124">
        <f>'INSCRIPTIONS COLLEGES'!E81</f>
        <v>24249254</v>
      </c>
      <c r="F85" s="490" t="str">
        <f>IF(E85="","",VLOOKUP(E85,'Listing import 29.10.24'!$A$2:$J$7000,2,FALSE))</f>
        <v>IHMANANG</v>
      </c>
      <c r="G85" s="491" t="str">
        <f>IF(E85="","",VLOOKUP(E85,'Listing import 29.10.24'!$A$2:$J$7000,3,FALSE))</f>
        <v>Jialy-Lilo</v>
      </c>
      <c r="H85" s="245" t="str">
        <f>IF(E85="","",VLOOKUP(E85,'Listing import 29.10.24'!$A$2:$J$7000,4,FALSE))</f>
        <v>BF</v>
      </c>
      <c r="I85" s="793"/>
      <c r="J85" s="476"/>
      <c r="K85" s="477"/>
      <c r="L85" s="478"/>
      <c r="M85" s="153"/>
    </row>
    <row r="86" spans="1:13" ht="33.75" customHeight="1" x14ac:dyDescent="0.25">
      <c r="A86" s="788"/>
      <c r="B86" s="790"/>
      <c r="C86" s="786"/>
      <c r="D86" s="197">
        <v>2</v>
      </c>
      <c r="E86" s="124">
        <f>'INSCRIPTIONS COLLEGES'!E82</f>
        <v>24249255</v>
      </c>
      <c r="F86" s="490" t="str">
        <f>IF(E86="","",VLOOKUP(E86,'Listing import 29.10.24'!$A$2:$J$7000,2,FALSE))</f>
        <v>VILI</v>
      </c>
      <c r="G86" s="491" t="str">
        <f>IF(E86="","",VLOOKUP(E86,'Listing import 29.10.24'!$A$2:$J$7000,3,FALSE))</f>
        <v>Summer-Kristen</v>
      </c>
      <c r="H86" s="245" t="str">
        <f>IF(E86="","",VLOOKUP(E86,'Listing import 29.10.24'!$A$2:$J$7000,4,FALSE))</f>
        <v>BF</v>
      </c>
      <c r="I86" s="794"/>
      <c r="J86" s="476"/>
      <c r="K86" s="477"/>
      <c r="L86" s="478"/>
      <c r="M86" s="153"/>
    </row>
    <row r="87" spans="1:13" ht="33.75" customHeight="1" x14ac:dyDescent="0.25">
      <c r="A87" s="788"/>
      <c r="B87" s="790"/>
      <c r="C87" s="786"/>
      <c r="D87" s="197">
        <v>3</v>
      </c>
      <c r="E87" s="124">
        <f>'INSCRIPTIONS COLLEGES'!E83</f>
        <v>24249401</v>
      </c>
      <c r="F87" s="490" t="str">
        <f>IF(E87="","",VLOOKUP(E87,'Listing import 29.10.24'!$A$2:$J$7000,2,FALSE))</f>
        <v>HAOCAS</v>
      </c>
      <c r="G87" s="491" t="str">
        <f>IF(E87="","",VLOOKUP(E87,'Listing import 29.10.24'!$A$2:$J$7000,3,FALSE))</f>
        <v>Marie</v>
      </c>
      <c r="H87" s="245" t="str">
        <f>IF(E87="","",VLOOKUP(E87,'Listing import 29.10.24'!$A$2:$J$7000,4,FALSE))</f>
        <v>BF</v>
      </c>
      <c r="I87" s="794"/>
      <c r="J87" s="476"/>
      <c r="K87" s="477"/>
      <c r="L87" s="478"/>
      <c r="M87" s="153"/>
    </row>
    <row r="88" spans="1:13" ht="33.75" customHeight="1" x14ac:dyDescent="0.25">
      <c r="A88" s="788"/>
      <c r="B88" s="790"/>
      <c r="C88" s="786"/>
      <c r="D88" s="197">
        <v>4</v>
      </c>
      <c r="E88" s="124"/>
      <c r="F88" s="490"/>
      <c r="G88" s="491"/>
      <c r="H88" s="245"/>
      <c r="I88" s="794"/>
      <c r="J88" s="476"/>
      <c r="K88" s="477"/>
      <c r="L88" s="478"/>
      <c r="M88" s="153"/>
    </row>
    <row r="89" spans="1:13" ht="33.75" customHeight="1" x14ac:dyDescent="0.25">
      <c r="A89" s="788"/>
      <c r="B89" s="790"/>
      <c r="C89" s="786"/>
      <c r="D89" s="197">
        <v>5</v>
      </c>
      <c r="E89" s="124"/>
      <c r="F89" s="490"/>
      <c r="G89" s="491"/>
      <c r="H89" s="245"/>
      <c r="I89" s="795"/>
      <c r="J89" s="476"/>
      <c r="K89" s="477"/>
      <c r="L89" s="478"/>
      <c r="M89" s="153"/>
    </row>
    <row r="90" spans="1:13" ht="33.75" customHeight="1" x14ac:dyDescent="0.25">
      <c r="A90" s="788"/>
      <c r="B90" s="790"/>
      <c r="C90" s="495"/>
      <c r="D90" s="479"/>
      <c r="E90" s="486"/>
      <c r="F90" s="492"/>
      <c r="G90" s="487"/>
      <c r="H90" s="245"/>
      <c r="I90" s="485"/>
      <c r="J90" s="476"/>
      <c r="K90" s="477"/>
      <c r="L90" s="480"/>
      <c r="M90" s="480"/>
    </row>
    <row r="91" spans="1:13" ht="33.75" customHeight="1" x14ac:dyDescent="0.25">
      <c r="A91" s="788"/>
      <c r="B91" s="790"/>
      <c r="C91" s="785" t="s">
        <v>97</v>
      </c>
      <c r="D91" s="197">
        <v>1</v>
      </c>
      <c r="E91" s="124">
        <f>'INSCRIPTIONS COLLEGES'!E87</f>
        <v>24249073</v>
      </c>
      <c r="F91" s="490" t="str">
        <f>IF(E91="","",VLOOKUP(E91,'Listing import 29.10.24'!$A$2:$J$7000,2,FALSE))</f>
        <v>Force</v>
      </c>
      <c r="G91" s="491" t="str">
        <f>IF(E91="","",VLOOKUP(E91,'Listing import 29.10.24'!$A$2:$J$7000,3,FALSE))</f>
        <v>Adan</v>
      </c>
      <c r="H91" s="245" t="str">
        <f>IF(E91="","",VLOOKUP(E91,'Listing import 29.10.24'!$A$2:$J$7000,4,FALSE))</f>
        <v>BG</v>
      </c>
      <c r="I91" s="793"/>
      <c r="J91" s="476"/>
      <c r="K91" s="477"/>
      <c r="L91" s="480"/>
      <c r="M91" s="153"/>
    </row>
    <row r="92" spans="1:13" ht="33.75" customHeight="1" x14ac:dyDescent="0.25">
      <c r="A92" s="788"/>
      <c r="B92" s="790"/>
      <c r="C92" s="786"/>
      <c r="D92" s="197">
        <v>2</v>
      </c>
      <c r="E92" s="124">
        <f>'INSCRIPTIONS COLLEGES'!E88</f>
        <v>24249071</v>
      </c>
      <c r="F92" s="490" t="str">
        <f>IF(E92="","",VLOOKUP(E92,'Listing import 29.10.24'!$A$2:$J$7000,2,FALSE))</f>
        <v>Neporo</v>
      </c>
      <c r="G92" s="491" t="str">
        <f>IF(E92="","",VLOOKUP(E92,'Listing import 29.10.24'!$A$2:$J$7000,3,FALSE))</f>
        <v>Djayron</v>
      </c>
      <c r="H92" s="245" t="str">
        <f>IF(E92="","",VLOOKUP(E92,'Listing import 29.10.24'!$A$2:$J$7000,4,FALSE))</f>
        <v>BG</v>
      </c>
      <c r="I92" s="794"/>
      <c r="J92" s="476"/>
      <c r="K92" s="477"/>
      <c r="L92" s="480"/>
      <c r="M92" s="153"/>
    </row>
    <row r="93" spans="1:13" ht="33.75" customHeight="1" x14ac:dyDescent="0.25">
      <c r="A93" s="788"/>
      <c r="B93" s="790"/>
      <c r="C93" s="786"/>
      <c r="D93" s="197">
        <v>3</v>
      </c>
      <c r="E93" s="124">
        <f>'INSCRIPTIONS COLLEGES'!E89</f>
        <v>24233729</v>
      </c>
      <c r="F93" s="490" t="str">
        <f>IF(E93="","",VLOOKUP(E93,'Listing import 29.10.24'!$A$2:$J$7000,2,FALSE))</f>
        <v>LANGERON</v>
      </c>
      <c r="G93" s="491" t="str">
        <f>IF(E93="","",VLOOKUP(E93,'Listing import 29.10.24'!$A$2:$J$7000,3,FALSE))</f>
        <v>JOSHUA</v>
      </c>
      <c r="H93" s="245" t="str">
        <f>IF(E93="","",VLOOKUP(E93,'Listing import 29.10.24'!$A$2:$J$7000,4,FALSE))</f>
        <v>BG</v>
      </c>
      <c r="I93" s="794"/>
      <c r="J93" s="476"/>
      <c r="K93" s="477"/>
      <c r="L93" s="480"/>
      <c r="M93" s="153"/>
    </row>
    <row r="94" spans="1:13" ht="33.75" customHeight="1" x14ac:dyDescent="0.25">
      <c r="A94" s="788"/>
      <c r="B94" s="790"/>
      <c r="C94" s="786"/>
      <c r="D94" s="197">
        <v>4</v>
      </c>
      <c r="E94" s="124">
        <f>'INSCRIPTIONS COLLEGES'!E90</f>
        <v>24249221</v>
      </c>
      <c r="F94" s="490" t="str">
        <f>IF(E94="","",VLOOKUP(E94,'Listing import 29.10.24'!$A$2:$J$7000,2,FALSE))</f>
        <v>WALABOA</v>
      </c>
      <c r="G94" s="491" t="str">
        <f>IF(E94="","",VLOOKUP(E94,'Listing import 29.10.24'!$A$2:$J$7000,3,FALSE))</f>
        <v>MARECKO</v>
      </c>
      <c r="H94" s="245" t="str">
        <f>IF(E94="","",VLOOKUP(E94,'Listing import 29.10.24'!$A$2:$J$7000,4,FALSE))</f>
        <v>BG</v>
      </c>
      <c r="I94" s="794"/>
      <c r="J94" s="476"/>
      <c r="K94" s="477"/>
      <c r="L94" s="480"/>
      <c r="M94" s="153"/>
    </row>
    <row r="95" spans="1:13" ht="33.75" customHeight="1" x14ac:dyDescent="0.25">
      <c r="A95" s="788"/>
      <c r="B95" s="799"/>
      <c r="C95" s="786"/>
      <c r="D95" s="197">
        <v>5</v>
      </c>
      <c r="E95" s="124">
        <f>'INSCRIPTIONS COLLEGES'!E91</f>
        <v>24249311</v>
      </c>
      <c r="F95" s="490" t="str">
        <f>IF(E95="","",VLOOKUP(E95,'Listing import 29.10.24'!$A$2:$J$7000,2,FALSE))</f>
        <v>BERTHELIN</v>
      </c>
      <c r="G95" s="491" t="str">
        <f>IF(E95="","",VLOOKUP(E95,'Listing import 29.10.24'!$A$2:$J$7000,3,FALSE))</f>
        <v>ADONAI</v>
      </c>
      <c r="H95" s="245" t="str">
        <f>IF(E95="","",VLOOKUP(E95,'Listing import 29.10.24'!$A$2:$J$7000,4,FALSE))</f>
        <v>BG</v>
      </c>
      <c r="I95" s="795"/>
      <c r="J95" s="476"/>
      <c r="K95" s="477"/>
      <c r="L95" s="480"/>
      <c r="M95" s="153"/>
    </row>
    <row r="96" spans="1:13" ht="33.75" customHeight="1" x14ac:dyDescent="0.5">
      <c r="I96" s="481" t="e">
        <f>SUM(HOUR(I85+#REF!)*60*60,MINUTE(I85+#REF!)*60,SECOND(I85+#REF!))</f>
        <v>#REF!</v>
      </c>
    </row>
    <row r="97" spans="1:13" ht="33.75" customHeight="1" x14ac:dyDescent="0.25">
      <c r="B97" s="470" t="s">
        <v>56</v>
      </c>
      <c r="C97" s="494" t="s">
        <v>57</v>
      </c>
      <c r="D97" s="470" t="s">
        <v>58</v>
      </c>
      <c r="E97" s="471" t="s">
        <v>59</v>
      </c>
      <c r="F97" s="488" t="s">
        <v>60</v>
      </c>
      <c r="G97" s="489" t="s">
        <v>61</v>
      </c>
      <c r="H97" s="470" t="s">
        <v>62</v>
      </c>
      <c r="I97" s="473" t="s">
        <v>98</v>
      </c>
      <c r="J97" s="473" t="s">
        <v>108</v>
      </c>
      <c r="K97" s="473" t="s">
        <v>100</v>
      </c>
      <c r="L97" s="473" t="s">
        <v>101</v>
      </c>
      <c r="M97" s="473" t="s">
        <v>102</v>
      </c>
    </row>
    <row r="98" spans="1:13" ht="33.75" customHeight="1" x14ac:dyDescent="0.25">
      <c r="A98" s="787">
        <v>8</v>
      </c>
      <c r="B98" s="796" t="e">
        <f>IF(E98="","",VLOOKUP(E98,'Listing import 29.10.24'!$A$2:$J$7000,8,FALSE))</f>
        <v>#N/A</v>
      </c>
      <c r="C98" s="785" t="s">
        <v>93</v>
      </c>
      <c r="D98" s="197">
        <v>1</v>
      </c>
      <c r="E98" s="484">
        <f>'INSCRIPTIONS COLLEGES'!E94</f>
        <v>0</v>
      </c>
      <c r="F98" s="490" t="e">
        <f>IF(E98="","",VLOOKUP(E98,'Listing import 29.10.24'!$A$2:$J$7000,2,FALSE))</f>
        <v>#N/A</v>
      </c>
      <c r="G98" s="491" t="e">
        <f>IF(E98="","",VLOOKUP(E98,'Listing import 29.10.24'!$A$2:$J$7000,3,FALSE))</f>
        <v>#N/A</v>
      </c>
      <c r="H98" s="245" t="e">
        <f>IF(E98="","",VLOOKUP(E98,'Listing import 29.10.24'!$A$2:$J$7000,4,FALSE))</f>
        <v>#N/A</v>
      </c>
      <c r="I98" s="793"/>
      <c r="J98" s="476"/>
      <c r="K98" s="477"/>
      <c r="L98" s="478"/>
      <c r="M98" s="153"/>
    </row>
    <row r="99" spans="1:13" ht="33.75" customHeight="1" x14ac:dyDescent="0.25">
      <c r="A99" s="788"/>
      <c r="B99" s="797"/>
      <c r="C99" s="786"/>
      <c r="D99" s="197">
        <v>2</v>
      </c>
      <c r="E99" s="484">
        <f>'INSCRIPTIONS COLLEGES'!E95</f>
        <v>0</v>
      </c>
      <c r="F99" s="490" t="e">
        <f>IF(E99="","",VLOOKUP(E99,'Listing import 29.10.24'!$A$2:$J$7000,2,FALSE))</f>
        <v>#N/A</v>
      </c>
      <c r="G99" s="491" t="e">
        <f>IF(E99="","",VLOOKUP(E99,'Listing import 29.10.24'!$A$2:$J$7000,3,FALSE))</f>
        <v>#N/A</v>
      </c>
      <c r="H99" s="245" t="e">
        <f>IF(E99="","",VLOOKUP(E99,'Listing import 29.10.24'!$A$2:$J$7000,4,FALSE))</f>
        <v>#N/A</v>
      </c>
      <c r="I99" s="794"/>
      <c r="J99" s="476"/>
      <c r="K99" s="477"/>
      <c r="L99" s="478"/>
      <c r="M99" s="153"/>
    </row>
    <row r="100" spans="1:13" ht="33.75" customHeight="1" x14ac:dyDescent="0.25">
      <c r="A100" s="788"/>
      <c r="B100" s="797"/>
      <c r="C100" s="786"/>
      <c r="D100" s="197">
        <v>3</v>
      </c>
      <c r="E100" s="484">
        <f>'INSCRIPTIONS COLLEGES'!E96</f>
        <v>0</v>
      </c>
      <c r="F100" s="490" t="e">
        <f>IF(E100="","",VLOOKUP(E100,'Listing import 29.10.24'!$A$2:$J$7000,2,FALSE))</f>
        <v>#N/A</v>
      </c>
      <c r="G100" s="491" t="e">
        <f>IF(E100="","",VLOOKUP(E100,'Listing import 29.10.24'!$A$2:$J$7000,3,FALSE))</f>
        <v>#N/A</v>
      </c>
      <c r="H100" s="245" t="e">
        <f>IF(E100="","",VLOOKUP(E100,'Listing import 29.10.24'!$A$2:$J$7000,4,FALSE))</f>
        <v>#N/A</v>
      </c>
      <c r="I100" s="794"/>
      <c r="J100" s="476"/>
      <c r="K100" s="477"/>
      <c r="L100" s="478"/>
      <c r="M100" s="153"/>
    </row>
    <row r="101" spans="1:13" ht="33.75" customHeight="1" x14ac:dyDescent="0.25">
      <c r="A101" s="788"/>
      <c r="B101" s="797"/>
      <c r="C101" s="786"/>
      <c r="D101" s="197">
        <v>4</v>
      </c>
      <c r="E101" s="484">
        <f>'INSCRIPTIONS COLLEGES'!E97</f>
        <v>0</v>
      </c>
      <c r="F101" s="490" t="e">
        <f>IF(E101="","",VLOOKUP(E101,'Listing import 29.10.24'!$A$2:$J$7000,2,FALSE))</f>
        <v>#N/A</v>
      </c>
      <c r="G101" s="491" t="e">
        <f>IF(E101="","",VLOOKUP(E101,'Listing import 29.10.24'!$A$2:$J$7000,3,FALSE))</f>
        <v>#N/A</v>
      </c>
      <c r="H101" s="245" t="e">
        <f>IF(E101="","",VLOOKUP(E101,'Listing import 29.10.24'!$A$2:$J$7000,4,FALSE))</f>
        <v>#N/A</v>
      </c>
      <c r="I101" s="794"/>
      <c r="J101" s="476"/>
      <c r="K101" s="477"/>
      <c r="L101" s="478"/>
      <c r="M101" s="153"/>
    </row>
    <row r="102" spans="1:13" ht="33.75" customHeight="1" x14ac:dyDescent="0.25">
      <c r="A102" s="788"/>
      <c r="B102" s="797"/>
      <c r="C102" s="786"/>
      <c r="D102" s="197">
        <v>5</v>
      </c>
      <c r="E102" s="484">
        <f>'INSCRIPTIONS COLLEGES'!E98</f>
        <v>0</v>
      </c>
      <c r="F102" s="490" t="e">
        <f>IF(E102="","",VLOOKUP(E102,'Listing import 29.10.24'!$A$2:$J$7000,2,FALSE))</f>
        <v>#N/A</v>
      </c>
      <c r="G102" s="491" t="e">
        <f>IF(E102="","",VLOOKUP(E102,'Listing import 29.10.24'!$A$2:$J$7000,3,FALSE))</f>
        <v>#N/A</v>
      </c>
      <c r="H102" s="245" t="e">
        <f>IF(E102="","",VLOOKUP(E102,'Listing import 29.10.24'!$A$2:$J$7000,4,FALSE))</f>
        <v>#N/A</v>
      </c>
      <c r="I102" s="795"/>
      <c r="J102" s="476"/>
      <c r="K102" s="477"/>
      <c r="L102" s="478"/>
      <c r="M102" s="153"/>
    </row>
    <row r="103" spans="1:13" ht="33.75" customHeight="1" x14ac:dyDescent="0.25">
      <c r="A103" s="788"/>
      <c r="B103" s="797"/>
      <c r="C103" s="495"/>
      <c r="D103" s="479"/>
      <c r="E103" s="484">
        <f>'INSCRIPTIONS COLLEGES'!E99</f>
        <v>0</v>
      </c>
      <c r="F103" s="492"/>
      <c r="G103" s="487"/>
      <c r="H103" s="245"/>
      <c r="I103" s="485"/>
      <c r="J103" s="476"/>
      <c r="K103" s="477"/>
      <c r="L103" s="480"/>
      <c r="M103" s="480"/>
    </row>
    <row r="104" spans="1:13" ht="33.75" customHeight="1" x14ac:dyDescent="0.25">
      <c r="A104" s="788"/>
      <c r="B104" s="797"/>
      <c r="C104" s="785" t="s">
        <v>97</v>
      </c>
      <c r="D104" s="197">
        <v>1</v>
      </c>
      <c r="E104" s="484">
        <f>'INSCRIPTIONS COLLEGES'!E100</f>
        <v>0</v>
      </c>
      <c r="F104" s="490" t="e">
        <f>IF(E104="","",VLOOKUP(E104,'Listing import 29.10.24'!$A$2:$J$7000,2,FALSE))</f>
        <v>#N/A</v>
      </c>
      <c r="G104" s="491" t="e">
        <f>IF(E104="","",VLOOKUP(E104,'Listing import 29.10.24'!$A$2:$J$7000,3,FALSE))</f>
        <v>#N/A</v>
      </c>
      <c r="H104" s="245" t="e">
        <f>IF(E104="","",VLOOKUP(E104,'Listing import 29.10.24'!$A$2:$J$7000,4,FALSE))</f>
        <v>#N/A</v>
      </c>
      <c r="I104" s="793"/>
      <c r="J104" s="476"/>
      <c r="K104" s="477"/>
      <c r="L104" s="480"/>
      <c r="M104" s="153"/>
    </row>
    <row r="105" spans="1:13" ht="33.75" customHeight="1" x14ac:dyDescent="0.25">
      <c r="A105" s="788"/>
      <c r="B105" s="797"/>
      <c r="C105" s="786"/>
      <c r="D105" s="197">
        <v>2</v>
      </c>
      <c r="E105" s="484">
        <f>'INSCRIPTIONS COLLEGES'!E101</f>
        <v>0</v>
      </c>
      <c r="F105" s="490" t="e">
        <f>IF(E105="","",VLOOKUP(E105,'Listing import 29.10.24'!$A$2:$J$7000,2,FALSE))</f>
        <v>#N/A</v>
      </c>
      <c r="G105" s="491" t="e">
        <f>IF(E105="","",VLOOKUP(E105,'Listing import 29.10.24'!$A$2:$J$7000,3,FALSE))</f>
        <v>#N/A</v>
      </c>
      <c r="H105" s="245" t="e">
        <f>IF(E105="","",VLOOKUP(E105,'Listing import 29.10.24'!$A$2:$J$7000,4,FALSE))</f>
        <v>#N/A</v>
      </c>
      <c r="I105" s="794"/>
      <c r="J105" s="476"/>
      <c r="K105" s="477"/>
      <c r="L105" s="480"/>
      <c r="M105" s="153"/>
    </row>
    <row r="106" spans="1:13" ht="33.75" customHeight="1" x14ac:dyDescent="0.25">
      <c r="A106" s="788"/>
      <c r="B106" s="797"/>
      <c r="C106" s="786"/>
      <c r="D106" s="197">
        <v>3</v>
      </c>
      <c r="E106" s="484">
        <f>'INSCRIPTIONS COLLEGES'!E102</f>
        <v>0</v>
      </c>
      <c r="F106" s="490" t="e">
        <f>IF(E106="","",VLOOKUP(E106,'Listing import 29.10.24'!$A$2:$J$7000,2,FALSE))</f>
        <v>#N/A</v>
      </c>
      <c r="G106" s="491" t="e">
        <f>IF(E106="","",VLOOKUP(E106,'Listing import 29.10.24'!$A$2:$J$7000,3,FALSE))</f>
        <v>#N/A</v>
      </c>
      <c r="H106" s="245" t="e">
        <f>IF(E106="","",VLOOKUP(E106,'Listing import 29.10.24'!$A$2:$J$7000,4,FALSE))</f>
        <v>#N/A</v>
      </c>
      <c r="I106" s="794"/>
      <c r="J106" s="476"/>
      <c r="K106" s="477"/>
      <c r="L106" s="480"/>
      <c r="M106" s="153"/>
    </row>
    <row r="107" spans="1:13" ht="33.75" customHeight="1" x14ac:dyDescent="0.25">
      <c r="A107" s="788"/>
      <c r="B107" s="797"/>
      <c r="C107" s="786"/>
      <c r="D107" s="197">
        <v>4</v>
      </c>
      <c r="E107" s="484">
        <f>'INSCRIPTIONS COLLEGES'!E103</f>
        <v>0</v>
      </c>
      <c r="F107" s="490" t="e">
        <f>IF(E107="","",VLOOKUP(E107,'Listing import 29.10.24'!$A$2:$J$7000,2,FALSE))</f>
        <v>#N/A</v>
      </c>
      <c r="G107" s="491" t="e">
        <f>IF(E107="","",VLOOKUP(E107,'Listing import 29.10.24'!$A$2:$J$7000,3,FALSE))</f>
        <v>#N/A</v>
      </c>
      <c r="H107" s="245" t="e">
        <f>IF(E107="","",VLOOKUP(E107,'Listing import 29.10.24'!$A$2:$J$7000,4,FALSE))</f>
        <v>#N/A</v>
      </c>
      <c r="I107" s="794"/>
      <c r="J107" s="476"/>
      <c r="K107" s="477"/>
      <c r="L107" s="480"/>
      <c r="M107" s="153"/>
    </row>
    <row r="108" spans="1:13" ht="33.75" customHeight="1" x14ac:dyDescent="0.25">
      <c r="A108" s="788"/>
      <c r="B108" s="798"/>
      <c r="C108" s="786"/>
      <c r="D108" s="197">
        <v>5</v>
      </c>
      <c r="E108" s="484">
        <f>'INSCRIPTIONS COLLEGES'!E104</f>
        <v>0</v>
      </c>
      <c r="F108" s="490" t="e">
        <f>IF(E108="","",VLOOKUP(E108,'Listing import 29.10.24'!$A$2:$J$7000,2,FALSE))</f>
        <v>#N/A</v>
      </c>
      <c r="G108" s="491" t="e">
        <f>IF(E108="","",VLOOKUP(E108,'Listing import 29.10.24'!$A$2:$J$7000,3,FALSE))</f>
        <v>#N/A</v>
      </c>
      <c r="H108" s="245" t="e">
        <f>IF(E108="","",VLOOKUP(E108,'Listing import 29.10.24'!$A$2:$J$7000,4,FALSE))</f>
        <v>#N/A</v>
      </c>
      <c r="I108" s="795"/>
      <c r="J108" s="476"/>
      <c r="K108" s="477"/>
      <c r="L108" s="480"/>
      <c r="M108" s="153"/>
    </row>
    <row r="109" spans="1:13" ht="33.75" customHeight="1" x14ac:dyDescent="0.5">
      <c r="I109" s="481" t="e">
        <f>SUM(HOUR(I98+#REF!)*60*60,MINUTE(I98+#REF!)*60,SECOND(I98+#REF!))</f>
        <v>#REF!</v>
      </c>
    </row>
    <row r="110" spans="1:13" ht="33.75" customHeight="1" x14ac:dyDescent="0.25">
      <c r="B110" s="470" t="s">
        <v>56</v>
      </c>
      <c r="C110" s="494" t="s">
        <v>57</v>
      </c>
      <c r="D110" s="470" t="s">
        <v>58</v>
      </c>
      <c r="E110" s="471" t="s">
        <v>59</v>
      </c>
      <c r="F110" s="488" t="s">
        <v>60</v>
      </c>
      <c r="G110" s="489" t="s">
        <v>61</v>
      </c>
      <c r="H110" s="470" t="s">
        <v>62</v>
      </c>
      <c r="I110" s="473" t="s">
        <v>98</v>
      </c>
      <c r="J110" s="473" t="s">
        <v>108</v>
      </c>
      <c r="K110" s="473" t="s">
        <v>100</v>
      </c>
      <c r="L110" s="473" t="s">
        <v>101</v>
      </c>
      <c r="M110" s="473" t="s">
        <v>102</v>
      </c>
    </row>
    <row r="111" spans="1:13" ht="33.75" customHeight="1" x14ac:dyDescent="0.25">
      <c r="A111" s="787">
        <v>9</v>
      </c>
      <c r="B111" s="796" t="str">
        <f>IF(E111="","",VLOOKUP(E111,'Listing import 29.10.24'!$A$2:$J$7000,8,FALSE))</f>
        <v>CLG.HAVILA</v>
      </c>
      <c r="C111" s="785" t="s">
        <v>93</v>
      </c>
      <c r="D111" s="197">
        <v>1</v>
      </c>
      <c r="E111" s="484">
        <f>'INSCRIPTIONS COLLEGES'!E107</f>
        <v>24239218</v>
      </c>
      <c r="F111" s="490" t="str">
        <f>IF(E111="","",VLOOKUP(E111,'Listing import 29.10.24'!$A$2:$J$7000,2,FALSE))</f>
        <v>Katrawi</v>
      </c>
      <c r="G111" s="491" t="str">
        <f>IF(E111="","",VLOOKUP(E111,'Listing import 29.10.24'!$A$2:$J$7000,3,FALSE))</f>
        <v>Maéllys</v>
      </c>
      <c r="H111" s="245" t="str">
        <f>IF(E111="","",VLOOKUP(E111,'Listing import 29.10.24'!$A$2:$J$7000,4,FALSE))</f>
        <v>BF</v>
      </c>
      <c r="I111" s="793"/>
      <c r="J111" s="476"/>
      <c r="K111" s="477"/>
      <c r="L111" s="478"/>
      <c r="M111" s="153"/>
    </row>
    <row r="112" spans="1:13" ht="33.75" customHeight="1" x14ac:dyDescent="0.25">
      <c r="A112" s="788"/>
      <c r="B112" s="797"/>
      <c r="C112" s="786"/>
      <c r="D112" s="197">
        <v>2</v>
      </c>
      <c r="E112" s="484">
        <f>'INSCRIPTIONS COLLEGES'!E108</f>
        <v>24233816</v>
      </c>
      <c r="F112" s="490" t="str">
        <f>IF(E112="","",VLOOKUP(E112,'Listing import 29.10.24'!$A$2:$J$7000,2,FALSE))</f>
        <v>Matoha</v>
      </c>
      <c r="G112" s="491" t="str">
        <f>IF(E112="","",VLOOKUP(E112,'Listing import 29.10.24'!$A$2:$J$7000,3,FALSE))</f>
        <v>OLGA</v>
      </c>
      <c r="H112" s="245" t="str">
        <f>IF(E112="","",VLOOKUP(E112,'Listing import 29.10.24'!$A$2:$J$7000,4,FALSE))</f>
        <v>BF</v>
      </c>
      <c r="I112" s="794"/>
      <c r="J112" s="476"/>
      <c r="K112" s="477"/>
      <c r="L112" s="478"/>
      <c r="M112" s="153"/>
    </row>
    <row r="113" spans="1:13" ht="33.75" customHeight="1" x14ac:dyDescent="0.25">
      <c r="A113" s="788"/>
      <c r="B113" s="797"/>
      <c r="C113" s="786"/>
      <c r="D113" s="197">
        <v>3</v>
      </c>
      <c r="E113" s="484">
        <f>'INSCRIPTIONS COLLEGES'!E109</f>
        <v>24249283</v>
      </c>
      <c r="F113" s="490" t="str">
        <f>IF(E113="","",VLOOKUP(E113,'Listing import 29.10.24'!$A$2:$J$7000,2,FALSE))</f>
        <v>Sameke</v>
      </c>
      <c r="G113" s="491" t="str">
        <f>IF(E113="","",VLOOKUP(E113,'Listing import 29.10.24'!$A$2:$J$7000,3,FALSE))</f>
        <v>Sélapaié</v>
      </c>
      <c r="H113" s="245" t="str">
        <f>IF(E113="","",VLOOKUP(E113,'Listing import 29.10.24'!$A$2:$J$7000,4,FALSE))</f>
        <v>BF</v>
      </c>
      <c r="I113" s="794"/>
      <c r="J113" s="476"/>
      <c r="K113" s="477"/>
      <c r="L113" s="478"/>
      <c r="M113" s="153"/>
    </row>
    <row r="114" spans="1:13" ht="33.75" customHeight="1" x14ac:dyDescent="0.25">
      <c r="A114" s="788"/>
      <c r="B114" s="797"/>
      <c r="C114" s="786"/>
      <c r="D114" s="197">
        <v>4</v>
      </c>
      <c r="E114" s="484">
        <f>'INSCRIPTIONS COLLEGES'!E110</f>
        <v>24249282</v>
      </c>
      <c r="F114" s="490" t="str">
        <f>IF(E114="","",VLOOKUP(E114,'Listing import 29.10.24'!$A$2:$J$7000,2,FALSE))</f>
        <v>Canehmez</v>
      </c>
      <c r="G114" s="491" t="str">
        <f>IF(E114="","",VLOOKUP(E114,'Listing import 29.10.24'!$A$2:$J$7000,3,FALSE))</f>
        <v>Padrenë</v>
      </c>
      <c r="H114" s="245" t="str">
        <f>IF(E114="","",VLOOKUP(E114,'Listing import 29.10.24'!$A$2:$J$7000,4,FALSE))</f>
        <v>BF</v>
      </c>
      <c r="I114" s="794"/>
      <c r="J114" s="476"/>
      <c r="K114" s="477"/>
      <c r="L114" s="478"/>
      <c r="M114" s="153"/>
    </row>
    <row r="115" spans="1:13" ht="33.75" customHeight="1" x14ac:dyDescent="0.25">
      <c r="A115" s="788"/>
      <c r="B115" s="797"/>
      <c r="C115" s="786"/>
      <c r="D115" s="197">
        <v>5</v>
      </c>
      <c r="E115" s="484">
        <f>'INSCRIPTIONS COLLEGES'!E111</f>
        <v>24221688</v>
      </c>
      <c r="F115" s="490" t="str">
        <f>IF(E115="","",VLOOKUP(E115,'Listing import 29.10.24'!$A$2:$J$7000,2,FALSE))</f>
        <v>Katrawa</v>
      </c>
      <c r="G115" s="491" t="str">
        <f>IF(E115="","",VLOOKUP(E115,'Listing import 29.10.24'!$A$2:$J$7000,3,FALSE))</f>
        <v>Maria-Victoria</v>
      </c>
      <c r="H115" s="245" t="str">
        <f>IF(E115="","",VLOOKUP(E115,'Listing import 29.10.24'!$A$2:$J$7000,4,FALSE))</f>
        <v>BF</v>
      </c>
      <c r="I115" s="795"/>
      <c r="J115" s="476"/>
      <c r="K115" s="477"/>
      <c r="L115" s="478"/>
      <c r="M115" s="153"/>
    </row>
    <row r="116" spans="1:13" ht="33.75" customHeight="1" x14ac:dyDescent="0.25">
      <c r="A116" s="788"/>
      <c r="B116" s="797"/>
      <c r="C116" s="495"/>
      <c r="D116" s="479"/>
      <c r="E116" s="479"/>
      <c r="F116" s="492"/>
      <c r="G116" s="487"/>
      <c r="H116" s="245"/>
      <c r="I116" s="485"/>
      <c r="J116" s="476"/>
      <c r="K116" s="477"/>
      <c r="L116" s="480"/>
      <c r="M116" s="480"/>
    </row>
    <row r="117" spans="1:13" ht="33.75" customHeight="1" x14ac:dyDescent="0.25">
      <c r="A117" s="788"/>
      <c r="B117" s="797"/>
      <c r="C117" s="785" t="s">
        <v>97</v>
      </c>
      <c r="D117" s="197">
        <v>1</v>
      </c>
      <c r="E117" s="484">
        <f>'INSCRIPTIONS COLLEGES'!E113</f>
        <v>24238292</v>
      </c>
      <c r="F117" s="490" t="str">
        <f>IF(E117="","",VLOOKUP(E117,'Listing import 29.10.24'!$A$2:$J$7000,2,FALSE))</f>
        <v>Taine</v>
      </c>
      <c r="G117" s="491" t="str">
        <f>IF(E117="","",VLOOKUP(E117,'Listing import 29.10.24'!$A$2:$J$7000,3,FALSE))</f>
        <v>Icica</v>
      </c>
      <c r="H117" s="245" t="str">
        <f>IF(E117="","",VLOOKUP(E117,'Listing import 29.10.24'!$A$2:$J$7000,4,FALSE))</f>
        <v>BG</v>
      </c>
      <c r="I117" s="793"/>
      <c r="J117" s="476"/>
      <c r="K117" s="477"/>
      <c r="L117" s="480"/>
      <c r="M117" s="153"/>
    </row>
    <row r="118" spans="1:13" ht="33.75" customHeight="1" x14ac:dyDescent="0.25">
      <c r="A118" s="788"/>
      <c r="B118" s="797"/>
      <c r="C118" s="786"/>
      <c r="D118" s="197">
        <v>2</v>
      </c>
      <c r="E118" s="484">
        <f>'INSCRIPTIONS COLLEGES'!E114</f>
        <v>24238293</v>
      </c>
      <c r="F118" s="490" t="str">
        <f>IF(E118="","",VLOOKUP(E118,'Listing import 29.10.24'!$A$2:$J$7000,2,FALSE))</f>
        <v>Taine</v>
      </c>
      <c r="G118" s="491" t="str">
        <f>IF(E118="","",VLOOKUP(E118,'Listing import 29.10.24'!$A$2:$J$7000,3,FALSE))</f>
        <v>Willy</v>
      </c>
      <c r="H118" s="245" t="str">
        <f>IF(E118="","",VLOOKUP(E118,'Listing import 29.10.24'!$A$2:$J$7000,4,FALSE))</f>
        <v>BG</v>
      </c>
      <c r="I118" s="794"/>
      <c r="J118" s="476"/>
      <c r="K118" s="477"/>
      <c r="L118" s="480"/>
      <c r="M118" s="153"/>
    </row>
    <row r="119" spans="1:13" ht="33.75" customHeight="1" x14ac:dyDescent="0.25">
      <c r="A119" s="788"/>
      <c r="B119" s="797"/>
      <c r="C119" s="786"/>
      <c r="D119" s="197">
        <v>3</v>
      </c>
      <c r="E119" s="484">
        <f>'INSCRIPTIONS COLLEGES'!E115</f>
        <v>24233688</v>
      </c>
      <c r="F119" s="490" t="str">
        <f>IF(E119="","",VLOOKUP(E119,'Listing import 29.10.24'!$A$2:$J$7000,2,FALSE))</f>
        <v>Wete</v>
      </c>
      <c r="G119" s="491" t="str">
        <f>IF(E119="","",VLOOKUP(E119,'Listing import 29.10.24'!$A$2:$J$7000,3,FALSE))</f>
        <v>Xavier</v>
      </c>
      <c r="H119" s="245" t="str">
        <f>IF(E119="","",VLOOKUP(E119,'Listing import 29.10.24'!$A$2:$J$7000,4,FALSE))</f>
        <v>BG</v>
      </c>
      <c r="I119" s="794"/>
      <c r="J119" s="476"/>
      <c r="K119" s="477"/>
      <c r="L119" s="480"/>
      <c r="M119" s="153"/>
    </row>
    <row r="120" spans="1:13" ht="33.75" customHeight="1" x14ac:dyDescent="0.25">
      <c r="A120" s="788"/>
      <c r="B120" s="797"/>
      <c r="C120" s="786"/>
      <c r="D120" s="197">
        <v>4</v>
      </c>
      <c r="E120" s="484">
        <f>'INSCRIPTIONS COLLEGES'!E116</f>
        <v>24238305</v>
      </c>
      <c r="F120" s="490" t="str">
        <f>IF(E120="","",VLOOKUP(E120,'Listing import 29.10.24'!$A$2:$J$7000,2,FALSE))</f>
        <v>Jiako</v>
      </c>
      <c r="G120" s="491" t="str">
        <f>IF(E120="","",VLOOKUP(E120,'Listing import 29.10.24'!$A$2:$J$7000,3,FALSE))</f>
        <v>Kokone</v>
      </c>
      <c r="H120" s="245" t="str">
        <f>IF(E120="","",VLOOKUP(E120,'Listing import 29.10.24'!$A$2:$J$7000,4,FALSE))</f>
        <v>BG</v>
      </c>
      <c r="I120" s="794"/>
      <c r="J120" s="476"/>
      <c r="K120" s="477"/>
      <c r="L120" s="480"/>
      <c r="M120" s="153"/>
    </row>
    <row r="121" spans="1:13" ht="33.75" customHeight="1" x14ac:dyDescent="0.25">
      <c r="A121" s="788"/>
      <c r="B121" s="798"/>
      <c r="C121" s="786"/>
      <c r="D121" s="197">
        <v>5</v>
      </c>
      <c r="E121" s="484">
        <f>'INSCRIPTIONS COLLEGES'!E117</f>
        <v>24238310</v>
      </c>
      <c r="F121" s="490" t="str">
        <f>IF(E121="","",VLOOKUP(E121,'Listing import 29.10.24'!$A$2:$J$7000,2,FALSE))</f>
        <v>Nyikéine</v>
      </c>
      <c r="G121" s="491" t="str">
        <f>IF(E121="","",VLOOKUP(E121,'Listing import 29.10.24'!$A$2:$J$7000,3,FALSE))</f>
        <v>Emmanuel</v>
      </c>
      <c r="H121" s="245" t="str">
        <f>IF(E121="","",VLOOKUP(E121,'Listing import 29.10.24'!$A$2:$J$7000,4,FALSE))</f>
        <v>BG</v>
      </c>
      <c r="I121" s="795"/>
      <c r="J121" s="476"/>
      <c r="K121" s="477"/>
      <c r="L121" s="480"/>
      <c r="M121" s="153"/>
    </row>
    <row r="122" spans="1:13" ht="33.75" customHeight="1" x14ac:dyDescent="0.5">
      <c r="I122" s="481" t="e">
        <f>SUM(HOUR(I111+#REF!)*60*60,MINUTE(I111+#REF!)*60,SECOND(I111+#REF!))</f>
        <v>#REF!</v>
      </c>
    </row>
    <row r="123" spans="1:13" ht="33.75" customHeight="1" x14ac:dyDescent="0.25">
      <c r="B123" s="470" t="s">
        <v>56</v>
      </c>
      <c r="C123" s="494" t="s">
        <v>57</v>
      </c>
      <c r="D123" s="470" t="s">
        <v>58</v>
      </c>
      <c r="E123" s="471" t="s">
        <v>59</v>
      </c>
      <c r="F123" s="488" t="s">
        <v>60</v>
      </c>
      <c r="G123" s="489" t="s">
        <v>61</v>
      </c>
      <c r="H123" s="470" t="s">
        <v>62</v>
      </c>
      <c r="I123" s="473" t="s">
        <v>98</v>
      </c>
      <c r="J123" s="473" t="s">
        <v>108</v>
      </c>
      <c r="K123" s="473" t="s">
        <v>100</v>
      </c>
      <c r="L123" s="473" t="s">
        <v>101</v>
      </c>
      <c r="M123" s="473" t="s">
        <v>102</v>
      </c>
    </row>
    <row r="124" spans="1:13" ht="33.75" customHeight="1" x14ac:dyDescent="0.25">
      <c r="A124" s="787">
        <v>10</v>
      </c>
      <c r="B124" s="789" t="str">
        <f>IF(E124="","",VLOOKUP(E124,'Listing import 29.10.24'!$A$2:$J$7000,8,FALSE))</f>
        <v>CLG.TAREMEN</v>
      </c>
      <c r="C124" s="785" t="s">
        <v>93</v>
      </c>
      <c r="D124" s="197">
        <v>1</v>
      </c>
      <c r="E124" s="124">
        <f>'INSCRIPTIONS COLLEGES'!E120</f>
        <v>24233858</v>
      </c>
      <c r="F124" s="490" t="str">
        <f>IF(E124="","",VLOOKUP(E124,'Listing import 29.10.24'!$A$2:$J$7000,2,FALSE))</f>
        <v>JEBEZ</v>
      </c>
      <c r="G124" s="491" t="str">
        <f>IF(E124="","",VLOOKUP(E124,'Listing import 29.10.24'!$A$2:$J$7000,3,FALSE))</f>
        <v>Elyza</v>
      </c>
      <c r="H124" s="245" t="str">
        <f>IF(E124="","",VLOOKUP(E124,'Listing import 29.10.24'!$A$2:$J$7000,4,FALSE))</f>
        <v>BF</v>
      </c>
      <c r="I124" s="793"/>
      <c r="J124" s="476"/>
      <c r="K124" s="477"/>
      <c r="L124" s="478"/>
      <c r="M124" s="153"/>
    </row>
    <row r="125" spans="1:13" ht="33.75" customHeight="1" x14ac:dyDescent="0.25">
      <c r="A125" s="788"/>
      <c r="B125" s="790"/>
      <c r="C125" s="786"/>
      <c r="D125" s="197">
        <v>2</v>
      </c>
      <c r="E125" s="124">
        <f>'INSCRIPTIONS COLLEGES'!E121</f>
        <v>24248334</v>
      </c>
      <c r="F125" s="490" t="str">
        <f>IF(E125="","",VLOOKUP(E125,'Listing import 29.10.24'!$A$2:$J$7000,2,FALSE))</f>
        <v>KOWINE</v>
      </c>
      <c r="G125" s="491" t="str">
        <f>IF(E125="","",VLOOKUP(E125,'Listing import 29.10.24'!$A$2:$J$7000,3,FALSE))</f>
        <v>Yadwina</v>
      </c>
      <c r="H125" s="245" t="str">
        <f>IF(E125="","",VLOOKUP(E125,'Listing import 29.10.24'!$A$2:$J$7000,4,FALSE))</f>
        <v>BF</v>
      </c>
      <c r="I125" s="794"/>
      <c r="J125" s="476"/>
      <c r="K125" s="477"/>
      <c r="L125" s="478"/>
      <c r="M125" s="153"/>
    </row>
    <row r="126" spans="1:13" ht="33.75" customHeight="1" x14ac:dyDescent="0.25">
      <c r="A126" s="788"/>
      <c r="B126" s="790"/>
      <c r="C126" s="786"/>
      <c r="D126" s="197">
        <v>3</v>
      </c>
      <c r="E126" s="124">
        <f>'INSCRIPTIONS COLLEGES'!E122</f>
        <v>24247672</v>
      </c>
      <c r="F126" s="490" t="str">
        <f>IF(E126="","",VLOOKUP(E126,'Listing import 29.10.24'!$A$2:$J$7000,2,FALSE))</f>
        <v>Sipa</v>
      </c>
      <c r="G126" s="491" t="str">
        <f>IF(E126="","",VLOOKUP(E126,'Listing import 29.10.24'!$A$2:$J$7000,3,FALSE))</f>
        <v>Madeleine</v>
      </c>
      <c r="H126" s="245" t="str">
        <f>IF(E126="","",VLOOKUP(E126,'Listing import 29.10.24'!$A$2:$J$7000,4,FALSE))</f>
        <v>BF</v>
      </c>
      <c r="I126" s="794"/>
      <c r="J126" s="476"/>
      <c r="K126" s="477"/>
      <c r="L126" s="478"/>
      <c r="M126" s="153"/>
    </row>
    <row r="127" spans="1:13" ht="33.75" customHeight="1" x14ac:dyDescent="0.25">
      <c r="A127" s="788"/>
      <c r="B127" s="790"/>
      <c r="C127" s="786"/>
      <c r="D127" s="197">
        <v>4</v>
      </c>
      <c r="E127" s="124">
        <f>'INSCRIPTIONS COLLEGES'!E123</f>
        <v>24249094</v>
      </c>
      <c r="F127" s="490" t="str">
        <f>IF(E127="","",VLOOKUP(E127,'Listing import 29.10.24'!$A$2:$J$7000,2,FALSE))</f>
        <v>Siwoine</v>
      </c>
      <c r="G127" s="491" t="str">
        <f>IF(E127="","",VLOOKUP(E127,'Listing import 29.10.24'!$A$2:$J$7000,3,FALSE))</f>
        <v>Hortense</v>
      </c>
      <c r="H127" s="245" t="str">
        <f>IF(E127="","",VLOOKUP(E127,'Listing import 29.10.24'!$A$2:$J$7000,4,FALSE))</f>
        <v>BF</v>
      </c>
      <c r="I127" s="794"/>
      <c r="J127" s="476"/>
      <c r="K127" s="477"/>
      <c r="L127" s="478"/>
      <c r="M127" s="153"/>
    </row>
    <row r="128" spans="1:13" ht="33.75" customHeight="1" x14ac:dyDescent="0.25">
      <c r="A128" s="788"/>
      <c r="B128" s="790"/>
      <c r="C128" s="786"/>
      <c r="D128" s="197">
        <v>5</v>
      </c>
      <c r="E128" s="124">
        <f>'INSCRIPTIONS COLLEGES'!E124</f>
        <v>24236776</v>
      </c>
      <c r="F128" s="490" t="str">
        <f>IF(E128="","",VLOOKUP(E128,'Listing import 29.10.24'!$A$2:$J$7000,2,FALSE))</f>
        <v>Wahnuhnu</v>
      </c>
      <c r="G128" s="491" t="str">
        <f>IF(E128="","",VLOOKUP(E128,'Listing import 29.10.24'!$A$2:$J$7000,3,FALSE))</f>
        <v>Clémence</v>
      </c>
      <c r="H128" s="245" t="str">
        <f>IF(E128="","",VLOOKUP(E128,'Listing import 29.10.24'!$A$2:$J$7000,4,FALSE))</f>
        <v>BF</v>
      </c>
      <c r="I128" s="795"/>
      <c r="J128" s="476"/>
      <c r="K128" s="477"/>
      <c r="L128" s="478"/>
      <c r="M128" s="153"/>
    </row>
    <row r="129" spans="1:13" ht="33.75" customHeight="1" x14ac:dyDescent="0.25">
      <c r="A129" s="788"/>
      <c r="B129" s="790"/>
      <c r="C129" s="495"/>
      <c r="D129" s="479"/>
      <c r="E129" s="479"/>
      <c r="F129" s="492"/>
      <c r="G129" s="487"/>
      <c r="H129" s="245"/>
      <c r="I129" s="485"/>
      <c r="J129" s="476"/>
      <c r="K129" s="477"/>
      <c r="L129" s="480"/>
      <c r="M129" s="480"/>
    </row>
    <row r="130" spans="1:13" ht="33.75" customHeight="1" x14ac:dyDescent="0.25">
      <c r="A130" s="788"/>
      <c r="B130" s="790"/>
      <c r="C130" s="785" t="s">
        <v>97</v>
      </c>
      <c r="D130" s="197">
        <v>1</v>
      </c>
      <c r="E130" s="124">
        <f>'INSCRIPTIONS COLLEGES'!E126</f>
        <v>24236766</v>
      </c>
      <c r="F130" s="490" t="str">
        <f>IF(E130="","",VLOOKUP(E130,'Listing import 29.10.24'!$A$2:$J$7000,2,FALSE))</f>
        <v>Bearune</v>
      </c>
      <c r="G130" s="491" t="str">
        <f>IF(E130="","",VLOOKUP(E130,'Listing import 29.10.24'!$A$2:$J$7000,3,FALSE))</f>
        <v>Pierre</v>
      </c>
      <c r="H130" s="245" t="str">
        <f>IF(E130="","",VLOOKUP(E130,'Listing import 29.10.24'!$A$2:$J$7000,4,FALSE))</f>
        <v>BG</v>
      </c>
      <c r="I130" s="793"/>
      <c r="J130" s="476"/>
      <c r="K130" s="477"/>
      <c r="L130" s="480"/>
      <c r="M130" s="153"/>
    </row>
    <row r="131" spans="1:13" ht="33.75" customHeight="1" x14ac:dyDescent="0.25">
      <c r="A131" s="788"/>
      <c r="B131" s="790"/>
      <c r="C131" s="786"/>
      <c r="D131" s="197">
        <v>2</v>
      </c>
      <c r="E131" s="124">
        <f>'INSCRIPTIONS COLLEGES'!E127</f>
        <v>24247823</v>
      </c>
      <c r="F131" s="490" t="str">
        <f>IF(E131="","",VLOOKUP(E131,'Listing import 29.10.24'!$A$2:$J$7000,2,FALSE))</f>
        <v>Jebez</v>
      </c>
      <c r="G131" s="491" t="str">
        <f>IF(E131="","",VLOOKUP(E131,'Listing import 29.10.24'!$A$2:$J$7000,3,FALSE))</f>
        <v>Niriwene</v>
      </c>
      <c r="H131" s="245" t="str">
        <f>IF(E131="","",VLOOKUP(E131,'Listing import 29.10.24'!$A$2:$J$7000,4,FALSE))</f>
        <v>BG</v>
      </c>
      <c r="I131" s="794"/>
      <c r="J131" s="476"/>
      <c r="K131" s="477"/>
      <c r="L131" s="480"/>
      <c r="M131" s="153"/>
    </row>
    <row r="132" spans="1:13" ht="33.75" customHeight="1" x14ac:dyDescent="0.25">
      <c r="A132" s="788"/>
      <c r="B132" s="790"/>
      <c r="C132" s="786"/>
      <c r="D132" s="197">
        <v>3</v>
      </c>
      <c r="E132" s="124">
        <f>'INSCRIPTIONS COLLEGES'!E128</f>
        <v>24236777</v>
      </c>
      <c r="F132" s="490" t="str">
        <f>IF(E132="","",VLOOKUP(E132,'Listing import 29.10.24'!$A$2:$J$7000,2,FALSE))</f>
        <v>Waiemene</v>
      </c>
      <c r="G132" s="491" t="str">
        <f>IF(E132="","",VLOOKUP(E132,'Listing import 29.10.24'!$A$2:$J$7000,3,FALSE))</f>
        <v>Charles</v>
      </c>
      <c r="H132" s="245" t="str">
        <f>IF(E132="","",VLOOKUP(E132,'Listing import 29.10.24'!$A$2:$J$7000,4,FALSE))</f>
        <v>BG</v>
      </c>
      <c r="I132" s="794"/>
      <c r="J132" s="476"/>
      <c r="K132" s="477"/>
      <c r="L132" s="480"/>
      <c r="M132" s="153"/>
    </row>
    <row r="133" spans="1:13" ht="33.75" customHeight="1" x14ac:dyDescent="0.25">
      <c r="A133" s="788"/>
      <c r="B133" s="790"/>
      <c r="C133" s="786"/>
      <c r="D133" s="197">
        <v>4</v>
      </c>
      <c r="E133" s="124">
        <f>'INSCRIPTIONS COLLEGES'!E129</f>
        <v>24236778</v>
      </c>
      <c r="F133" s="490" t="str">
        <f>IF(E133="","",VLOOKUP(E133,'Listing import 29.10.24'!$A$2:$J$7000,2,FALSE))</f>
        <v>Waiemene</v>
      </c>
      <c r="G133" s="491" t="str">
        <f>IF(E133="","",VLOOKUP(E133,'Listing import 29.10.24'!$A$2:$J$7000,3,FALSE))</f>
        <v>Éloi</v>
      </c>
      <c r="H133" s="245" t="str">
        <f>IF(E133="","",VLOOKUP(E133,'Listing import 29.10.24'!$A$2:$J$7000,4,FALSE))</f>
        <v>BG</v>
      </c>
      <c r="I133" s="794"/>
      <c r="J133" s="476"/>
      <c r="K133" s="477"/>
      <c r="L133" s="480"/>
      <c r="M133" s="153"/>
    </row>
    <row r="134" spans="1:13" ht="33.75" customHeight="1" x14ac:dyDescent="0.25">
      <c r="A134" s="788"/>
      <c r="B134" s="799"/>
      <c r="C134" s="786"/>
      <c r="D134" s="197">
        <v>5</v>
      </c>
      <c r="E134" s="124">
        <f>'INSCRIPTIONS COLLEGES'!E130</f>
        <v>24247600</v>
      </c>
      <c r="F134" s="490" t="str">
        <f>IF(E134="","",VLOOKUP(E134,'Listing import 29.10.24'!$A$2:$J$7000,2,FALSE))</f>
        <v>Waricone</v>
      </c>
      <c r="G134" s="491" t="str">
        <f>IF(E134="","",VLOOKUP(E134,'Listing import 29.10.24'!$A$2:$J$7000,3,FALSE))</f>
        <v>Robert</v>
      </c>
      <c r="H134" s="245" t="str">
        <f>IF(E134="","",VLOOKUP(E134,'Listing import 29.10.24'!$A$2:$J$7000,4,FALSE))</f>
        <v>BG</v>
      </c>
      <c r="I134" s="795"/>
      <c r="J134" s="476"/>
      <c r="K134" s="477"/>
      <c r="L134" s="480"/>
      <c r="M134" s="153"/>
    </row>
    <row r="135" spans="1:13" ht="33.75" customHeight="1" x14ac:dyDescent="0.5">
      <c r="I135" s="481" t="e">
        <f>SUM(HOUR(I124+#REF!)*60*60,MINUTE(I124+#REF!)*60,SECOND(I124+#REF!))</f>
        <v>#REF!</v>
      </c>
    </row>
    <row r="136" spans="1:13" ht="33.75" customHeight="1" x14ac:dyDescent="0.25">
      <c r="B136" s="470" t="s">
        <v>56</v>
      </c>
      <c r="C136" s="494" t="s">
        <v>57</v>
      </c>
      <c r="D136" s="470" t="s">
        <v>58</v>
      </c>
      <c r="E136" s="471" t="s">
        <v>59</v>
      </c>
      <c r="F136" s="488" t="s">
        <v>60</v>
      </c>
      <c r="G136" s="489" t="s">
        <v>61</v>
      </c>
      <c r="H136" s="470" t="s">
        <v>62</v>
      </c>
      <c r="I136" s="473" t="s">
        <v>98</v>
      </c>
      <c r="J136" s="473" t="s">
        <v>108</v>
      </c>
      <c r="K136" s="473" t="s">
        <v>100</v>
      </c>
      <c r="L136" s="473" t="s">
        <v>101</v>
      </c>
      <c r="M136" s="473" t="s">
        <v>102</v>
      </c>
    </row>
    <row r="137" spans="1:13" ht="33.75" customHeight="1" x14ac:dyDescent="0.25">
      <c r="A137" s="787">
        <v>11</v>
      </c>
      <c r="B137" s="789" t="str">
        <f>IF(E137="","",VLOOKUP(E137,'Listing import 29.10.24'!$A$2:$J$7000,8,FALSE))</f>
        <v>CLG.TADINE</v>
      </c>
      <c r="C137" s="785" t="s">
        <v>93</v>
      </c>
      <c r="D137" s="197">
        <v>1</v>
      </c>
      <c r="E137" s="124">
        <f>'INSCRIPTIONS COLLEGES'!E133</f>
        <v>24236986</v>
      </c>
      <c r="F137" s="490" t="str">
        <f>IF(E137="","",VLOOKUP(E137,'Listing import 29.10.24'!$A$2:$J$7000,2,FALSE))</f>
        <v>NGAIOHNY</v>
      </c>
      <c r="G137" s="491" t="str">
        <f>IF(E137="","",VLOOKUP(E137,'Listing import 29.10.24'!$A$2:$J$7000,3,FALSE))</f>
        <v>MARIE</v>
      </c>
      <c r="H137" s="245" t="str">
        <f>IF(E137="","",VLOOKUP(E137,'Listing import 29.10.24'!$A$2:$J$7000,4,FALSE))</f>
        <v>BF</v>
      </c>
      <c r="I137" s="793"/>
      <c r="J137" s="476"/>
      <c r="K137" s="477"/>
      <c r="L137" s="478"/>
      <c r="M137" s="153"/>
    </row>
    <row r="138" spans="1:13" ht="33.75" customHeight="1" x14ac:dyDescent="0.25">
      <c r="A138" s="788"/>
      <c r="B138" s="790"/>
      <c r="C138" s="786"/>
      <c r="D138" s="197">
        <v>2</v>
      </c>
      <c r="E138" s="124">
        <f>'INSCRIPTIONS COLLEGES'!E134</f>
        <v>24245739</v>
      </c>
      <c r="F138" s="490" t="str">
        <f>IF(E138="","",VLOOKUP(E138,'Listing import 29.10.24'!$A$2:$J$7000,2,FALSE))</f>
        <v>PIME</v>
      </c>
      <c r="G138" s="491" t="str">
        <f>IF(E138="","",VLOOKUP(E138,'Listing import 29.10.24'!$A$2:$J$7000,3,FALSE))</f>
        <v>NATACHA</v>
      </c>
      <c r="H138" s="245" t="str">
        <f>IF(E138="","",VLOOKUP(E138,'Listing import 29.10.24'!$A$2:$J$7000,4,FALSE))</f>
        <v>BF</v>
      </c>
      <c r="I138" s="794"/>
      <c r="J138" s="476"/>
      <c r="K138" s="477"/>
      <c r="L138" s="478"/>
      <c r="M138" s="153"/>
    </row>
    <row r="139" spans="1:13" ht="33.75" customHeight="1" x14ac:dyDescent="0.25">
      <c r="A139" s="788"/>
      <c r="B139" s="790"/>
      <c r="C139" s="786"/>
      <c r="D139" s="197">
        <v>3</v>
      </c>
      <c r="E139" s="124">
        <f>'INSCRIPTIONS COLLEGES'!E135</f>
        <v>24222689</v>
      </c>
      <c r="F139" s="490" t="str">
        <f>IF(E139="","",VLOOKUP(E139,'Listing import 29.10.24'!$A$2:$J$7000,2,FALSE))</f>
        <v>UREGEI</v>
      </c>
      <c r="G139" s="491" t="str">
        <f>IF(E139="","",VLOOKUP(E139,'Listing import 29.10.24'!$A$2:$J$7000,3,FALSE))</f>
        <v>Gyanie</v>
      </c>
      <c r="H139" s="245" t="str">
        <f>IF(E139="","",VLOOKUP(E139,'Listing import 29.10.24'!$A$2:$J$7000,4,FALSE))</f>
        <v>BF</v>
      </c>
      <c r="I139" s="794"/>
      <c r="J139" s="476"/>
      <c r="K139" s="477"/>
      <c r="L139" s="478"/>
      <c r="M139" s="153"/>
    </row>
    <row r="140" spans="1:13" ht="33.75" customHeight="1" x14ac:dyDescent="0.25">
      <c r="A140" s="788"/>
      <c r="B140" s="790"/>
      <c r="C140" s="786"/>
      <c r="D140" s="197">
        <v>4</v>
      </c>
      <c r="E140" s="124">
        <f>'INSCRIPTIONS COLLEGES'!E136</f>
        <v>24236988</v>
      </c>
      <c r="F140" s="490" t="str">
        <f>IF(E140="","",VLOOKUP(E140,'Listing import 29.10.24'!$A$2:$J$7000,2,FALSE))</f>
        <v>WADEHNANE</v>
      </c>
      <c r="G140" s="491" t="str">
        <f>IF(E140="","",VLOOKUP(E140,'Listing import 29.10.24'!$A$2:$J$7000,3,FALSE))</f>
        <v>JEANNE</v>
      </c>
      <c r="H140" s="245" t="str">
        <f>IF(E140="","",VLOOKUP(E140,'Listing import 29.10.24'!$A$2:$J$7000,4,FALSE))</f>
        <v>BF</v>
      </c>
      <c r="I140" s="794"/>
      <c r="J140" s="476"/>
      <c r="K140" s="477"/>
      <c r="L140" s="478"/>
      <c r="M140" s="153"/>
    </row>
    <row r="141" spans="1:13" ht="33.75" customHeight="1" x14ac:dyDescent="0.25">
      <c r="A141" s="788"/>
      <c r="B141" s="790"/>
      <c r="C141" s="786"/>
      <c r="D141" s="197">
        <v>5</v>
      </c>
      <c r="E141" s="124">
        <f>'INSCRIPTIONS COLLEGES'!E137</f>
        <v>24249167</v>
      </c>
      <c r="F141" s="490" t="str">
        <f>IF(E141="","",VLOOKUP(E141,'Listing import 29.10.24'!$A$2:$J$7000,2,FALSE))</f>
        <v>YEKAWENE</v>
      </c>
      <c r="G141" s="491" t="str">
        <f>IF(E141="","",VLOOKUP(E141,'Listing import 29.10.24'!$A$2:$J$7000,3,FALSE))</f>
        <v>MARIE LOOUISE</v>
      </c>
      <c r="H141" s="245" t="str">
        <f>IF(E141="","",VLOOKUP(E141,'Listing import 29.10.24'!$A$2:$J$7000,4,FALSE))</f>
        <v>BF</v>
      </c>
      <c r="I141" s="795"/>
      <c r="J141" s="476"/>
      <c r="K141" s="477"/>
      <c r="L141" s="478"/>
      <c r="M141" s="153"/>
    </row>
    <row r="142" spans="1:13" ht="33.75" customHeight="1" x14ac:dyDescent="0.25">
      <c r="A142" s="788"/>
      <c r="B142" s="790"/>
      <c r="C142" s="495"/>
      <c r="D142" s="479"/>
      <c r="E142" s="479"/>
      <c r="F142" s="492"/>
      <c r="G142" s="487"/>
      <c r="H142" s="245"/>
      <c r="I142" s="485"/>
      <c r="J142" s="476"/>
      <c r="K142" s="477"/>
      <c r="L142" s="480"/>
      <c r="M142" s="480"/>
    </row>
    <row r="143" spans="1:13" ht="33.75" customHeight="1" x14ac:dyDescent="0.25">
      <c r="A143" s="788"/>
      <c r="B143" s="790"/>
      <c r="C143" s="785" t="s">
        <v>97</v>
      </c>
      <c r="D143" s="197">
        <v>1</v>
      </c>
      <c r="E143" s="124">
        <f>'INSCRIPTIONS COLLEGES'!E139</f>
        <v>24245717</v>
      </c>
      <c r="F143" s="490" t="str">
        <f>IF(E143="","",VLOOKUP(E143,'Listing import 29.10.24'!$A$2:$J$7000,2,FALSE))</f>
        <v>JEWINE</v>
      </c>
      <c r="G143" s="491" t="str">
        <f>IF(E143="","",VLOOKUP(E143,'Listing import 29.10.24'!$A$2:$J$7000,3,FALSE))</f>
        <v>ALEXANDRE</v>
      </c>
      <c r="H143" s="245" t="str">
        <f>IF(E143="","",VLOOKUP(E143,'Listing import 29.10.24'!$A$2:$J$7000,4,FALSE))</f>
        <v>BG</v>
      </c>
      <c r="I143" s="793"/>
      <c r="J143" s="476"/>
      <c r="K143" s="477"/>
      <c r="L143" s="480"/>
      <c r="M143" s="153"/>
    </row>
    <row r="144" spans="1:13" ht="33.75" customHeight="1" x14ac:dyDescent="0.25">
      <c r="A144" s="788"/>
      <c r="B144" s="790"/>
      <c r="C144" s="786"/>
      <c r="D144" s="197">
        <v>2</v>
      </c>
      <c r="E144" s="124">
        <f>'INSCRIPTIONS COLLEGES'!E140</f>
        <v>24236980</v>
      </c>
      <c r="F144" s="490" t="str">
        <f>IF(E144="","",VLOOKUP(E144,'Listing import 29.10.24'!$A$2:$J$7000,2,FALSE))</f>
        <v>WAICANE</v>
      </c>
      <c r="G144" s="491" t="str">
        <f>IF(E144="","",VLOOKUP(E144,'Listing import 29.10.24'!$A$2:$J$7000,3,FALSE))</f>
        <v>JOCELYN</v>
      </c>
      <c r="H144" s="245" t="str">
        <f>IF(E144="","",VLOOKUP(E144,'Listing import 29.10.24'!$A$2:$J$7000,4,FALSE))</f>
        <v>BG</v>
      </c>
      <c r="I144" s="794"/>
      <c r="J144" s="476"/>
      <c r="K144" s="477"/>
      <c r="L144" s="480"/>
      <c r="M144" s="153"/>
    </row>
    <row r="145" spans="1:13" ht="33.75" customHeight="1" x14ac:dyDescent="0.25">
      <c r="A145" s="788"/>
      <c r="B145" s="790"/>
      <c r="C145" s="786"/>
      <c r="D145" s="197">
        <v>3</v>
      </c>
      <c r="E145" s="124">
        <f>'INSCRIPTIONS COLLEGES'!E141</f>
        <v>24238368</v>
      </c>
      <c r="F145" s="490" t="str">
        <f>IF(E145="","",VLOOKUP(E145,'Listing import 29.10.24'!$A$2:$J$7000,2,FALSE))</f>
        <v>WAICANE</v>
      </c>
      <c r="G145" s="491" t="str">
        <f>IF(E145="","",VLOOKUP(E145,'Listing import 29.10.24'!$A$2:$J$7000,3,FALSE))</f>
        <v>philippe</v>
      </c>
      <c r="H145" s="245" t="str">
        <f>IF(E145="","",VLOOKUP(E145,'Listing import 29.10.24'!$A$2:$J$7000,4,FALSE))</f>
        <v>BG</v>
      </c>
      <c r="I145" s="794"/>
      <c r="J145" s="476"/>
      <c r="K145" s="477"/>
      <c r="L145" s="480"/>
      <c r="M145" s="153"/>
    </row>
    <row r="146" spans="1:13" ht="33.75" customHeight="1" x14ac:dyDescent="0.25">
      <c r="A146" s="788"/>
      <c r="B146" s="790"/>
      <c r="C146" s="786"/>
      <c r="D146" s="197">
        <v>4</v>
      </c>
      <c r="E146" s="124">
        <f>'INSCRIPTIONS COLLEGES'!E142</f>
        <v>24249223</v>
      </c>
      <c r="F146" s="490" t="str">
        <f>IF(E146="","",VLOOKUP(E146,'Listing import 29.10.24'!$A$2:$J$7000,2,FALSE))</f>
        <v>WATU</v>
      </c>
      <c r="G146" s="491" t="str">
        <f>IF(E146="","",VLOOKUP(E146,'Listing import 29.10.24'!$A$2:$J$7000,3,FALSE))</f>
        <v>ASRIEL</v>
      </c>
      <c r="H146" s="245" t="str">
        <f>IF(E146="","",VLOOKUP(E146,'Listing import 29.10.24'!$A$2:$J$7000,4,FALSE))</f>
        <v>BG</v>
      </c>
      <c r="I146" s="794"/>
      <c r="J146" s="476"/>
      <c r="K146" s="477"/>
      <c r="L146" s="480"/>
      <c r="M146" s="153"/>
    </row>
    <row r="147" spans="1:13" ht="33.75" customHeight="1" x14ac:dyDescent="0.25">
      <c r="A147" s="788"/>
      <c r="B147" s="799"/>
      <c r="C147" s="786"/>
      <c r="D147" s="197">
        <v>5</v>
      </c>
      <c r="E147" s="124">
        <f>'INSCRIPTIONS COLLEGES'!E143</f>
        <v>24239240</v>
      </c>
      <c r="F147" s="490" t="str">
        <f>IF(E147="","",VLOOKUP(E147,'Listing import 29.10.24'!$A$2:$J$7000,2,FALSE))</f>
        <v>WAYEWOL</v>
      </c>
      <c r="G147" s="491" t="str">
        <f>IF(E147="","",VLOOKUP(E147,'Listing import 29.10.24'!$A$2:$J$7000,3,FALSE))</f>
        <v>Waeren</v>
      </c>
      <c r="H147" s="245" t="str">
        <f>IF(E147="","",VLOOKUP(E147,'Listing import 29.10.24'!$A$2:$J$7000,4,FALSE))</f>
        <v>BG</v>
      </c>
      <c r="I147" s="795"/>
      <c r="J147" s="476"/>
      <c r="K147" s="477"/>
      <c r="L147" s="480"/>
      <c r="M147" s="153"/>
    </row>
    <row r="148" spans="1:13" ht="33.75" customHeight="1" x14ac:dyDescent="0.5">
      <c r="I148" s="481" t="e">
        <f>SUM(HOUR(I137+#REF!)*60*60,MINUTE(I137+#REF!)*60,SECOND(I137+#REF!))</f>
        <v>#REF!</v>
      </c>
    </row>
    <row r="149" spans="1:13" ht="33.75" customHeight="1" x14ac:dyDescent="0.25">
      <c r="B149" s="470" t="s">
        <v>56</v>
      </c>
      <c r="C149" s="494" t="s">
        <v>57</v>
      </c>
      <c r="D149" s="470" t="s">
        <v>58</v>
      </c>
      <c r="E149" s="471" t="s">
        <v>59</v>
      </c>
      <c r="F149" s="488" t="s">
        <v>60</v>
      </c>
      <c r="G149" s="489" t="s">
        <v>61</v>
      </c>
      <c r="H149" s="470" t="s">
        <v>62</v>
      </c>
      <c r="I149" s="473" t="s">
        <v>98</v>
      </c>
      <c r="J149" s="473" t="s">
        <v>108</v>
      </c>
      <c r="K149" s="473" t="s">
        <v>100</v>
      </c>
      <c r="L149" s="473" t="s">
        <v>101</v>
      </c>
      <c r="M149" s="473" t="s">
        <v>102</v>
      </c>
    </row>
    <row r="150" spans="1:13" ht="33.75" customHeight="1" x14ac:dyDescent="0.25">
      <c r="A150" s="787">
        <v>12</v>
      </c>
      <c r="B150" s="796" t="e">
        <f>IF(E150="","",VLOOKUP(E150,'Listing import 29.10.24'!$A$2:$J$7000,8,FALSE))</f>
        <v>#N/A</v>
      </c>
      <c r="C150" s="785" t="s">
        <v>93</v>
      </c>
      <c r="D150" s="197">
        <v>1</v>
      </c>
      <c r="E150" s="124">
        <f>'INSCRIPTIONS COLLEGES'!E146</f>
        <v>0</v>
      </c>
      <c r="F150" s="490" t="e">
        <f>IF(E150="","",VLOOKUP(E150,'Listing import 29.10.24'!$A$2:$J$7000,2,FALSE))</f>
        <v>#N/A</v>
      </c>
      <c r="G150" s="491" t="e">
        <f>IF(E150="","",VLOOKUP(E150,'Listing import 29.10.24'!$A$2:$J$7000,3,FALSE))</f>
        <v>#N/A</v>
      </c>
      <c r="H150" s="245" t="e">
        <f>IF(E150="","",VLOOKUP(E150,'Listing import 29.10.24'!$A$2:$J$7000,4,FALSE))</f>
        <v>#N/A</v>
      </c>
      <c r="I150" s="793"/>
      <c r="J150" s="476"/>
      <c r="K150" s="477"/>
      <c r="L150" s="478"/>
      <c r="M150" s="153"/>
    </row>
    <row r="151" spans="1:13" ht="33.75" customHeight="1" x14ac:dyDescent="0.25">
      <c r="A151" s="788"/>
      <c r="B151" s="797"/>
      <c r="C151" s="786"/>
      <c r="D151" s="197">
        <v>2</v>
      </c>
      <c r="E151" s="124">
        <f>'INSCRIPTIONS COLLEGES'!E147</f>
        <v>0</v>
      </c>
      <c r="F151" s="490" t="e">
        <f>IF(E151="","",VLOOKUP(E151,'Listing import 29.10.24'!$A$2:$J$7000,2,FALSE))</f>
        <v>#N/A</v>
      </c>
      <c r="G151" s="491" t="e">
        <f>IF(E151="","",VLOOKUP(E151,'Listing import 29.10.24'!$A$2:$J$7000,3,FALSE))</f>
        <v>#N/A</v>
      </c>
      <c r="H151" s="245" t="e">
        <f>IF(E151="","",VLOOKUP(E151,'Listing import 29.10.24'!$A$2:$J$7000,4,FALSE))</f>
        <v>#N/A</v>
      </c>
      <c r="I151" s="794"/>
      <c r="J151" s="476"/>
      <c r="K151" s="477"/>
      <c r="L151" s="478"/>
      <c r="M151" s="153"/>
    </row>
    <row r="152" spans="1:13" ht="33.75" customHeight="1" x14ac:dyDescent="0.25">
      <c r="A152" s="788"/>
      <c r="B152" s="797"/>
      <c r="C152" s="786"/>
      <c r="D152" s="197">
        <v>3</v>
      </c>
      <c r="E152" s="124">
        <f>'INSCRIPTIONS COLLEGES'!E148</f>
        <v>0</v>
      </c>
      <c r="F152" s="490" t="e">
        <f>IF(E152="","",VLOOKUP(E152,'Listing import 29.10.24'!$A$2:$J$7000,2,FALSE))</f>
        <v>#N/A</v>
      </c>
      <c r="G152" s="491" t="e">
        <f>IF(E152="","",VLOOKUP(E152,'Listing import 29.10.24'!$A$2:$J$7000,3,FALSE))</f>
        <v>#N/A</v>
      </c>
      <c r="H152" s="245" t="e">
        <f>IF(E152="","",VLOOKUP(E152,'Listing import 29.10.24'!$A$2:$J$7000,4,FALSE))</f>
        <v>#N/A</v>
      </c>
      <c r="I152" s="794"/>
      <c r="J152" s="476"/>
      <c r="K152" s="477"/>
      <c r="L152" s="478"/>
      <c r="M152" s="153"/>
    </row>
    <row r="153" spans="1:13" ht="33.75" customHeight="1" x14ac:dyDescent="0.25">
      <c r="A153" s="788"/>
      <c r="B153" s="797"/>
      <c r="C153" s="786"/>
      <c r="D153" s="197">
        <v>4</v>
      </c>
      <c r="E153" s="124">
        <f>'INSCRIPTIONS COLLEGES'!E149</f>
        <v>0</v>
      </c>
      <c r="F153" s="490" t="e">
        <f>IF(E153="","",VLOOKUP(E153,'Listing import 29.10.24'!$A$2:$J$7000,2,FALSE))</f>
        <v>#N/A</v>
      </c>
      <c r="G153" s="491" t="e">
        <f>IF(E153="","",VLOOKUP(E153,'Listing import 29.10.24'!$A$2:$J$7000,3,FALSE))</f>
        <v>#N/A</v>
      </c>
      <c r="H153" s="245" t="e">
        <f>IF(E153="","",VLOOKUP(E153,'Listing import 29.10.24'!$A$2:$J$7000,4,FALSE))</f>
        <v>#N/A</v>
      </c>
      <c r="I153" s="794"/>
      <c r="J153" s="476"/>
      <c r="K153" s="477"/>
      <c r="L153" s="478"/>
      <c r="M153" s="153"/>
    </row>
    <row r="154" spans="1:13" ht="33.75" customHeight="1" x14ac:dyDescent="0.25">
      <c r="A154" s="788"/>
      <c r="B154" s="797"/>
      <c r="C154" s="786"/>
      <c r="D154" s="197">
        <v>5</v>
      </c>
      <c r="E154" s="124">
        <f>'INSCRIPTIONS COLLEGES'!E150</f>
        <v>0</v>
      </c>
      <c r="F154" s="490" t="e">
        <f>IF(E154="","",VLOOKUP(E154,'Listing import 29.10.24'!$A$2:$J$7000,2,FALSE))</f>
        <v>#N/A</v>
      </c>
      <c r="G154" s="491" t="e">
        <f>IF(E154="","",VLOOKUP(E154,'Listing import 29.10.24'!$A$2:$J$7000,3,FALSE))</f>
        <v>#N/A</v>
      </c>
      <c r="H154" s="245" t="e">
        <f>IF(E154="","",VLOOKUP(E154,'Listing import 29.10.24'!$A$2:$J$7000,4,FALSE))</f>
        <v>#N/A</v>
      </c>
      <c r="I154" s="795"/>
      <c r="J154" s="476"/>
      <c r="K154" s="477"/>
      <c r="L154" s="478"/>
      <c r="M154" s="153"/>
    </row>
    <row r="155" spans="1:13" ht="33.75" customHeight="1" x14ac:dyDescent="0.25">
      <c r="A155" s="788"/>
      <c r="B155" s="797"/>
      <c r="C155" s="495"/>
      <c r="D155" s="479"/>
      <c r="E155" s="479"/>
      <c r="F155" s="492"/>
      <c r="G155" s="487"/>
      <c r="H155" s="245"/>
      <c r="I155" s="485"/>
      <c r="J155" s="476"/>
      <c r="K155" s="477"/>
      <c r="L155" s="480"/>
      <c r="M155" s="480"/>
    </row>
    <row r="156" spans="1:13" ht="33.75" customHeight="1" x14ac:dyDescent="0.25">
      <c r="A156" s="788"/>
      <c r="B156" s="797"/>
      <c r="C156" s="785" t="s">
        <v>97</v>
      </c>
      <c r="D156" s="197">
        <v>1</v>
      </c>
      <c r="E156" s="124">
        <f>'INSCRIPTIONS COLLEGES'!E152</f>
        <v>0</v>
      </c>
      <c r="F156" s="490" t="e">
        <f>IF(E156="","",VLOOKUP(E156,'Listing import 29.10.24'!$A$2:$J$7000,2,FALSE))</f>
        <v>#N/A</v>
      </c>
      <c r="G156" s="491" t="e">
        <f>IF(E156="","",VLOOKUP(E156,'Listing import 29.10.24'!$A$2:$J$7000,3,FALSE))</f>
        <v>#N/A</v>
      </c>
      <c r="H156" s="245" t="e">
        <f>IF(E156="","",VLOOKUP(E156,'Listing import 29.10.24'!$A$2:$J$7000,4,FALSE))</f>
        <v>#N/A</v>
      </c>
      <c r="I156" s="793"/>
      <c r="J156" s="476"/>
      <c r="K156" s="477"/>
      <c r="L156" s="480"/>
      <c r="M156" s="153"/>
    </row>
    <row r="157" spans="1:13" ht="33.75" customHeight="1" x14ac:dyDescent="0.25">
      <c r="A157" s="788"/>
      <c r="B157" s="797"/>
      <c r="C157" s="786"/>
      <c r="D157" s="197">
        <v>2</v>
      </c>
      <c r="E157" s="124">
        <f>'INSCRIPTIONS COLLEGES'!E153</f>
        <v>0</v>
      </c>
      <c r="F157" s="490" t="e">
        <f>IF(E157="","",VLOOKUP(E157,'Listing import 29.10.24'!$A$2:$J$7000,2,FALSE))</f>
        <v>#N/A</v>
      </c>
      <c r="G157" s="491" t="e">
        <f>IF(E157="","",VLOOKUP(E157,'Listing import 29.10.24'!$A$2:$J$7000,3,FALSE))</f>
        <v>#N/A</v>
      </c>
      <c r="H157" s="245" t="e">
        <f>IF(E157="","",VLOOKUP(E157,'Listing import 29.10.24'!$A$2:$J$7000,4,FALSE))</f>
        <v>#N/A</v>
      </c>
      <c r="I157" s="794"/>
      <c r="J157" s="476"/>
      <c r="K157" s="477"/>
      <c r="L157" s="480"/>
      <c r="M157" s="153"/>
    </row>
    <row r="158" spans="1:13" ht="33.75" customHeight="1" x14ac:dyDescent="0.25">
      <c r="A158" s="788"/>
      <c r="B158" s="797"/>
      <c r="C158" s="786"/>
      <c r="D158" s="197">
        <v>3</v>
      </c>
      <c r="E158" s="124">
        <f>'INSCRIPTIONS COLLEGES'!E154</f>
        <v>0</v>
      </c>
      <c r="F158" s="490" t="e">
        <f>IF(E158="","",VLOOKUP(E158,'Listing import 29.10.24'!$A$2:$J$7000,2,FALSE))</f>
        <v>#N/A</v>
      </c>
      <c r="G158" s="491" t="e">
        <f>IF(E158="","",VLOOKUP(E158,'Listing import 29.10.24'!$A$2:$J$7000,3,FALSE))</f>
        <v>#N/A</v>
      </c>
      <c r="H158" s="245" t="e">
        <f>IF(E158="","",VLOOKUP(E158,'Listing import 29.10.24'!$A$2:$J$7000,4,FALSE))</f>
        <v>#N/A</v>
      </c>
      <c r="I158" s="794"/>
      <c r="J158" s="476"/>
      <c r="K158" s="477"/>
      <c r="L158" s="480"/>
      <c r="M158" s="153"/>
    </row>
    <row r="159" spans="1:13" ht="33.75" customHeight="1" x14ac:dyDescent="0.25">
      <c r="A159" s="788"/>
      <c r="B159" s="797"/>
      <c r="C159" s="786"/>
      <c r="D159" s="197">
        <v>4</v>
      </c>
      <c r="E159" s="124">
        <f>'INSCRIPTIONS COLLEGES'!E155</f>
        <v>0</v>
      </c>
      <c r="F159" s="490" t="e">
        <f>IF(E159="","",VLOOKUP(E159,'Listing import 29.10.24'!$A$2:$J$7000,2,FALSE))</f>
        <v>#N/A</v>
      </c>
      <c r="G159" s="491" t="e">
        <f>IF(E159="","",VLOOKUP(E159,'Listing import 29.10.24'!$A$2:$J$7000,3,FALSE))</f>
        <v>#N/A</v>
      </c>
      <c r="H159" s="245" t="e">
        <f>IF(E159="","",VLOOKUP(E159,'Listing import 29.10.24'!$A$2:$J$7000,4,FALSE))</f>
        <v>#N/A</v>
      </c>
      <c r="I159" s="794"/>
      <c r="J159" s="476"/>
      <c r="K159" s="477"/>
      <c r="L159" s="480"/>
      <c r="M159" s="153"/>
    </row>
    <row r="160" spans="1:13" ht="33.75" customHeight="1" x14ac:dyDescent="0.25">
      <c r="A160" s="788"/>
      <c r="B160" s="798"/>
      <c r="C160" s="786"/>
      <c r="D160" s="197">
        <v>5</v>
      </c>
      <c r="E160" s="124">
        <f>'INSCRIPTIONS COLLEGES'!E156</f>
        <v>0</v>
      </c>
      <c r="F160" s="490" t="e">
        <f>IF(E160="","",VLOOKUP(E160,'Listing import 29.10.24'!$A$2:$J$7000,2,FALSE))</f>
        <v>#N/A</v>
      </c>
      <c r="G160" s="491" t="e">
        <f>IF(E160="","",VLOOKUP(E160,'Listing import 29.10.24'!$A$2:$J$7000,3,FALSE))</f>
        <v>#N/A</v>
      </c>
      <c r="H160" s="245" t="e">
        <f>IF(E160="","",VLOOKUP(E160,'Listing import 29.10.24'!$A$2:$J$7000,4,FALSE))</f>
        <v>#N/A</v>
      </c>
      <c r="I160" s="795"/>
      <c r="J160" s="476"/>
      <c r="K160" s="477"/>
      <c r="L160" s="480"/>
      <c r="M160" s="153"/>
    </row>
    <row r="161" spans="1:13" ht="33.75" customHeight="1" x14ac:dyDescent="0.5">
      <c r="I161" s="481" t="e">
        <f>SUM(HOUR(I150+#REF!)*60*60,MINUTE(I150+#REF!)*60,SECOND(I150+#REF!))</f>
        <v>#REF!</v>
      </c>
    </row>
    <row r="162" spans="1:13" ht="33.75" customHeight="1" x14ac:dyDescent="0.25">
      <c r="B162" s="470" t="s">
        <v>56</v>
      </c>
      <c r="C162" s="494" t="s">
        <v>57</v>
      </c>
      <c r="D162" s="470" t="s">
        <v>58</v>
      </c>
      <c r="E162" s="471" t="s">
        <v>59</v>
      </c>
      <c r="F162" s="488" t="s">
        <v>60</v>
      </c>
      <c r="G162" s="489" t="s">
        <v>61</v>
      </c>
      <c r="H162" s="470" t="s">
        <v>62</v>
      </c>
      <c r="I162" s="473" t="s">
        <v>98</v>
      </c>
      <c r="J162" s="473" t="s">
        <v>108</v>
      </c>
      <c r="K162" s="473" t="s">
        <v>100</v>
      </c>
      <c r="L162" s="473" t="s">
        <v>101</v>
      </c>
      <c r="M162" s="473" t="s">
        <v>102</v>
      </c>
    </row>
    <row r="163" spans="1:13" ht="33.75" customHeight="1" x14ac:dyDescent="0.25">
      <c r="A163" s="787">
        <v>13</v>
      </c>
      <c r="B163" s="796" t="str">
        <f>IF(E163="","",VLOOKUP(E163,'Listing import 29.10.24'!$A$2:$J$7000,8,FALSE))</f>
        <v>CLG.BAGANDA</v>
      </c>
      <c r="C163" s="785" t="s">
        <v>93</v>
      </c>
      <c r="D163" s="197">
        <v>1</v>
      </c>
      <c r="E163" s="124">
        <f>'INSCRIPTIONS COLLEGES'!E159</f>
        <v>24233823</v>
      </c>
      <c r="F163" s="490" t="str">
        <f>IF(E163="","",VLOOKUP(E163,'Listing import 29.10.24'!$A$2:$J$7000,2,FALSE))</f>
        <v>MICHEL -VILLAZ</v>
      </c>
      <c r="G163" s="491" t="str">
        <f>IF(E163="","",VLOOKUP(E163,'Listing import 29.10.24'!$A$2:$J$7000,3,FALSE))</f>
        <v>Shirley</v>
      </c>
      <c r="H163" s="245" t="str">
        <f>IF(E163="","",VLOOKUP(E163,'Listing import 29.10.24'!$A$2:$J$7000,4,FALSE))</f>
        <v>BF</v>
      </c>
      <c r="I163" s="793"/>
      <c r="J163" s="476"/>
      <c r="K163" s="477"/>
      <c r="L163" s="478"/>
      <c r="M163" s="153"/>
    </row>
    <row r="164" spans="1:13" ht="33.75" customHeight="1" x14ac:dyDescent="0.25">
      <c r="A164" s="788"/>
      <c r="B164" s="797"/>
      <c r="C164" s="786"/>
      <c r="D164" s="197">
        <v>2</v>
      </c>
      <c r="E164" s="124">
        <f>'INSCRIPTIONS COLLEGES'!E160</f>
        <v>24233792</v>
      </c>
      <c r="F164" s="490" t="str">
        <f>IF(E164="","",VLOOKUP(E164,'Listing import 29.10.24'!$A$2:$J$7000,2,FALSE))</f>
        <v>POYMEGNA</v>
      </c>
      <c r="G164" s="491" t="str">
        <f>IF(E164="","",VLOOKUP(E164,'Listing import 29.10.24'!$A$2:$J$7000,3,FALSE))</f>
        <v>Alice</v>
      </c>
      <c r="H164" s="245" t="str">
        <f>IF(E164="","",VLOOKUP(E164,'Listing import 29.10.24'!$A$2:$J$7000,4,FALSE))</f>
        <v>BF</v>
      </c>
      <c r="I164" s="794"/>
      <c r="J164" s="476"/>
      <c r="K164" s="477"/>
      <c r="L164" s="478"/>
      <c r="M164" s="153"/>
    </row>
    <row r="165" spans="1:13" ht="33.75" customHeight="1" x14ac:dyDescent="0.25">
      <c r="A165" s="788"/>
      <c r="B165" s="797"/>
      <c r="C165" s="786"/>
      <c r="D165" s="197">
        <v>3</v>
      </c>
      <c r="E165" s="124">
        <f>'INSCRIPTIONS COLLEGES'!E161</f>
        <v>24248662</v>
      </c>
      <c r="F165" s="490" t="str">
        <f>IF(E165="","",VLOOKUP(E165,'Listing import 29.10.24'!$A$2:$J$7000,2,FALSE))</f>
        <v>TCHONMA</v>
      </c>
      <c r="G165" s="491" t="str">
        <f>IF(E165="","",VLOOKUP(E165,'Listing import 29.10.24'!$A$2:$J$7000,3,FALSE))</f>
        <v>Tracy</v>
      </c>
      <c r="H165" s="245" t="str">
        <f>IF(E165="","",VLOOKUP(E165,'Listing import 29.10.24'!$A$2:$J$7000,4,FALSE))</f>
        <v>BF</v>
      </c>
      <c r="I165" s="794"/>
      <c r="J165" s="476"/>
      <c r="K165" s="477"/>
      <c r="L165" s="478"/>
      <c r="M165" s="153"/>
    </row>
    <row r="166" spans="1:13" ht="33.75" customHeight="1" x14ac:dyDescent="0.25">
      <c r="A166" s="788"/>
      <c r="B166" s="797"/>
      <c r="C166" s="786"/>
      <c r="D166" s="197">
        <v>4</v>
      </c>
      <c r="E166" s="124">
        <f>'INSCRIPTIONS COLLEGES'!E162</f>
        <v>24239142</v>
      </c>
      <c r="F166" s="490" t="str">
        <f>IF(E166="","",VLOOKUP(E166,'Listing import 29.10.24'!$A$2:$J$7000,2,FALSE))</f>
        <v>TEPITIOU</v>
      </c>
      <c r="G166" s="491" t="str">
        <f>IF(E166="","",VLOOKUP(E166,'Listing import 29.10.24'!$A$2:$J$7000,3,FALSE))</f>
        <v>Kayla</v>
      </c>
      <c r="H166" s="245" t="str">
        <f>IF(E166="","",VLOOKUP(E166,'Listing import 29.10.24'!$A$2:$J$7000,4,FALSE))</f>
        <v>BF</v>
      </c>
      <c r="I166" s="794"/>
      <c r="J166" s="476"/>
      <c r="K166" s="477"/>
      <c r="L166" s="478"/>
      <c r="M166" s="153"/>
    </row>
    <row r="167" spans="1:13" ht="33.75" customHeight="1" x14ac:dyDescent="0.25">
      <c r="A167" s="788"/>
      <c r="B167" s="797"/>
      <c r="C167" s="786"/>
      <c r="D167" s="197">
        <v>5</v>
      </c>
      <c r="E167" s="124">
        <f>'INSCRIPTIONS COLLEGES'!E163</f>
        <v>24249368</v>
      </c>
      <c r="F167" s="490" t="str">
        <f>IF(E167="","",VLOOKUP(E167,'Listing import 29.10.24'!$A$2:$J$7000,2,FALSE))</f>
        <v>WHAAP</v>
      </c>
      <c r="G167" s="491" t="str">
        <f>IF(E167="","",VLOOKUP(E167,'Listing import 29.10.24'!$A$2:$J$7000,3,FALSE))</f>
        <v>Lancy</v>
      </c>
      <c r="H167" s="245" t="str">
        <f>IF(E167="","",VLOOKUP(E167,'Listing import 29.10.24'!$A$2:$J$7000,4,FALSE))</f>
        <v>BF</v>
      </c>
      <c r="I167" s="795"/>
      <c r="J167" s="476"/>
      <c r="K167" s="477"/>
      <c r="L167" s="478"/>
      <c r="M167" s="153"/>
    </row>
    <row r="168" spans="1:13" ht="33.75" customHeight="1" x14ac:dyDescent="0.25">
      <c r="A168" s="788"/>
      <c r="B168" s="797"/>
      <c r="C168" s="495"/>
      <c r="D168" s="479"/>
      <c r="E168" s="479"/>
      <c r="F168" s="492"/>
      <c r="G168" s="487"/>
      <c r="H168" s="245"/>
      <c r="I168" s="485"/>
      <c r="J168" s="476"/>
      <c r="K168" s="477"/>
      <c r="L168" s="480"/>
      <c r="M168" s="480"/>
    </row>
    <row r="169" spans="1:13" ht="33.75" customHeight="1" x14ac:dyDescent="0.25">
      <c r="A169" s="788"/>
      <c r="B169" s="797"/>
      <c r="C169" s="785" t="s">
        <v>97</v>
      </c>
      <c r="D169" s="197">
        <v>1</v>
      </c>
      <c r="E169" s="124">
        <f>'INSCRIPTIONS COLLEGES'!E165</f>
        <v>24222659</v>
      </c>
      <c r="F169" s="490" t="str">
        <f>IF(E169="","",VLOOKUP(E169,'Listing import 29.10.24'!$A$2:$J$7000,2,FALSE))</f>
        <v>BOKOLA</v>
      </c>
      <c r="G169" s="491" t="str">
        <f>IF(E169="","",VLOOKUP(E169,'Listing import 29.10.24'!$A$2:$J$7000,3,FALSE))</f>
        <v>Isaac</v>
      </c>
      <c r="H169" s="245" t="str">
        <f>IF(E169="","",VLOOKUP(E169,'Listing import 29.10.24'!$A$2:$J$7000,4,FALSE))</f>
        <v>BG</v>
      </c>
      <c r="I169" s="793"/>
      <c r="J169" s="476"/>
      <c r="K169" s="477"/>
      <c r="L169" s="480"/>
      <c r="M169" s="153"/>
    </row>
    <row r="170" spans="1:13" ht="33.75" customHeight="1" x14ac:dyDescent="0.25">
      <c r="A170" s="788"/>
      <c r="B170" s="797"/>
      <c r="C170" s="786"/>
      <c r="D170" s="197">
        <v>2</v>
      </c>
      <c r="E170" s="124">
        <f>'INSCRIPTIONS COLLEGES'!E166</f>
        <v>24248664</v>
      </c>
      <c r="F170" s="490" t="str">
        <f>IF(E170="","",VLOOKUP(E170,'Listing import 29.10.24'!$A$2:$J$7000,2,FALSE))</f>
        <v>TEIN-WEIAWE</v>
      </c>
      <c r="G170" s="491" t="str">
        <f>IF(E170="","",VLOOKUP(E170,'Listing import 29.10.24'!$A$2:$J$7000,3,FALSE))</f>
        <v>Jean-Pierre</v>
      </c>
      <c r="H170" s="245" t="str">
        <f>IF(E170="","",VLOOKUP(E170,'Listing import 29.10.24'!$A$2:$J$7000,4,FALSE))</f>
        <v>BG</v>
      </c>
      <c r="I170" s="794"/>
      <c r="J170" s="476"/>
      <c r="K170" s="477"/>
      <c r="L170" s="480"/>
      <c r="M170" s="153"/>
    </row>
    <row r="171" spans="1:13" ht="33.75" customHeight="1" x14ac:dyDescent="0.25">
      <c r="A171" s="788"/>
      <c r="B171" s="797"/>
      <c r="C171" s="786"/>
      <c r="D171" s="197">
        <v>3</v>
      </c>
      <c r="E171" s="124">
        <f>'INSCRIPTIONS COLLEGES'!E167</f>
        <v>24239139</v>
      </c>
      <c r="F171" s="490" t="str">
        <f>IF(E171="","",VLOOKUP(E171,'Listing import 29.10.24'!$A$2:$J$7000,2,FALSE))</f>
        <v>TIDJINE</v>
      </c>
      <c r="G171" s="491" t="str">
        <f>IF(E171="","",VLOOKUP(E171,'Listing import 29.10.24'!$A$2:$J$7000,3,FALSE))</f>
        <v>Wilton</v>
      </c>
      <c r="H171" s="245" t="str">
        <f>IF(E171="","",VLOOKUP(E171,'Listing import 29.10.24'!$A$2:$J$7000,4,FALSE))</f>
        <v>BG</v>
      </c>
      <c r="I171" s="794"/>
      <c r="J171" s="476"/>
      <c r="K171" s="477"/>
      <c r="L171" s="480"/>
      <c r="M171" s="153"/>
    </row>
    <row r="172" spans="1:13" ht="33.75" customHeight="1" x14ac:dyDescent="0.25">
      <c r="A172" s="788"/>
      <c r="B172" s="797"/>
      <c r="C172" s="786"/>
      <c r="D172" s="197">
        <v>4</v>
      </c>
      <c r="E172" s="124">
        <f>'INSCRIPTIONS COLLEGES'!E168</f>
        <v>24222660</v>
      </c>
      <c r="F172" s="490" t="str">
        <f>IF(E172="","",VLOOKUP(E172,'Listing import 29.10.24'!$A$2:$J$7000,2,FALSE))</f>
        <v>WALA-WINDI</v>
      </c>
      <c r="G172" s="491" t="str">
        <f>IF(E172="","",VLOOKUP(E172,'Listing import 29.10.24'!$A$2:$J$7000,3,FALSE))</f>
        <v>Jhared</v>
      </c>
      <c r="H172" s="245" t="str">
        <f>IF(E172="","",VLOOKUP(E172,'Listing import 29.10.24'!$A$2:$J$7000,4,FALSE))</f>
        <v>BG</v>
      </c>
      <c r="I172" s="794"/>
      <c r="J172" s="476"/>
      <c r="K172" s="477"/>
      <c r="L172" s="480"/>
      <c r="M172" s="153"/>
    </row>
    <row r="173" spans="1:13" ht="33.75" customHeight="1" x14ac:dyDescent="0.25">
      <c r="A173" s="788"/>
      <c r="B173" s="798"/>
      <c r="C173" s="786"/>
      <c r="D173" s="197">
        <v>5</v>
      </c>
      <c r="E173" s="124">
        <f>'INSCRIPTIONS COLLEGES'!E169</f>
        <v>24233797</v>
      </c>
      <c r="F173" s="490" t="str">
        <f>IF(E173="","",VLOOKUP(E173,'Listing import 29.10.24'!$A$2:$J$7000,2,FALSE))</f>
        <v>WHAAP</v>
      </c>
      <c r="G173" s="491" t="str">
        <f>IF(E173="","",VLOOKUP(E173,'Listing import 29.10.24'!$A$2:$J$7000,3,FALSE))</f>
        <v>Antoine</v>
      </c>
      <c r="H173" s="245" t="str">
        <f>IF(E173="","",VLOOKUP(E173,'Listing import 29.10.24'!$A$2:$J$7000,4,FALSE))</f>
        <v>BG</v>
      </c>
      <c r="I173" s="795"/>
      <c r="J173" s="476"/>
      <c r="K173" s="477"/>
      <c r="L173" s="480"/>
      <c r="M173" s="153"/>
    </row>
    <row r="174" spans="1:13" ht="33.75" customHeight="1" x14ac:dyDescent="0.5">
      <c r="I174" s="481" t="e">
        <f>SUM(HOUR(I163+#REF!)*60*60,MINUTE(I163+#REF!)*60,SECOND(I163+#REF!))</f>
        <v>#REF!</v>
      </c>
    </row>
    <row r="175" spans="1:13" ht="33.75" customHeight="1" x14ac:dyDescent="0.25">
      <c r="B175" s="470" t="s">
        <v>56</v>
      </c>
      <c r="C175" s="494" t="s">
        <v>57</v>
      </c>
      <c r="D175" s="470" t="s">
        <v>58</v>
      </c>
      <c r="E175" s="471" t="s">
        <v>59</v>
      </c>
      <c r="F175" s="488" t="s">
        <v>60</v>
      </c>
      <c r="G175" s="489" t="s">
        <v>61</v>
      </c>
      <c r="H175" s="470" t="s">
        <v>62</v>
      </c>
      <c r="I175" s="473" t="s">
        <v>98</v>
      </c>
      <c r="J175" s="473" t="s">
        <v>108</v>
      </c>
      <c r="K175" s="473" t="s">
        <v>100</v>
      </c>
      <c r="L175" s="473" t="s">
        <v>101</v>
      </c>
      <c r="M175" s="473" t="s">
        <v>102</v>
      </c>
    </row>
    <row r="176" spans="1:13" ht="33.75" customHeight="1" x14ac:dyDescent="0.25">
      <c r="A176" s="787">
        <v>14</v>
      </c>
      <c r="B176" s="796" t="e">
        <f>IF(E176="","",VLOOKUP(E176,'Listing import 29.10.24'!$A$2:$J$7000,8,FALSE))</f>
        <v>#N/A</v>
      </c>
      <c r="C176" s="785" t="s">
        <v>93</v>
      </c>
      <c r="D176" s="197">
        <v>1</v>
      </c>
      <c r="E176" s="124">
        <f>'INSCRIPTIONS COLLEGES'!E172</f>
        <v>0</v>
      </c>
      <c r="F176" s="490" t="e">
        <f>IF(E176="","",VLOOKUP(E176,'Listing import 29.10.24'!$A$2:$J$7000,2,FALSE))</f>
        <v>#N/A</v>
      </c>
      <c r="G176" s="491" t="e">
        <f>IF(E176="","",VLOOKUP(E176,'Listing import 29.10.24'!$A$2:$J$7000,3,FALSE))</f>
        <v>#N/A</v>
      </c>
      <c r="H176" s="245" t="e">
        <f>IF(E176="","",VLOOKUP(E176,'Listing import 29.10.24'!$A$2:$J$7000,4,FALSE))</f>
        <v>#N/A</v>
      </c>
      <c r="I176" s="793"/>
      <c r="J176" s="476"/>
      <c r="K176" s="477"/>
      <c r="L176" s="478"/>
      <c r="M176" s="153"/>
    </row>
    <row r="177" spans="1:13" ht="33.75" customHeight="1" x14ac:dyDescent="0.25">
      <c r="A177" s="788"/>
      <c r="B177" s="797"/>
      <c r="C177" s="786"/>
      <c r="D177" s="197">
        <v>2</v>
      </c>
      <c r="E177" s="124">
        <f>'INSCRIPTIONS COLLEGES'!E173</f>
        <v>0</v>
      </c>
      <c r="F177" s="490" t="e">
        <f>IF(E177="","",VLOOKUP(E177,'Listing import 29.10.24'!$A$2:$J$7000,2,FALSE))</f>
        <v>#N/A</v>
      </c>
      <c r="G177" s="491" t="e">
        <f>IF(E177="","",VLOOKUP(E177,'Listing import 29.10.24'!$A$2:$J$7000,3,FALSE))</f>
        <v>#N/A</v>
      </c>
      <c r="H177" s="245" t="e">
        <f>IF(E177="","",VLOOKUP(E177,'Listing import 29.10.24'!$A$2:$J$7000,4,FALSE))</f>
        <v>#N/A</v>
      </c>
      <c r="I177" s="794"/>
      <c r="J177" s="476"/>
      <c r="K177" s="477"/>
      <c r="L177" s="478"/>
      <c r="M177" s="153"/>
    </row>
    <row r="178" spans="1:13" ht="33.75" customHeight="1" x14ac:dyDescent="0.25">
      <c r="A178" s="788"/>
      <c r="B178" s="797"/>
      <c r="C178" s="786"/>
      <c r="D178" s="197">
        <v>3</v>
      </c>
      <c r="E178" s="124">
        <f>'INSCRIPTIONS COLLEGES'!E174</f>
        <v>0</v>
      </c>
      <c r="F178" s="490" t="e">
        <f>IF(E178="","",VLOOKUP(E178,'Listing import 29.10.24'!$A$2:$J$7000,2,FALSE))</f>
        <v>#N/A</v>
      </c>
      <c r="G178" s="491" t="e">
        <f>IF(E178="","",VLOOKUP(E178,'Listing import 29.10.24'!$A$2:$J$7000,3,FALSE))</f>
        <v>#N/A</v>
      </c>
      <c r="H178" s="245" t="e">
        <f>IF(E178="","",VLOOKUP(E178,'Listing import 29.10.24'!$A$2:$J$7000,4,FALSE))</f>
        <v>#N/A</v>
      </c>
      <c r="I178" s="794"/>
      <c r="J178" s="476"/>
      <c r="K178" s="477"/>
      <c r="L178" s="478"/>
      <c r="M178" s="153"/>
    </row>
    <row r="179" spans="1:13" ht="33.75" customHeight="1" x14ac:dyDescent="0.25">
      <c r="A179" s="788"/>
      <c r="B179" s="797"/>
      <c r="C179" s="786"/>
      <c r="D179" s="197">
        <v>4</v>
      </c>
      <c r="E179" s="124">
        <f>'INSCRIPTIONS COLLEGES'!E175</f>
        <v>0</v>
      </c>
      <c r="F179" s="490" t="e">
        <f>IF(E179="","",VLOOKUP(E179,'Listing import 29.10.24'!$A$2:$J$7000,2,FALSE))</f>
        <v>#N/A</v>
      </c>
      <c r="G179" s="491" t="e">
        <f>IF(E179="","",VLOOKUP(E179,'Listing import 29.10.24'!$A$2:$J$7000,3,FALSE))</f>
        <v>#N/A</v>
      </c>
      <c r="H179" s="245" t="e">
        <f>IF(E179="","",VLOOKUP(E179,'Listing import 29.10.24'!$A$2:$J$7000,4,FALSE))</f>
        <v>#N/A</v>
      </c>
      <c r="I179" s="794"/>
      <c r="J179" s="476"/>
      <c r="K179" s="477"/>
      <c r="L179" s="478"/>
      <c r="M179" s="153"/>
    </row>
    <row r="180" spans="1:13" ht="33.75" customHeight="1" x14ac:dyDescent="0.25">
      <c r="A180" s="788"/>
      <c r="B180" s="797"/>
      <c r="C180" s="786"/>
      <c r="D180" s="197">
        <v>5</v>
      </c>
      <c r="E180" s="124">
        <f>'INSCRIPTIONS COLLEGES'!E176</f>
        <v>0</v>
      </c>
      <c r="F180" s="490" t="e">
        <f>IF(E180="","",VLOOKUP(E180,'Listing import 29.10.24'!$A$2:$J$7000,2,FALSE))</f>
        <v>#N/A</v>
      </c>
      <c r="G180" s="491" t="e">
        <f>IF(E180="","",VLOOKUP(E180,'Listing import 29.10.24'!$A$2:$J$7000,3,FALSE))</f>
        <v>#N/A</v>
      </c>
      <c r="H180" s="245" t="e">
        <f>IF(E180="","",VLOOKUP(E180,'Listing import 29.10.24'!$A$2:$J$7000,4,FALSE))</f>
        <v>#N/A</v>
      </c>
      <c r="I180" s="795"/>
      <c r="J180" s="476"/>
      <c r="K180" s="477"/>
      <c r="L180" s="478"/>
      <c r="M180" s="153"/>
    </row>
    <row r="181" spans="1:13" ht="33.75" customHeight="1" x14ac:dyDescent="0.25">
      <c r="A181" s="788"/>
      <c r="B181" s="797"/>
      <c r="C181" s="495"/>
      <c r="D181" s="479"/>
      <c r="E181" s="479"/>
      <c r="F181" s="492"/>
      <c r="G181" s="487"/>
      <c r="H181" s="245"/>
      <c r="I181" s="485"/>
      <c r="J181" s="476"/>
      <c r="K181" s="477"/>
      <c r="L181" s="480"/>
      <c r="M181" s="480"/>
    </row>
    <row r="182" spans="1:13" ht="33.75" customHeight="1" x14ac:dyDescent="0.25">
      <c r="A182" s="788"/>
      <c r="B182" s="797"/>
      <c r="C182" s="785" t="s">
        <v>97</v>
      </c>
      <c r="D182" s="197">
        <v>1</v>
      </c>
      <c r="E182" s="124">
        <f>'INSCRIPTIONS COLLEGES'!E178</f>
        <v>0</v>
      </c>
      <c r="F182" s="490" t="e">
        <f>IF(E182="","",VLOOKUP(E182,'Listing import 29.10.24'!$A$2:$J$7000,2,FALSE))</f>
        <v>#N/A</v>
      </c>
      <c r="G182" s="491" t="e">
        <f>IF(E182="","",VLOOKUP(E182,'Listing import 29.10.24'!$A$2:$J$7000,3,FALSE))</f>
        <v>#N/A</v>
      </c>
      <c r="H182" s="245" t="e">
        <f>IF(E182="","",VLOOKUP(E182,'Listing import 29.10.24'!$A$2:$J$7000,4,FALSE))</f>
        <v>#N/A</v>
      </c>
      <c r="I182" s="793"/>
      <c r="J182" s="476"/>
      <c r="K182" s="477"/>
      <c r="L182" s="480"/>
      <c r="M182" s="153"/>
    </row>
    <row r="183" spans="1:13" ht="33.75" customHeight="1" x14ac:dyDescent="0.25">
      <c r="A183" s="788"/>
      <c r="B183" s="797"/>
      <c r="C183" s="786"/>
      <c r="D183" s="197">
        <v>2</v>
      </c>
      <c r="E183" s="124">
        <f>'INSCRIPTIONS COLLEGES'!E179</f>
        <v>0</v>
      </c>
      <c r="F183" s="490" t="e">
        <f>IF(E183="","",VLOOKUP(E183,'Listing import 29.10.24'!$A$2:$J$7000,2,FALSE))</f>
        <v>#N/A</v>
      </c>
      <c r="G183" s="491" t="e">
        <f>IF(E183="","",VLOOKUP(E183,'Listing import 29.10.24'!$A$2:$J$7000,3,FALSE))</f>
        <v>#N/A</v>
      </c>
      <c r="H183" s="245" t="e">
        <f>IF(E183="","",VLOOKUP(E183,'Listing import 29.10.24'!$A$2:$J$7000,4,FALSE))</f>
        <v>#N/A</v>
      </c>
      <c r="I183" s="794"/>
      <c r="J183" s="476"/>
      <c r="K183" s="477"/>
      <c r="L183" s="480"/>
      <c r="M183" s="153"/>
    </row>
    <row r="184" spans="1:13" ht="33.75" customHeight="1" x14ac:dyDescent="0.25">
      <c r="A184" s="788"/>
      <c r="B184" s="797"/>
      <c r="C184" s="786"/>
      <c r="D184" s="197">
        <v>3</v>
      </c>
      <c r="E184" s="124">
        <f>'INSCRIPTIONS COLLEGES'!E180</f>
        <v>0</v>
      </c>
      <c r="F184" s="490" t="e">
        <f>IF(E184="","",VLOOKUP(E184,'Listing import 29.10.24'!$A$2:$J$7000,2,FALSE))</f>
        <v>#N/A</v>
      </c>
      <c r="G184" s="491" t="e">
        <f>IF(E184="","",VLOOKUP(E184,'Listing import 29.10.24'!$A$2:$J$7000,3,FALSE))</f>
        <v>#N/A</v>
      </c>
      <c r="H184" s="245" t="e">
        <f>IF(E184="","",VLOOKUP(E184,'Listing import 29.10.24'!$A$2:$J$7000,4,FALSE))</f>
        <v>#N/A</v>
      </c>
      <c r="I184" s="794"/>
      <c r="J184" s="476"/>
      <c r="K184" s="477"/>
      <c r="L184" s="480"/>
      <c r="M184" s="153"/>
    </row>
    <row r="185" spans="1:13" ht="33.75" customHeight="1" x14ac:dyDescent="0.25">
      <c r="A185" s="788"/>
      <c r="B185" s="797"/>
      <c r="C185" s="786"/>
      <c r="D185" s="197">
        <v>4</v>
      </c>
      <c r="E185" s="124">
        <f>'INSCRIPTIONS COLLEGES'!E181</f>
        <v>0</v>
      </c>
      <c r="F185" s="490" t="e">
        <f>IF(E185="","",VLOOKUP(E185,'Listing import 29.10.24'!$A$2:$J$7000,2,FALSE))</f>
        <v>#N/A</v>
      </c>
      <c r="G185" s="491" t="e">
        <f>IF(E185="","",VLOOKUP(E185,'Listing import 29.10.24'!$A$2:$J$7000,3,FALSE))</f>
        <v>#N/A</v>
      </c>
      <c r="H185" s="245" t="e">
        <f>IF(E185="","",VLOOKUP(E185,'Listing import 29.10.24'!$A$2:$J$7000,4,FALSE))</f>
        <v>#N/A</v>
      </c>
      <c r="I185" s="794"/>
      <c r="J185" s="476"/>
      <c r="K185" s="477"/>
      <c r="L185" s="480"/>
      <c r="M185" s="153"/>
    </row>
    <row r="186" spans="1:13" ht="33.75" customHeight="1" x14ac:dyDescent="0.25">
      <c r="A186" s="788"/>
      <c r="B186" s="798"/>
      <c r="C186" s="786"/>
      <c r="D186" s="197">
        <v>5</v>
      </c>
      <c r="E186" s="124">
        <f>'INSCRIPTIONS COLLEGES'!E182</f>
        <v>0</v>
      </c>
      <c r="F186" s="490" t="e">
        <f>IF(E186="","",VLOOKUP(E186,'Listing import 29.10.24'!$A$2:$J$7000,2,FALSE))</f>
        <v>#N/A</v>
      </c>
      <c r="G186" s="491" t="e">
        <f>IF(E186="","",VLOOKUP(E186,'Listing import 29.10.24'!$A$2:$J$7000,3,FALSE))</f>
        <v>#N/A</v>
      </c>
      <c r="H186" s="245" t="e">
        <f>IF(E186="","",VLOOKUP(E186,'Listing import 29.10.24'!$A$2:$J$7000,4,FALSE))</f>
        <v>#N/A</v>
      </c>
      <c r="I186" s="795"/>
      <c r="J186" s="476"/>
      <c r="K186" s="477"/>
      <c r="L186" s="480"/>
      <c r="M186" s="153"/>
    </row>
    <row r="187" spans="1:13" ht="33.75" customHeight="1" x14ac:dyDescent="0.5">
      <c r="I187" s="481" t="e">
        <f>SUM(HOUR(I176+#REF!)*60*60,MINUTE(I176+#REF!)*60,SECOND(I176+#REF!))</f>
        <v>#REF!</v>
      </c>
    </row>
    <row r="188" spans="1:13" ht="33.75" customHeight="1" x14ac:dyDescent="0.25">
      <c r="B188" s="470" t="s">
        <v>56</v>
      </c>
      <c r="C188" s="494" t="s">
        <v>57</v>
      </c>
      <c r="D188" s="470" t="s">
        <v>58</v>
      </c>
      <c r="E188" s="471" t="s">
        <v>59</v>
      </c>
      <c r="F188" s="488" t="s">
        <v>60</v>
      </c>
      <c r="G188" s="489" t="s">
        <v>61</v>
      </c>
      <c r="H188" s="470" t="s">
        <v>62</v>
      </c>
      <c r="I188" s="473" t="s">
        <v>98</v>
      </c>
      <c r="J188" s="473" t="s">
        <v>108</v>
      </c>
      <c r="K188" s="473" t="s">
        <v>100</v>
      </c>
      <c r="L188" s="473" t="s">
        <v>101</v>
      </c>
      <c r="M188" s="473" t="s">
        <v>102</v>
      </c>
    </row>
    <row r="189" spans="1:13" ht="33.75" customHeight="1" x14ac:dyDescent="0.25">
      <c r="A189" s="787">
        <v>15</v>
      </c>
      <c r="B189" s="796" t="e">
        <f>IF(E189="","",VLOOKUP(E189,'Listing import 29.10.24'!$A$2:$J$7000,8,FALSE))</f>
        <v>#N/A</v>
      </c>
      <c r="C189" s="785" t="s">
        <v>93</v>
      </c>
      <c r="D189" s="197">
        <v>1</v>
      </c>
      <c r="E189" s="124">
        <f>'INSCRIPTIONS COLLEGES'!E185</f>
        <v>0</v>
      </c>
      <c r="F189" s="490" t="e">
        <f>IF(E189="","",VLOOKUP(E189,'Listing import 29.10.24'!$A$2:$J$7000,2,FALSE))</f>
        <v>#N/A</v>
      </c>
      <c r="G189" s="491" t="e">
        <f>IF(E189="","",VLOOKUP(E189,'Listing import 29.10.24'!$A$2:$J$7000,3,FALSE))</f>
        <v>#N/A</v>
      </c>
      <c r="H189" s="245" t="e">
        <f>IF(E189="","",VLOOKUP(E189,'Listing import 29.10.24'!$A$2:$J$7000,4,FALSE))</f>
        <v>#N/A</v>
      </c>
      <c r="I189" s="793"/>
      <c r="J189" s="476"/>
      <c r="K189" s="477"/>
      <c r="L189" s="478"/>
      <c r="M189" s="153"/>
    </row>
    <row r="190" spans="1:13" ht="33.75" customHeight="1" x14ac:dyDescent="0.25">
      <c r="A190" s="788"/>
      <c r="B190" s="797"/>
      <c r="C190" s="786"/>
      <c r="D190" s="197">
        <v>2</v>
      </c>
      <c r="E190" s="124">
        <f>'INSCRIPTIONS COLLEGES'!E186</f>
        <v>0</v>
      </c>
      <c r="F190" s="490" t="e">
        <f>IF(E190="","",VLOOKUP(E190,'Listing import 29.10.24'!$A$2:$J$7000,2,FALSE))</f>
        <v>#N/A</v>
      </c>
      <c r="G190" s="491" t="e">
        <f>IF(E190="","",VLOOKUP(E190,'Listing import 29.10.24'!$A$2:$J$7000,3,FALSE))</f>
        <v>#N/A</v>
      </c>
      <c r="H190" s="245" t="e">
        <f>IF(E190="","",VLOOKUP(E190,'Listing import 29.10.24'!$A$2:$J$7000,4,FALSE))</f>
        <v>#N/A</v>
      </c>
      <c r="I190" s="794"/>
      <c r="J190" s="476"/>
      <c r="K190" s="477"/>
      <c r="L190" s="478"/>
      <c r="M190" s="153"/>
    </row>
    <row r="191" spans="1:13" ht="33.75" customHeight="1" x14ac:dyDescent="0.25">
      <c r="A191" s="788"/>
      <c r="B191" s="797"/>
      <c r="C191" s="786"/>
      <c r="D191" s="197">
        <v>3</v>
      </c>
      <c r="E191" s="124">
        <f>'INSCRIPTIONS COLLEGES'!E187</f>
        <v>0</v>
      </c>
      <c r="F191" s="490" t="e">
        <f>IF(E191="","",VLOOKUP(E191,'Listing import 29.10.24'!$A$2:$J$7000,2,FALSE))</f>
        <v>#N/A</v>
      </c>
      <c r="G191" s="491" t="e">
        <f>IF(E191="","",VLOOKUP(E191,'Listing import 29.10.24'!$A$2:$J$7000,3,FALSE))</f>
        <v>#N/A</v>
      </c>
      <c r="H191" s="245" t="e">
        <f>IF(E191="","",VLOOKUP(E191,'Listing import 29.10.24'!$A$2:$J$7000,4,FALSE))</f>
        <v>#N/A</v>
      </c>
      <c r="I191" s="794"/>
      <c r="J191" s="476"/>
      <c r="K191" s="477"/>
      <c r="L191" s="478"/>
      <c r="M191" s="153"/>
    </row>
    <row r="192" spans="1:13" ht="33.75" customHeight="1" x14ac:dyDescent="0.25">
      <c r="A192" s="788"/>
      <c r="B192" s="797"/>
      <c r="C192" s="786"/>
      <c r="D192" s="197">
        <v>4</v>
      </c>
      <c r="E192" s="124">
        <f>'INSCRIPTIONS COLLEGES'!E188</f>
        <v>0</v>
      </c>
      <c r="F192" s="490" t="e">
        <f>IF(E192="","",VLOOKUP(E192,'Listing import 29.10.24'!$A$2:$J$7000,2,FALSE))</f>
        <v>#N/A</v>
      </c>
      <c r="G192" s="491" t="e">
        <f>IF(E192="","",VLOOKUP(E192,'Listing import 29.10.24'!$A$2:$J$7000,3,FALSE))</f>
        <v>#N/A</v>
      </c>
      <c r="H192" s="245" t="e">
        <f>IF(E192="","",VLOOKUP(E192,'Listing import 29.10.24'!$A$2:$J$7000,4,FALSE))</f>
        <v>#N/A</v>
      </c>
      <c r="I192" s="794"/>
      <c r="J192" s="476"/>
      <c r="K192" s="477"/>
      <c r="L192" s="478"/>
      <c r="M192" s="153"/>
    </row>
    <row r="193" spans="1:13" ht="33.75" customHeight="1" x14ac:dyDescent="0.25">
      <c r="A193" s="788"/>
      <c r="B193" s="797"/>
      <c r="C193" s="786"/>
      <c r="D193" s="197">
        <v>5</v>
      </c>
      <c r="E193" s="124">
        <f>'INSCRIPTIONS COLLEGES'!E189</f>
        <v>0</v>
      </c>
      <c r="F193" s="490" t="e">
        <f>IF(E193="","",VLOOKUP(E193,'Listing import 29.10.24'!$A$2:$J$7000,2,FALSE))</f>
        <v>#N/A</v>
      </c>
      <c r="G193" s="491" t="e">
        <f>IF(E193="","",VLOOKUP(E193,'Listing import 29.10.24'!$A$2:$J$7000,3,FALSE))</f>
        <v>#N/A</v>
      </c>
      <c r="H193" s="245" t="e">
        <f>IF(E193="","",VLOOKUP(E193,'Listing import 29.10.24'!$A$2:$J$7000,4,FALSE))</f>
        <v>#N/A</v>
      </c>
      <c r="I193" s="795"/>
      <c r="J193" s="476"/>
      <c r="K193" s="477"/>
      <c r="L193" s="478"/>
      <c r="M193" s="153"/>
    </row>
    <row r="194" spans="1:13" ht="33.75" customHeight="1" x14ac:dyDescent="0.25">
      <c r="A194" s="788"/>
      <c r="B194" s="797"/>
      <c r="C194" s="495"/>
      <c r="D194" s="479"/>
      <c r="E194" s="479"/>
      <c r="F194" s="492"/>
      <c r="G194" s="487"/>
      <c r="H194" s="245"/>
      <c r="I194" s="485"/>
      <c r="J194" s="476"/>
      <c r="K194" s="477"/>
      <c r="L194" s="480"/>
      <c r="M194" s="480"/>
    </row>
    <row r="195" spans="1:13" ht="33.75" customHeight="1" x14ac:dyDescent="0.25">
      <c r="A195" s="788"/>
      <c r="B195" s="797"/>
      <c r="C195" s="785" t="s">
        <v>97</v>
      </c>
      <c r="D195" s="197">
        <v>1</v>
      </c>
      <c r="E195" s="124">
        <f>'INSCRIPTIONS COLLEGES'!E191</f>
        <v>0</v>
      </c>
      <c r="F195" s="490" t="e">
        <f>IF(E195="","",VLOOKUP(E195,'Listing import 29.10.24'!$A$2:$J$7000,2,FALSE))</f>
        <v>#N/A</v>
      </c>
      <c r="G195" s="491" t="e">
        <f>IF(E195="","",VLOOKUP(E195,'Listing import 29.10.24'!$A$2:$J$7000,3,FALSE))</f>
        <v>#N/A</v>
      </c>
      <c r="H195" s="245" t="e">
        <f>IF(E195="","",VLOOKUP(E195,'Listing import 29.10.24'!$A$2:$J$7000,4,FALSE))</f>
        <v>#N/A</v>
      </c>
      <c r="I195" s="793"/>
      <c r="J195" s="476"/>
      <c r="K195" s="477"/>
      <c r="L195" s="480"/>
      <c r="M195" s="153"/>
    </row>
    <row r="196" spans="1:13" ht="33.75" customHeight="1" x14ac:dyDescent="0.25">
      <c r="A196" s="788"/>
      <c r="B196" s="797"/>
      <c r="C196" s="786"/>
      <c r="D196" s="197">
        <v>2</v>
      </c>
      <c r="E196" s="124">
        <f>'INSCRIPTIONS COLLEGES'!E192</f>
        <v>0</v>
      </c>
      <c r="F196" s="490" t="e">
        <f>IF(E196="","",VLOOKUP(E196,'Listing import 29.10.24'!$A$2:$J$7000,2,FALSE))</f>
        <v>#N/A</v>
      </c>
      <c r="G196" s="491" t="e">
        <f>IF(E196="","",VLOOKUP(E196,'Listing import 29.10.24'!$A$2:$J$7000,3,FALSE))</f>
        <v>#N/A</v>
      </c>
      <c r="H196" s="245" t="e">
        <f>IF(E196="","",VLOOKUP(E196,'Listing import 29.10.24'!$A$2:$J$7000,4,FALSE))</f>
        <v>#N/A</v>
      </c>
      <c r="I196" s="794"/>
      <c r="J196" s="476"/>
      <c r="K196" s="477"/>
      <c r="L196" s="480"/>
      <c r="M196" s="153"/>
    </row>
    <row r="197" spans="1:13" ht="33.75" customHeight="1" x14ac:dyDescent="0.25">
      <c r="A197" s="788"/>
      <c r="B197" s="797"/>
      <c r="C197" s="786"/>
      <c r="D197" s="197">
        <v>3</v>
      </c>
      <c r="E197" s="124">
        <f>'INSCRIPTIONS COLLEGES'!E193</f>
        <v>0</v>
      </c>
      <c r="F197" s="490" t="e">
        <f>IF(E197="","",VLOOKUP(E197,'Listing import 29.10.24'!$A$2:$J$7000,2,FALSE))</f>
        <v>#N/A</v>
      </c>
      <c r="G197" s="491" t="e">
        <f>IF(E197="","",VLOOKUP(E197,'Listing import 29.10.24'!$A$2:$J$7000,3,FALSE))</f>
        <v>#N/A</v>
      </c>
      <c r="H197" s="245" t="e">
        <f>IF(E197="","",VLOOKUP(E197,'Listing import 29.10.24'!$A$2:$J$7000,4,FALSE))</f>
        <v>#N/A</v>
      </c>
      <c r="I197" s="794"/>
      <c r="J197" s="476"/>
      <c r="K197" s="477"/>
      <c r="L197" s="480"/>
      <c r="M197" s="153"/>
    </row>
    <row r="198" spans="1:13" ht="33.75" customHeight="1" x14ac:dyDescent="0.25">
      <c r="A198" s="788"/>
      <c r="B198" s="797"/>
      <c r="C198" s="786"/>
      <c r="D198" s="197">
        <v>4</v>
      </c>
      <c r="E198" s="124">
        <f>'INSCRIPTIONS COLLEGES'!E194</f>
        <v>0</v>
      </c>
      <c r="F198" s="490" t="e">
        <f>IF(E198="","",VLOOKUP(E198,'Listing import 29.10.24'!$A$2:$J$7000,2,FALSE))</f>
        <v>#N/A</v>
      </c>
      <c r="G198" s="491" t="e">
        <f>IF(E198="","",VLOOKUP(E198,'Listing import 29.10.24'!$A$2:$J$7000,3,FALSE))</f>
        <v>#N/A</v>
      </c>
      <c r="H198" s="245" t="e">
        <f>IF(E198="","",VLOOKUP(E198,'Listing import 29.10.24'!$A$2:$J$7000,4,FALSE))</f>
        <v>#N/A</v>
      </c>
      <c r="I198" s="794"/>
      <c r="J198" s="476"/>
      <c r="K198" s="477"/>
      <c r="L198" s="480"/>
      <c r="M198" s="153"/>
    </row>
    <row r="199" spans="1:13" ht="33.75" customHeight="1" x14ac:dyDescent="0.25">
      <c r="A199" s="788"/>
      <c r="B199" s="798"/>
      <c r="C199" s="786"/>
      <c r="D199" s="197">
        <v>5</v>
      </c>
      <c r="E199" s="124">
        <f>'INSCRIPTIONS COLLEGES'!E195</f>
        <v>0</v>
      </c>
      <c r="F199" s="490" t="e">
        <f>IF(E199="","",VLOOKUP(E199,'Listing import 29.10.24'!$A$2:$J$7000,2,FALSE))</f>
        <v>#N/A</v>
      </c>
      <c r="G199" s="491" t="e">
        <f>IF(E199="","",VLOOKUP(E199,'Listing import 29.10.24'!$A$2:$J$7000,3,FALSE))</f>
        <v>#N/A</v>
      </c>
      <c r="H199" s="245" t="e">
        <f>IF(E199="","",VLOOKUP(E199,'Listing import 29.10.24'!$A$2:$J$7000,4,FALSE))</f>
        <v>#N/A</v>
      </c>
      <c r="I199" s="795"/>
      <c r="J199" s="476"/>
      <c r="K199" s="477"/>
      <c r="L199" s="480"/>
      <c r="M199" s="153"/>
    </row>
    <row r="200" spans="1:13" ht="33.75" customHeight="1" x14ac:dyDescent="0.5">
      <c r="I200" s="481" t="e">
        <f>SUM(HOUR(I189+#REF!)*60*60,MINUTE(I189+#REF!)*60,SECOND(I189+#REF!))</f>
        <v>#REF!</v>
      </c>
    </row>
    <row r="201" spans="1:13" ht="33.75" customHeight="1" x14ac:dyDescent="0.25">
      <c r="B201" s="470" t="s">
        <v>56</v>
      </c>
      <c r="C201" s="494" t="s">
        <v>57</v>
      </c>
      <c r="D201" s="470" t="s">
        <v>58</v>
      </c>
      <c r="E201" s="471" t="s">
        <v>59</v>
      </c>
      <c r="F201" s="488" t="s">
        <v>60</v>
      </c>
      <c r="G201" s="489" t="s">
        <v>61</v>
      </c>
      <c r="H201" s="470" t="s">
        <v>62</v>
      </c>
      <c r="I201" s="473" t="s">
        <v>98</v>
      </c>
      <c r="J201" s="473" t="s">
        <v>108</v>
      </c>
      <c r="K201" s="473" t="s">
        <v>100</v>
      </c>
      <c r="L201" s="473" t="s">
        <v>101</v>
      </c>
      <c r="M201" s="473" t="s">
        <v>102</v>
      </c>
    </row>
    <row r="202" spans="1:13" ht="33.75" customHeight="1" x14ac:dyDescent="0.25">
      <c r="A202" s="787">
        <v>16</v>
      </c>
      <c r="B202" s="796" t="e">
        <f>IF(E202="","",VLOOKUP(E202,'Listing import 29.10.24'!$A$2:$J$7000,8,FALSE))</f>
        <v>#N/A</v>
      </c>
      <c r="C202" s="785" t="s">
        <v>93</v>
      </c>
      <c r="D202" s="197">
        <v>1</v>
      </c>
      <c r="E202" s="124">
        <f>'INSCRIPTIONS COLLEGES'!E198</f>
        <v>0</v>
      </c>
      <c r="F202" s="490" t="e">
        <f>IF(E202="","",VLOOKUP(E202,'Listing import 29.10.24'!$A$2:$J$7000,2,FALSE))</f>
        <v>#N/A</v>
      </c>
      <c r="G202" s="491" t="e">
        <f>IF(E202="","",VLOOKUP(E202,'Listing import 29.10.24'!$A$2:$J$7000,3,FALSE))</f>
        <v>#N/A</v>
      </c>
      <c r="H202" s="245" t="e">
        <f>IF(E202="","",VLOOKUP(E202,'Listing import 29.10.24'!$A$2:$J$7000,4,FALSE))</f>
        <v>#N/A</v>
      </c>
      <c r="I202" s="793"/>
      <c r="J202" s="476"/>
      <c r="K202" s="477"/>
      <c r="L202" s="478"/>
      <c r="M202" s="153"/>
    </row>
    <row r="203" spans="1:13" ht="33.75" customHeight="1" x14ac:dyDescent="0.25">
      <c r="A203" s="788"/>
      <c r="B203" s="797"/>
      <c r="C203" s="786"/>
      <c r="D203" s="197">
        <v>2</v>
      </c>
      <c r="E203" s="124">
        <f>'INSCRIPTIONS COLLEGES'!E199</f>
        <v>0</v>
      </c>
      <c r="F203" s="490" t="e">
        <f>IF(E203="","",VLOOKUP(E203,'Listing import 29.10.24'!$A$2:$J$7000,2,FALSE))</f>
        <v>#N/A</v>
      </c>
      <c r="G203" s="491" t="e">
        <f>IF(E203="","",VLOOKUP(E203,'Listing import 29.10.24'!$A$2:$J$7000,3,FALSE))</f>
        <v>#N/A</v>
      </c>
      <c r="H203" s="245" t="e">
        <f>IF(E203="","",VLOOKUP(E203,'Listing import 29.10.24'!$A$2:$J$7000,4,FALSE))</f>
        <v>#N/A</v>
      </c>
      <c r="I203" s="794"/>
      <c r="J203" s="476"/>
      <c r="K203" s="477"/>
      <c r="L203" s="478"/>
      <c r="M203" s="153"/>
    </row>
    <row r="204" spans="1:13" ht="33.75" customHeight="1" x14ac:dyDescent="0.25">
      <c r="A204" s="788"/>
      <c r="B204" s="797"/>
      <c r="C204" s="786"/>
      <c r="D204" s="197">
        <v>3</v>
      </c>
      <c r="E204" s="124">
        <f>'INSCRIPTIONS COLLEGES'!E200</f>
        <v>0</v>
      </c>
      <c r="F204" s="490" t="e">
        <f>IF(E204="","",VLOOKUP(E204,'Listing import 29.10.24'!$A$2:$J$7000,2,FALSE))</f>
        <v>#N/A</v>
      </c>
      <c r="G204" s="491" t="e">
        <f>IF(E204="","",VLOOKUP(E204,'Listing import 29.10.24'!$A$2:$J$7000,3,FALSE))</f>
        <v>#N/A</v>
      </c>
      <c r="H204" s="245" t="e">
        <f>IF(E204="","",VLOOKUP(E204,'Listing import 29.10.24'!$A$2:$J$7000,4,FALSE))</f>
        <v>#N/A</v>
      </c>
      <c r="I204" s="794"/>
      <c r="J204" s="476"/>
      <c r="K204" s="477"/>
      <c r="L204" s="478"/>
      <c r="M204" s="153"/>
    </row>
    <row r="205" spans="1:13" ht="33.75" customHeight="1" x14ac:dyDescent="0.25">
      <c r="A205" s="788"/>
      <c r="B205" s="797"/>
      <c r="C205" s="786"/>
      <c r="D205" s="197">
        <v>4</v>
      </c>
      <c r="E205" s="124">
        <f>'INSCRIPTIONS COLLEGES'!E201</f>
        <v>0</v>
      </c>
      <c r="F205" s="490" t="e">
        <f>IF(E205="","",VLOOKUP(E205,'Listing import 29.10.24'!$A$2:$J$7000,2,FALSE))</f>
        <v>#N/A</v>
      </c>
      <c r="G205" s="491" t="e">
        <f>IF(E205="","",VLOOKUP(E205,'Listing import 29.10.24'!$A$2:$J$7000,3,FALSE))</f>
        <v>#N/A</v>
      </c>
      <c r="H205" s="245" t="e">
        <f>IF(E205="","",VLOOKUP(E205,'Listing import 29.10.24'!$A$2:$J$7000,4,FALSE))</f>
        <v>#N/A</v>
      </c>
      <c r="I205" s="794"/>
      <c r="J205" s="476"/>
      <c r="K205" s="477"/>
      <c r="L205" s="478"/>
      <c r="M205" s="153"/>
    </row>
    <row r="206" spans="1:13" ht="33.75" customHeight="1" x14ac:dyDescent="0.25">
      <c r="A206" s="788"/>
      <c r="B206" s="797"/>
      <c r="C206" s="786"/>
      <c r="D206" s="197">
        <v>5</v>
      </c>
      <c r="E206" s="124">
        <f>'INSCRIPTIONS COLLEGES'!E202</f>
        <v>0</v>
      </c>
      <c r="F206" s="490" t="e">
        <f>IF(E206="","",VLOOKUP(E206,'Listing import 29.10.24'!$A$2:$J$7000,2,FALSE))</f>
        <v>#N/A</v>
      </c>
      <c r="G206" s="491" t="e">
        <f>IF(E206="","",VLOOKUP(E206,'Listing import 29.10.24'!$A$2:$J$7000,3,FALSE))</f>
        <v>#N/A</v>
      </c>
      <c r="H206" s="245" t="e">
        <f>IF(E206="","",VLOOKUP(E206,'Listing import 29.10.24'!$A$2:$J$7000,4,FALSE))</f>
        <v>#N/A</v>
      </c>
      <c r="I206" s="795"/>
      <c r="J206" s="476"/>
      <c r="K206" s="477"/>
      <c r="L206" s="478"/>
      <c r="M206" s="153"/>
    </row>
    <row r="207" spans="1:13" ht="33.75" customHeight="1" x14ac:dyDescent="0.25">
      <c r="A207" s="788"/>
      <c r="B207" s="797"/>
      <c r="C207" s="495"/>
      <c r="D207" s="479"/>
      <c r="E207" s="479"/>
      <c r="F207" s="492"/>
      <c r="G207" s="487"/>
      <c r="H207" s="245"/>
      <c r="I207" s="485"/>
      <c r="J207" s="476"/>
      <c r="K207" s="477"/>
      <c r="L207" s="480"/>
      <c r="M207" s="480"/>
    </row>
    <row r="208" spans="1:13" ht="33.75" customHeight="1" x14ac:dyDescent="0.25">
      <c r="A208" s="788"/>
      <c r="B208" s="797"/>
      <c r="C208" s="785" t="s">
        <v>97</v>
      </c>
      <c r="D208" s="197">
        <v>1</v>
      </c>
      <c r="E208" s="124">
        <f>'INSCRIPTIONS COLLEGES'!E204</f>
        <v>0</v>
      </c>
      <c r="F208" s="490" t="e">
        <f>IF(E208="","",VLOOKUP(E208,'Listing import 29.10.24'!$A$2:$J$7000,2,FALSE))</f>
        <v>#N/A</v>
      </c>
      <c r="G208" s="491" t="e">
        <f>IF(E208="","",VLOOKUP(E208,'Listing import 29.10.24'!$A$2:$J$7000,3,FALSE))</f>
        <v>#N/A</v>
      </c>
      <c r="H208" s="245" t="e">
        <f>IF(E208="","",VLOOKUP(E208,'Listing import 29.10.24'!$A$2:$J$7000,4,FALSE))</f>
        <v>#N/A</v>
      </c>
      <c r="I208" s="793"/>
      <c r="J208" s="476"/>
      <c r="K208" s="477"/>
      <c r="L208" s="480"/>
      <c r="M208" s="153"/>
    </row>
    <row r="209" spans="1:13" ht="33.75" customHeight="1" x14ac:dyDescent="0.25">
      <c r="A209" s="788"/>
      <c r="B209" s="797"/>
      <c r="C209" s="786"/>
      <c r="D209" s="197">
        <v>2</v>
      </c>
      <c r="E209" s="124">
        <f>'INSCRIPTIONS COLLEGES'!E205</f>
        <v>0</v>
      </c>
      <c r="F209" s="490" t="e">
        <f>IF(E209="","",VLOOKUP(E209,'Listing import 29.10.24'!$A$2:$J$7000,2,FALSE))</f>
        <v>#N/A</v>
      </c>
      <c r="G209" s="491" t="e">
        <f>IF(E209="","",VLOOKUP(E209,'Listing import 29.10.24'!$A$2:$J$7000,3,FALSE))</f>
        <v>#N/A</v>
      </c>
      <c r="H209" s="245" t="e">
        <f>IF(E209="","",VLOOKUP(E209,'Listing import 29.10.24'!$A$2:$J$7000,4,FALSE))</f>
        <v>#N/A</v>
      </c>
      <c r="I209" s="794"/>
      <c r="J209" s="476"/>
      <c r="K209" s="477"/>
      <c r="L209" s="480"/>
      <c r="M209" s="153"/>
    </row>
    <row r="210" spans="1:13" ht="33.75" customHeight="1" x14ac:dyDescent="0.25">
      <c r="A210" s="788"/>
      <c r="B210" s="797"/>
      <c r="C210" s="786"/>
      <c r="D210" s="197">
        <v>3</v>
      </c>
      <c r="E210" s="124">
        <f>'INSCRIPTIONS COLLEGES'!E206</f>
        <v>0</v>
      </c>
      <c r="F210" s="490" t="e">
        <f>IF(E210="","",VLOOKUP(E210,'Listing import 29.10.24'!$A$2:$J$7000,2,FALSE))</f>
        <v>#N/A</v>
      </c>
      <c r="G210" s="491" t="e">
        <f>IF(E210="","",VLOOKUP(E210,'Listing import 29.10.24'!$A$2:$J$7000,3,FALSE))</f>
        <v>#N/A</v>
      </c>
      <c r="H210" s="245" t="e">
        <f>IF(E210="","",VLOOKUP(E210,'Listing import 29.10.24'!$A$2:$J$7000,4,FALSE))</f>
        <v>#N/A</v>
      </c>
      <c r="I210" s="794"/>
      <c r="J210" s="476"/>
      <c r="K210" s="477"/>
      <c r="L210" s="480"/>
      <c r="M210" s="153"/>
    </row>
    <row r="211" spans="1:13" ht="33.75" customHeight="1" x14ac:dyDescent="0.25">
      <c r="A211" s="788"/>
      <c r="B211" s="797"/>
      <c r="C211" s="786"/>
      <c r="D211" s="197">
        <v>4</v>
      </c>
      <c r="E211" s="124">
        <f>'INSCRIPTIONS COLLEGES'!E207</f>
        <v>0</v>
      </c>
      <c r="F211" s="490" t="e">
        <f>IF(E211="","",VLOOKUP(E211,'Listing import 29.10.24'!$A$2:$J$7000,2,FALSE))</f>
        <v>#N/A</v>
      </c>
      <c r="G211" s="491" t="e">
        <f>IF(E211="","",VLOOKUP(E211,'Listing import 29.10.24'!$A$2:$J$7000,3,FALSE))</f>
        <v>#N/A</v>
      </c>
      <c r="H211" s="245" t="e">
        <f>IF(E211="","",VLOOKUP(E211,'Listing import 29.10.24'!$A$2:$J$7000,4,FALSE))</f>
        <v>#N/A</v>
      </c>
      <c r="I211" s="794"/>
      <c r="J211" s="476"/>
      <c r="K211" s="477"/>
      <c r="L211" s="480"/>
      <c r="M211" s="153"/>
    </row>
    <row r="212" spans="1:13" ht="33.75" customHeight="1" x14ac:dyDescent="0.25">
      <c r="A212" s="788"/>
      <c r="B212" s="798"/>
      <c r="C212" s="786"/>
      <c r="D212" s="197">
        <v>5</v>
      </c>
      <c r="E212" s="124">
        <f>'INSCRIPTIONS COLLEGES'!E208</f>
        <v>0</v>
      </c>
      <c r="F212" s="490" t="e">
        <f>IF(E212="","",VLOOKUP(E212,'Listing import 29.10.24'!$A$2:$J$7000,2,FALSE))</f>
        <v>#N/A</v>
      </c>
      <c r="G212" s="491" t="e">
        <f>IF(E212="","",VLOOKUP(E212,'Listing import 29.10.24'!$A$2:$J$7000,3,FALSE))</f>
        <v>#N/A</v>
      </c>
      <c r="H212" s="245" t="e">
        <f>IF(E212="","",VLOOKUP(E212,'Listing import 29.10.24'!$A$2:$J$7000,4,FALSE))</f>
        <v>#N/A</v>
      </c>
      <c r="I212" s="795"/>
      <c r="J212" s="476"/>
      <c r="K212" s="477"/>
      <c r="L212" s="480"/>
      <c r="M212" s="153"/>
    </row>
    <row r="213" spans="1:13" ht="33.75" customHeight="1" x14ac:dyDescent="0.5"/>
  </sheetData>
  <sheetProtection selectLockedCells="1"/>
  <mergeCells count="95">
    <mergeCell ref="C208:C212"/>
    <mergeCell ref="I208:I212"/>
    <mergeCell ref="A202:A212"/>
    <mergeCell ref="B202:B212"/>
    <mergeCell ref="C202:C206"/>
    <mergeCell ref="I202:I206"/>
    <mergeCell ref="C195:C199"/>
    <mergeCell ref="I195:I199"/>
    <mergeCell ref="A189:A199"/>
    <mergeCell ref="B189:B199"/>
    <mergeCell ref="C189:C193"/>
    <mergeCell ref="I189:I193"/>
    <mergeCell ref="C182:C186"/>
    <mergeCell ref="I182:I186"/>
    <mergeCell ref="A176:A186"/>
    <mergeCell ref="B176:B186"/>
    <mergeCell ref="C176:C180"/>
    <mergeCell ref="I176:I180"/>
    <mergeCell ref="C169:C173"/>
    <mergeCell ref="I169:I173"/>
    <mergeCell ref="A163:A173"/>
    <mergeCell ref="B163:B173"/>
    <mergeCell ref="C163:C167"/>
    <mergeCell ref="I163:I167"/>
    <mergeCell ref="C156:C160"/>
    <mergeCell ref="I156:I160"/>
    <mergeCell ref="A150:A160"/>
    <mergeCell ref="B150:B160"/>
    <mergeCell ref="C150:C154"/>
    <mergeCell ref="I150:I154"/>
    <mergeCell ref="C143:C147"/>
    <mergeCell ref="I143:I147"/>
    <mergeCell ref="A137:A147"/>
    <mergeCell ref="B137:B147"/>
    <mergeCell ref="C137:C141"/>
    <mergeCell ref="I137:I141"/>
    <mergeCell ref="C130:C134"/>
    <mergeCell ref="I130:I134"/>
    <mergeCell ref="A124:A134"/>
    <mergeCell ref="B124:B134"/>
    <mergeCell ref="C124:C128"/>
    <mergeCell ref="I124:I128"/>
    <mergeCell ref="C117:C121"/>
    <mergeCell ref="I117:I121"/>
    <mergeCell ref="A111:A121"/>
    <mergeCell ref="B111:B121"/>
    <mergeCell ref="C111:C115"/>
    <mergeCell ref="I111:I115"/>
    <mergeCell ref="C104:C108"/>
    <mergeCell ref="I104:I108"/>
    <mergeCell ref="A98:A108"/>
    <mergeCell ref="B98:B108"/>
    <mergeCell ref="C98:C102"/>
    <mergeCell ref="I98:I102"/>
    <mergeCell ref="C91:C95"/>
    <mergeCell ref="I91:I95"/>
    <mergeCell ref="A85:A95"/>
    <mergeCell ref="B85:B95"/>
    <mergeCell ref="C85:C89"/>
    <mergeCell ref="I85:I89"/>
    <mergeCell ref="C74:C78"/>
    <mergeCell ref="I74:I78"/>
    <mergeCell ref="A68:A78"/>
    <mergeCell ref="B68:B78"/>
    <mergeCell ref="C68:C72"/>
    <mergeCell ref="I68:I72"/>
    <mergeCell ref="C61:C65"/>
    <mergeCell ref="I61:I65"/>
    <mergeCell ref="A55:A65"/>
    <mergeCell ref="B55:B65"/>
    <mergeCell ref="C55:C59"/>
    <mergeCell ref="I55:I59"/>
    <mergeCell ref="C48:C52"/>
    <mergeCell ref="I48:I52"/>
    <mergeCell ref="A42:A52"/>
    <mergeCell ref="B42:B52"/>
    <mergeCell ref="C42:C46"/>
    <mergeCell ref="I42:I46"/>
    <mergeCell ref="C35:C39"/>
    <mergeCell ref="I35:I39"/>
    <mergeCell ref="A29:A39"/>
    <mergeCell ref="B29:B39"/>
    <mergeCell ref="C29:C33"/>
    <mergeCell ref="I29:I33"/>
    <mergeCell ref="C22:C26"/>
    <mergeCell ref="I22:I26"/>
    <mergeCell ref="A16:A26"/>
    <mergeCell ref="B16:B26"/>
    <mergeCell ref="C16:C20"/>
    <mergeCell ref="I16:I20"/>
    <mergeCell ref="C9:C13"/>
    <mergeCell ref="A3:A13"/>
    <mergeCell ref="B3:B13"/>
    <mergeCell ref="C3:C7"/>
    <mergeCell ref="I3:I13"/>
  </mergeCells>
  <pageMargins left="0" right="0" top="0" bottom="0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0B3E-39E5-4BA4-B9C7-8023E7821B57}">
  <sheetPr>
    <tabColor rgb="FFFFC000"/>
    <pageSetUpPr fitToPage="1"/>
  </sheetPr>
  <dimension ref="A1:N257"/>
  <sheetViews>
    <sheetView tabSelected="1" topLeftCell="A97" zoomScale="50" zoomScaleNormal="50" workbookViewId="0">
      <selection activeCell="A97" sqref="A97:N112"/>
    </sheetView>
  </sheetViews>
  <sheetFormatPr baseColWidth="10" defaultColWidth="11.42578125" defaultRowHeight="46.5" x14ac:dyDescent="0.7"/>
  <cols>
    <col min="1" max="1" width="12.140625" style="237" customWidth="1"/>
    <col min="2" max="2" width="15.7109375" style="541" customWidth="1"/>
    <col min="3" max="3" width="11.28515625" style="512" customWidth="1"/>
    <col min="4" max="4" width="13.140625" style="237" customWidth="1"/>
    <col min="5" max="5" width="12.85546875" style="523" customWidth="1"/>
    <col min="6" max="6" width="32" style="493" customWidth="1"/>
    <col min="7" max="7" width="27.140625" style="530" customWidth="1"/>
    <col min="8" max="8" width="13.140625" style="237" bestFit="1" customWidth="1"/>
    <col min="9" max="9" width="23.140625" style="506" customWidth="1"/>
    <col min="10" max="10" width="23.140625" style="482" customWidth="1"/>
    <col min="11" max="11" width="23.140625" style="507" customWidth="1"/>
    <col min="12" max="12" width="23.140625" style="237" customWidth="1"/>
    <col min="13" max="13" width="25.85546875" style="508" customWidth="1"/>
    <col min="14" max="14" width="36.85546875" style="237" customWidth="1"/>
    <col min="15" max="16384" width="11.42578125" style="237"/>
  </cols>
  <sheetData>
    <row r="1" spans="1:14" ht="70.5" x14ac:dyDescent="0.7">
      <c r="A1" s="552" t="s">
        <v>9233</v>
      </c>
      <c r="B1" s="539"/>
      <c r="C1" s="502"/>
      <c r="D1" s="519"/>
      <c r="E1" s="526"/>
      <c r="F1" s="526"/>
      <c r="G1" s="553"/>
      <c r="H1" s="554"/>
      <c r="I1" s="555"/>
      <c r="J1" s="556"/>
      <c r="K1" s="557"/>
      <c r="L1" s="554"/>
      <c r="M1" s="558"/>
      <c r="N1" s="559"/>
    </row>
    <row r="2" spans="1:14" ht="70.5" x14ac:dyDescent="0.7">
      <c r="A2" s="560" t="s">
        <v>9234</v>
      </c>
      <c r="B2" s="540"/>
      <c r="C2" s="504"/>
      <c r="D2" s="520"/>
      <c r="E2" s="527"/>
      <c r="F2" s="527"/>
      <c r="G2" s="546"/>
      <c r="H2" s="547"/>
      <c r="I2" s="548"/>
      <c r="J2" s="549"/>
      <c r="K2" s="550"/>
      <c r="L2" s="547"/>
      <c r="M2" s="551"/>
      <c r="N2" s="561"/>
    </row>
    <row r="3" spans="1:14" x14ac:dyDescent="0.7">
      <c r="A3" s="562"/>
      <c r="B3" s="540"/>
      <c r="C3" s="588" t="s">
        <v>9240</v>
      </c>
      <c r="D3" s="520"/>
      <c r="E3" s="589"/>
      <c r="F3" s="590"/>
      <c r="G3" s="590"/>
      <c r="H3" s="590"/>
      <c r="I3" s="591"/>
      <c r="J3" s="591"/>
      <c r="K3" s="591"/>
      <c r="L3" s="547"/>
      <c r="M3" s="551"/>
      <c r="N3" s="561"/>
    </row>
    <row r="4" spans="1:14" x14ac:dyDescent="0.7">
      <c r="A4" s="562"/>
      <c r="B4" s="540"/>
      <c r="C4" s="588" t="s">
        <v>9241</v>
      </c>
      <c r="D4" s="520"/>
      <c r="E4" s="589"/>
      <c r="F4" s="590"/>
      <c r="G4" s="590"/>
      <c r="H4" s="590"/>
      <c r="I4" s="591"/>
      <c r="J4" s="591"/>
      <c r="K4" s="591"/>
      <c r="L4" s="547"/>
      <c r="M4" s="551"/>
      <c r="N4" s="561"/>
    </row>
    <row r="5" spans="1:14" ht="102.75" customHeight="1" x14ac:dyDescent="0.25">
      <c r="A5" s="563"/>
      <c r="B5" s="470" t="s">
        <v>56</v>
      </c>
      <c r="C5" s="518" t="s">
        <v>57</v>
      </c>
      <c r="D5" s="509" t="s">
        <v>58</v>
      </c>
      <c r="E5" s="521" t="s">
        <v>59</v>
      </c>
      <c r="F5" s="488" t="s">
        <v>60</v>
      </c>
      <c r="G5" s="528" t="s">
        <v>61</v>
      </c>
      <c r="H5" s="536" t="s">
        <v>62</v>
      </c>
      <c r="I5" s="472" t="s">
        <v>9235</v>
      </c>
      <c r="J5" s="513" t="s">
        <v>64</v>
      </c>
      <c r="K5" s="513" t="s">
        <v>9236</v>
      </c>
      <c r="L5" s="537" t="s">
        <v>9237</v>
      </c>
      <c r="M5" s="472" t="s">
        <v>9238</v>
      </c>
      <c r="N5" s="564" t="s">
        <v>9239</v>
      </c>
    </row>
    <row r="6" spans="1:14" ht="35.1" customHeight="1" x14ac:dyDescent="0.25">
      <c r="A6" s="807">
        <v>1</v>
      </c>
      <c r="B6" s="809" t="str">
        <f>IF(E6="","",VLOOKUP(E6,'Listing import 29.10.24'!$A$2:$J$7000,8,FALSE))</f>
        <v>CLG.KAMERE</v>
      </c>
      <c r="C6" s="804" t="s">
        <v>77</v>
      </c>
      <c r="D6" s="197">
        <v>1</v>
      </c>
      <c r="E6" s="522">
        <f>'INSCRIPTIONS COLLEGES'!E3</f>
        <v>24248155</v>
      </c>
      <c r="F6" s="490" t="str">
        <f>IF(E6="","",VLOOKUP(E6,'Listing import 29.10.24'!$A$2:$J$7000,2,FALSE))</f>
        <v>CAROINE</v>
      </c>
      <c r="G6" s="529" t="str">
        <f>IF(E6="","",VLOOKUP(E6,'Listing import 29.10.24'!$A$2:$J$7000,3,FALSE))</f>
        <v>Yolande</v>
      </c>
      <c r="H6" s="245" t="str">
        <f>IF(E6="","",VLOOKUP(E6,'Listing import 29.10.24'!$A$2:$J$7000,4,FALSE))</f>
        <v>BF</v>
      </c>
      <c r="I6" s="510"/>
      <c r="J6" s="516"/>
      <c r="K6" s="514"/>
      <c r="L6" s="800"/>
      <c r="M6" s="515"/>
      <c r="N6" s="574"/>
    </row>
    <row r="7" spans="1:14" ht="35.1" customHeight="1" x14ac:dyDescent="0.25">
      <c r="A7" s="807"/>
      <c r="B7" s="809"/>
      <c r="C7" s="804"/>
      <c r="D7" s="197">
        <v>2</v>
      </c>
      <c r="E7" s="522">
        <f>'INSCRIPTIONS COLLEGES'!E4</f>
        <v>24248186</v>
      </c>
      <c r="F7" s="490" t="str">
        <f>IF(E7="","",VLOOKUP(E7,'Listing import 29.10.24'!$A$2:$J$7000,2,FALSE))</f>
        <v>CASSIER</v>
      </c>
      <c r="G7" s="529" t="str">
        <f>IF(E7="","",VLOOKUP(E7,'Listing import 29.10.24'!$A$2:$J$7000,3,FALSE))</f>
        <v>Enrick</v>
      </c>
      <c r="H7" s="245" t="str">
        <f>IF(E7="","",VLOOKUP(E7,'Listing import 29.10.24'!$A$2:$J$7000,4,FALSE))</f>
        <v>BF</v>
      </c>
      <c r="I7" s="510"/>
      <c r="J7" s="516"/>
      <c r="K7" s="514"/>
      <c r="L7" s="801"/>
      <c r="M7" s="515"/>
      <c r="N7" s="574"/>
    </row>
    <row r="8" spans="1:14" ht="35.1" customHeight="1" x14ac:dyDescent="0.25">
      <c r="A8" s="807"/>
      <c r="B8" s="809"/>
      <c r="C8" s="805"/>
      <c r="D8" s="197">
        <v>3</v>
      </c>
      <c r="E8" s="522">
        <f>'INSCRIPTIONS COLLEGES'!E5</f>
        <v>24249090</v>
      </c>
      <c r="F8" s="490" t="str">
        <f>IF(E8="","",VLOOKUP(E8,'Listing import 29.10.24'!$A$2:$J$7000,2,FALSE))</f>
        <v>Lavigne</v>
      </c>
      <c r="G8" s="529" t="str">
        <f>IF(E8="","",VLOOKUP(E8,'Listing import 29.10.24'!$A$2:$J$7000,3,FALSE))</f>
        <v>Lana</v>
      </c>
      <c r="H8" s="245" t="str">
        <f>IF(E8="","",VLOOKUP(E8,'Listing import 29.10.24'!$A$2:$J$7000,4,FALSE))</f>
        <v>BF</v>
      </c>
      <c r="I8" s="510"/>
      <c r="J8" s="516"/>
      <c r="K8" s="514"/>
      <c r="L8" s="801"/>
      <c r="M8" s="515"/>
      <c r="N8" s="574"/>
    </row>
    <row r="9" spans="1:14" ht="35.1" customHeight="1" x14ac:dyDescent="0.25">
      <c r="A9" s="807"/>
      <c r="B9" s="809"/>
      <c r="C9" s="805"/>
      <c r="D9" s="197">
        <v>4</v>
      </c>
      <c r="E9" s="522">
        <f>'INSCRIPTIONS COLLEGES'!E6</f>
        <v>24248150</v>
      </c>
      <c r="F9" s="490" t="str">
        <f>IF(E9="","",VLOOKUP(E9,'Listing import 29.10.24'!$A$2:$J$7000,2,FALSE))</f>
        <v>UHINIMA</v>
      </c>
      <c r="G9" s="529" t="str">
        <f>IF(E9="","",VLOOKUP(E9,'Listing import 29.10.24'!$A$2:$J$7000,3,FALSE))</f>
        <v>Katalia</v>
      </c>
      <c r="H9" s="245" t="str">
        <f>IF(E9="","",VLOOKUP(E9,'Listing import 29.10.24'!$A$2:$J$7000,4,FALSE))</f>
        <v>BF</v>
      </c>
      <c r="I9" s="510"/>
      <c r="J9" s="516"/>
      <c r="K9" s="514"/>
      <c r="L9" s="801"/>
      <c r="M9" s="515"/>
      <c r="N9" s="574"/>
    </row>
    <row r="10" spans="1:14" ht="35.1" customHeight="1" x14ac:dyDescent="0.25">
      <c r="A10" s="807"/>
      <c r="B10" s="809"/>
      <c r="C10" s="805"/>
      <c r="D10" s="197">
        <v>5</v>
      </c>
      <c r="E10" s="522">
        <f>'INSCRIPTIONS COLLEGES'!E7</f>
        <v>24248341</v>
      </c>
      <c r="F10" s="490" t="str">
        <f>IF(E10="","",VLOOKUP(E10,'Listing import 29.10.24'!$A$2:$J$7000,2,FALSE))</f>
        <v>WEA</v>
      </c>
      <c r="G10" s="529" t="str">
        <f>IF(E10="","",VLOOKUP(E10,'Listing import 29.10.24'!$A$2:$J$7000,3,FALSE))</f>
        <v>Serra</v>
      </c>
      <c r="H10" s="245" t="str">
        <f>IF(E10="","",VLOOKUP(E10,'Listing import 29.10.24'!$A$2:$J$7000,4,FALSE))</f>
        <v>BF</v>
      </c>
      <c r="I10" s="510"/>
      <c r="J10" s="516"/>
      <c r="K10" s="514"/>
      <c r="L10" s="801"/>
      <c r="M10" s="515"/>
      <c r="N10" s="574"/>
    </row>
    <row r="11" spans="1:14" ht="35.1" customHeight="1" x14ac:dyDescent="0.7">
      <c r="A11" s="807"/>
      <c r="B11" s="809"/>
      <c r="C11" s="531"/>
      <c r="D11" s="219"/>
      <c r="E11" s="532"/>
      <c r="F11" s="533"/>
      <c r="G11" s="534"/>
      <c r="H11" s="220"/>
      <c r="I11" s="31"/>
      <c r="J11" s="535"/>
      <c r="K11" s="274"/>
      <c r="L11" s="801"/>
      <c r="M11" s="274"/>
      <c r="N11" s="565"/>
    </row>
    <row r="12" spans="1:14" ht="35.1" customHeight="1" x14ac:dyDescent="0.25">
      <c r="A12" s="807"/>
      <c r="B12" s="809"/>
      <c r="C12" s="804" t="s">
        <v>81</v>
      </c>
      <c r="D12" s="197">
        <v>1</v>
      </c>
      <c r="E12" s="522">
        <f>'INSCRIPTIONS COLLEGES'!E9</f>
        <v>24248782</v>
      </c>
      <c r="F12" s="490" t="str">
        <f>IF(E12="","",VLOOKUP(E12,'Listing import 29.10.24'!$A$2:$J$7000,2,FALSE))</f>
        <v>HAEWEGENE</v>
      </c>
      <c r="G12" s="529" t="str">
        <f>IF(E12="","",VLOOKUP(E12,'Listing import 29.10.24'!$A$2:$J$7000,3,FALSE))</f>
        <v>Landa</v>
      </c>
      <c r="H12" s="245" t="str">
        <f>IF(E12="","",VLOOKUP(E12,'Listing import 29.10.24'!$A$2:$J$7000,4,FALSE))</f>
        <v>BG</v>
      </c>
      <c r="I12" s="510"/>
      <c r="J12" s="516"/>
      <c r="K12" s="514"/>
      <c r="L12" s="801"/>
      <c r="M12" s="515"/>
      <c r="N12" s="574"/>
    </row>
    <row r="13" spans="1:14" ht="35.1" customHeight="1" x14ac:dyDescent="0.25">
      <c r="A13" s="807"/>
      <c r="B13" s="809"/>
      <c r="C13" s="804"/>
      <c r="D13" s="197">
        <v>2</v>
      </c>
      <c r="E13" s="522">
        <f>'INSCRIPTIONS COLLEGES'!E10</f>
        <v>24248144</v>
      </c>
      <c r="F13" s="490" t="str">
        <f>IF(E13="","",VLOOKUP(E13,'Listing import 29.10.24'!$A$2:$J$7000,2,FALSE))</f>
        <v>HNAMANO</v>
      </c>
      <c r="G13" s="529" t="str">
        <f>IF(E13="","",VLOOKUP(E13,'Listing import 29.10.24'!$A$2:$J$7000,3,FALSE))</f>
        <v>Timaley</v>
      </c>
      <c r="H13" s="245" t="str">
        <f>IF(E13="","",VLOOKUP(E13,'Listing import 29.10.24'!$A$2:$J$7000,4,FALSE))</f>
        <v>BG</v>
      </c>
      <c r="I13" s="510"/>
      <c r="J13" s="516"/>
      <c r="K13" s="514"/>
      <c r="L13" s="801"/>
      <c r="M13" s="515"/>
      <c r="N13" s="574"/>
    </row>
    <row r="14" spans="1:14" ht="35.1" customHeight="1" x14ac:dyDescent="0.25">
      <c r="A14" s="807"/>
      <c r="B14" s="809"/>
      <c r="C14" s="805"/>
      <c r="D14" s="197">
        <v>3</v>
      </c>
      <c r="E14" s="522">
        <f>'INSCRIPTIONS COLLEGES'!E11</f>
        <v>24248339</v>
      </c>
      <c r="F14" s="490" t="str">
        <f>IF(E14="","",VLOOKUP(E14,'Listing import 29.10.24'!$A$2:$J$7000,2,FALSE))</f>
        <v>HNASSIL</v>
      </c>
      <c r="G14" s="529" t="str">
        <f>IF(E14="","",VLOOKUP(E14,'Listing import 29.10.24'!$A$2:$J$7000,3,FALSE))</f>
        <v>Nene</v>
      </c>
      <c r="H14" s="245" t="str">
        <f>IF(E14="","",VLOOKUP(E14,'Listing import 29.10.24'!$A$2:$J$7000,4,FALSE))</f>
        <v>BG</v>
      </c>
      <c r="I14" s="510"/>
      <c r="J14" s="516"/>
      <c r="K14" s="514"/>
      <c r="L14" s="801"/>
      <c r="M14" s="515"/>
      <c r="N14" s="574"/>
    </row>
    <row r="15" spans="1:14" ht="35.1" customHeight="1" x14ac:dyDescent="0.25">
      <c r="A15" s="807"/>
      <c r="B15" s="809"/>
      <c r="C15" s="805"/>
      <c r="D15" s="197">
        <v>4</v>
      </c>
      <c r="E15" s="522">
        <f>'INSCRIPTIONS COLLEGES'!E12</f>
        <v>24233705</v>
      </c>
      <c r="F15" s="490" t="str">
        <f>IF(E15="","",VLOOKUP(E15,'Listing import 29.10.24'!$A$2:$J$7000,2,FALSE))</f>
        <v>SOULARD</v>
      </c>
      <c r="G15" s="529" t="str">
        <f>IF(E15="","",VLOOKUP(E15,'Listing import 29.10.24'!$A$2:$J$7000,3,FALSE))</f>
        <v>MARCELIN</v>
      </c>
      <c r="H15" s="245" t="str">
        <f>IF(E15="","",VLOOKUP(E15,'Listing import 29.10.24'!$A$2:$J$7000,4,FALSE))</f>
        <v>BG</v>
      </c>
      <c r="I15" s="510"/>
      <c r="J15" s="516"/>
      <c r="K15" s="514"/>
      <c r="L15" s="801"/>
      <c r="M15" s="515"/>
      <c r="N15" s="574"/>
    </row>
    <row r="16" spans="1:14" ht="35.1" customHeight="1" thickBot="1" x14ac:dyDescent="0.3">
      <c r="A16" s="808"/>
      <c r="B16" s="810"/>
      <c r="C16" s="806"/>
      <c r="D16" s="566">
        <v>5</v>
      </c>
      <c r="E16" s="567">
        <f>'INSCRIPTIONS COLLEGES'!E13</f>
        <v>24248145</v>
      </c>
      <c r="F16" s="568" t="str">
        <f>IF(E16="","",VLOOKUP(E16,'Listing import 29.10.24'!$A$2:$J$7000,2,FALSE))</f>
        <v>BRAY</v>
      </c>
      <c r="G16" s="569" t="str">
        <f>IF(E16="","",VLOOKUP(E16,'Listing import 29.10.24'!$A$2:$J$7000,3,FALSE))</f>
        <v>Leeroy</v>
      </c>
      <c r="H16" s="570" t="str">
        <f>IF(E16="","",VLOOKUP(E16,'Listing import 29.10.24'!$A$2:$J$7000,4,FALSE))</f>
        <v>BG</v>
      </c>
      <c r="I16" s="571"/>
      <c r="J16" s="572"/>
      <c r="K16" s="573"/>
      <c r="L16" s="803"/>
      <c r="M16" s="575"/>
      <c r="N16" s="576"/>
    </row>
    <row r="17" spans="1:14" ht="70.5" x14ac:dyDescent="0.7">
      <c r="A17" s="552" t="s">
        <v>9233</v>
      </c>
      <c r="B17" s="539"/>
      <c r="C17" s="502"/>
      <c r="D17" s="519"/>
      <c r="E17" s="526"/>
      <c r="F17" s="526"/>
      <c r="G17" s="553"/>
      <c r="H17" s="554"/>
      <c r="I17" s="555"/>
      <c r="J17" s="556"/>
      <c r="K17" s="557"/>
      <c r="L17" s="554"/>
      <c r="M17" s="558"/>
      <c r="N17" s="559"/>
    </row>
    <row r="18" spans="1:14" ht="70.5" x14ac:dyDescent="0.7">
      <c r="A18" s="560" t="s">
        <v>9234</v>
      </c>
      <c r="B18" s="540"/>
      <c r="C18" s="504"/>
      <c r="D18" s="520"/>
      <c r="E18" s="527"/>
      <c r="F18" s="527"/>
      <c r="G18" s="546"/>
      <c r="H18" s="547"/>
      <c r="I18" s="548"/>
      <c r="J18" s="549"/>
      <c r="K18" s="550"/>
      <c r="L18" s="547"/>
      <c r="M18" s="551"/>
      <c r="N18" s="561"/>
    </row>
    <row r="19" spans="1:14" x14ac:dyDescent="0.7">
      <c r="A19" s="562"/>
      <c r="B19" s="540"/>
      <c r="C19" s="588" t="s">
        <v>9240</v>
      </c>
      <c r="D19" s="520"/>
      <c r="E19" s="589"/>
      <c r="F19" s="590"/>
      <c r="G19" s="590"/>
      <c r="H19" s="590"/>
      <c r="I19" s="591"/>
      <c r="J19" s="591"/>
      <c r="K19" s="591"/>
      <c r="L19" s="547"/>
      <c r="M19" s="551"/>
      <c r="N19" s="561"/>
    </row>
    <row r="20" spans="1:14" x14ac:dyDescent="0.7">
      <c r="A20" s="562"/>
      <c r="B20" s="540"/>
      <c r="C20" s="588" t="s">
        <v>9241</v>
      </c>
      <c r="D20" s="520"/>
      <c r="E20" s="589"/>
      <c r="F20" s="590"/>
      <c r="G20" s="590"/>
      <c r="H20" s="590"/>
      <c r="I20" s="591"/>
      <c r="J20" s="591"/>
      <c r="K20" s="591"/>
      <c r="L20" s="547"/>
      <c r="M20" s="551"/>
      <c r="N20" s="561"/>
    </row>
    <row r="21" spans="1:14" ht="87.75" customHeight="1" x14ac:dyDescent="0.25">
      <c r="A21" s="807">
        <v>2</v>
      </c>
      <c r="B21" s="470" t="s">
        <v>56</v>
      </c>
      <c r="C21" s="511" t="s">
        <v>57</v>
      </c>
      <c r="D21" s="509" t="s">
        <v>58</v>
      </c>
      <c r="E21" s="524" t="s">
        <v>59</v>
      </c>
      <c r="F21" s="488" t="s">
        <v>60</v>
      </c>
      <c r="G21" s="528" t="s">
        <v>61</v>
      </c>
      <c r="H21" s="536" t="s">
        <v>62</v>
      </c>
      <c r="I21" s="472" t="s">
        <v>9235</v>
      </c>
      <c r="J21" s="513" t="s">
        <v>64</v>
      </c>
      <c r="K21" s="513" t="s">
        <v>9236</v>
      </c>
      <c r="L21" s="537" t="s">
        <v>9237</v>
      </c>
      <c r="M21" s="472" t="s">
        <v>9238</v>
      </c>
      <c r="N21" s="564" t="s">
        <v>9239</v>
      </c>
    </row>
    <row r="22" spans="1:14" ht="35.1" customHeight="1" x14ac:dyDescent="0.25">
      <c r="A22" s="807"/>
      <c r="B22" s="809" t="str">
        <f>IF(E22="","",VLOOKUP(E22,'Listing import 29.10.24'!$A$2:$J$7000,8,FALSE))</f>
        <v>CLG.PLUM</v>
      </c>
      <c r="C22" s="804" t="s">
        <v>77</v>
      </c>
      <c r="D22" s="197">
        <v>1</v>
      </c>
      <c r="E22" s="522">
        <f>'INSCRIPTIONS COLLEGES'!E16</f>
        <v>24245691</v>
      </c>
      <c r="F22" s="490" t="str">
        <f>IF(E22="","",VLOOKUP(E22,'Listing import 29.10.24'!$A$2:$J$7000,2,FALSE))</f>
        <v>Poareu</v>
      </c>
      <c r="G22" s="529" t="str">
        <f>IF(E22="","",VLOOKUP(E22,'Listing import 29.10.24'!$A$2:$J$7000,3,FALSE))</f>
        <v>Leylana</v>
      </c>
      <c r="H22" s="245" t="str">
        <f>IF(E22="","",VLOOKUP(E22,'Listing import 29.10.24'!$A$2:$J$7000,4,FALSE))</f>
        <v>BF</v>
      </c>
      <c r="I22" s="510"/>
      <c r="J22" s="516"/>
      <c r="K22" s="514"/>
      <c r="L22" s="800"/>
      <c r="M22" s="515"/>
      <c r="N22" s="574"/>
    </row>
    <row r="23" spans="1:14" ht="35.1" customHeight="1" x14ac:dyDescent="0.25">
      <c r="A23" s="807"/>
      <c r="B23" s="809"/>
      <c r="C23" s="804"/>
      <c r="D23" s="197">
        <v>2</v>
      </c>
      <c r="E23" s="522">
        <f>'INSCRIPTIONS COLLEGES'!E17</f>
        <v>24245731</v>
      </c>
      <c r="F23" s="490" t="str">
        <f>IF(E23="","",VLOOKUP(E23,'Listing import 29.10.24'!$A$2:$J$7000,2,FALSE))</f>
        <v>DEVIN</v>
      </c>
      <c r="G23" s="529" t="str">
        <f>IF(E23="","",VLOOKUP(E23,'Listing import 29.10.24'!$A$2:$J$7000,3,FALSE))</f>
        <v>Thyfène</v>
      </c>
      <c r="H23" s="245" t="str">
        <f>IF(E23="","",VLOOKUP(E23,'Listing import 29.10.24'!$A$2:$J$7000,4,FALSE))</f>
        <v>BF</v>
      </c>
      <c r="I23" s="510"/>
      <c r="J23" s="516"/>
      <c r="K23" s="514"/>
      <c r="L23" s="801"/>
      <c r="M23" s="515"/>
      <c r="N23" s="574"/>
    </row>
    <row r="24" spans="1:14" ht="35.1" customHeight="1" x14ac:dyDescent="0.25">
      <c r="A24" s="807"/>
      <c r="B24" s="809"/>
      <c r="C24" s="805"/>
      <c r="D24" s="197">
        <v>3</v>
      </c>
      <c r="E24" s="522">
        <f>'INSCRIPTIONS COLLEGES'!E18</f>
        <v>24233636</v>
      </c>
      <c r="F24" s="490" t="str">
        <f>IF(E24="","",VLOOKUP(E24,'Listing import 29.10.24'!$A$2:$J$7000,2,FALSE))</f>
        <v>BERTRAND-MALLA</v>
      </c>
      <c r="G24" s="529" t="str">
        <f>IF(E24="","",VLOOKUP(E24,'Listing import 29.10.24'!$A$2:$J$7000,3,FALSE))</f>
        <v>Abéna</v>
      </c>
      <c r="H24" s="245" t="str">
        <f>IF(E24="","",VLOOKUP(E24,'Listing import 29.10.24'!$A$2:$J$7000,4,FALSE))</f>
        <v>BF</v>
      </c>
      <c r="I24" s="510"/>
      <c r="J24" s="516"/>
      <c r="K24" s="514"/>
      <c r="L24" s="801"/>
      <c r="M24" s="515"/>
      <c r="N24" s="574"/>
    </row>
    <row r="25" spans="1:14" ht="35.1" customHeight="1" x14ac:dyDescent="0.25">
      <c r="A25" s="807"/>
      <c r="B25" s="809"/>
      <c r="C25" s="805"/>
      <c r="D25" s="197">
        <v>4</v>
      </c>
      <c r="E25" s="522">
        <f>'INSCRIPTIONS COLLEGES'!E19</f>
        <v>24237514</v>
      </c>
      <c r="F25" s="490" t="str">
        <f>IF(E25="","",VLOOKUP(E25,'Listing import 29.10.24'!$A$2:$J$7000,2,FALSE))</f>
        <v>MALARDE</v>
      </c>
      <c r="G25" s="529" t="str">
        <f>IF(E25="","",VLOOKUP(E25,'Listing import 29.10.24'!$A$2:$J$7000,3,FALSE))</f>
        <v>EDEN</v>
      </c>
      <c r="H25" s="245" t="str">
        <f>IF(E25="","",VLOOKUP(E25,'Listing import 29.10.24'!$A$2:$J$7000,4,FALSE))</f>
        <v>BF</v>
      </c>
      <c r="I25" s="510"/>
      <c r="J25" s="516"/>
      <c r="K25" s="514"/>
      <c r="L25" s="801"/>
      <c r="M25" s="515"/>
      <c r="N25" s="574"/>
    </row>
    <row r="26" spans="1:14" ht="35.1" customHeight="1" x14ac:dyDescent="0.25">
      <c r="A26" s="807"/>
      <c r="B26" s="809"/>
      <c r="C26" s="805"/>
      <c r="D26" s="197">
        <v>5</v>
      </c>
      <c r="E26" s="522">
        <f>'INSCRIPTIONS COLLEGES'!E20</f>
        <v>24237512</v>
      </c>
      <c r="F26" s="490" t="str">
        <f>IF(E26="","",VLOOKUP(E26,'Listing import 29.10.24'!$A$2:$J$7000,2,FALSE))</f>
        <v>MANIULUA</v>
      </c>
      <c r="G26" s="529" t="str">
        <f>IF(E26="","",VLOOKUP(E26,'Listing import 29.10.24'!$A$2:$J$7000,3,FALSE))</f>
        <v>Indira</v>
      </c>
      <c r="H26" s="245" t="str">
        <f>IF(E26="","",VLOOKUP(E26,'Listing import 29.10.24'!$A$2:$J$7000,4,FALSE))</f>
        <v>BF</v>
      </c>
      <c r="I26" s="510"/>
      <c r="J26" s="516"/>
      <c r="K26" s="514"/>
      <c r="L26" s="801"/>
      <c r="M26" s="515"/>
      <c r="N26" s="574"/>
    </row>
    <row r="27" spans="1:14" ht="35.1" customHeight="1" x14ac:dyDescent="0.7">
      <c r="A27" s="807"/>
      <c r="B27" s="809"/>
      <c r="C27" s="531"/>
      <c r="D27" s="219"/>
      <c r="E27" s="532"/>
      <c r="F27" s="533"/>
      <c r="G27" s="534"/>
      <c r="H27" s="220"/>
      <c r="I27" s="31"/>
      <c r="J27" s="535"/>
      <c r="K27" s="274"/>
      <c r="L27" s="801"/>
      <c r="M27" s="274"/>
      <c r="N27" s="565"/>
    </row>
    <row r="28" spans="1:14" ht="35.1" customHeight="1" x14ac:dyDescent="0.25">
      <c r="A28" s="807"/>
      <c r="B28" s="809"/>
      <c r="C28" s="804" t="s">
        <v>81</v>
      </c>
      <c r="D28" s="197">
        <v>1</v>
      </c>
      <c r="E28" s="522">
        <f>'INSCRIPTIONS COLLEGES'!E22</f>
        <v>24236534</v>
      </c>
      <c r="F28" s="490" t="str">
        <f>IF(E28="","",VLOOKUP(E28,'Listing import 29.10.24'!$A$2:$J$7000,2,FALSE))</f>
        <v>MOLEANA</v>
      </c>
      <c r="G28" s="529" t="str">
        <f>IF(E28="","",VLOOKUP(E28,'Listing import 29.10.24'!$A$2:$J$7000,3,FALSE))</f>
        <v>Joshua</v>
      </c>
      <c r="H28" s="245" t="str">
        <f>IF(E28="","",VLOOKUP(E28,'Listing import 29.10.24'!$A$2:$J$7000,4,FALSE))</f>
        <v>BG</v>
      </c>
      <c r="I28" s="510"/>
      <c r="J28" s="516"/>
      <c r="K28" s="514"/>
      <c r="L28" s="801"/>
      <c r="M28" s="515"/>
      <c r="N28" s="574"/>
    </row>
    <row r="29" spans="1:14" ht="35.1" customHeight="1" x14ac:dyDescent="0.25">
      <c r="A29" s="807"/>
      <c r="B29" s="809"/>
      <c r="C29" s="804"/>
      <c r="D29" s="197">
        <v>2</v>
      </c>
      <c r="E29" s="522">
        <f>'INSCRIPTIONS COLLEGES'!E23</f>
        <v>24245735</v>
      </c>
      <c r="F29" s="490" t="str">
        <f>IF(E29="","",VLOOKUP(E29,'Listing import 29.10.24'!$A$2:$J$7000,2,FALSE))</f>
        <v>LE ROUX SANDES</v>
      </c>
      <c r="G29" s="529" t="str">
        <f>IF(E29="","",VLOOKUP(E29,'Listing import 29.10.24'!$A$2:$J$7000,3,FALSE))</f>
        <v>Joao</v>
      </c>
      <c r="H29" s="245" t="str">
        <f>IF(E29="","",VLOOKUP(E29,'Listing import 29.10.24'!$A$2:$J$7000,4,FALSE))</f>
        <v>BG</v>
      </c>
      <c r="I29" s="510"/>
      <c r="J29" s="516"/>
      <c r="K29" s="514"/>
      <c r="L29" s="801"/>
      <c r="M29" s="515"/>
      <c r="N29" s="574"/>
    </row>
    <row r="30" spans="1:14" ht="35.1" customHeight="1" x14ac:dyDescent="0.25">
      <c r="A30" s="807"/>
      <c r="B30" s="809"/>
      <c r="C30" s="805"/>
      <c r="D30" s="197">
        <v>3</v>
      </c>
      <c r="E30" s="522">
        <f>'INSCRIPTIONS COLLEGES'!E24</f>
        <v>24245682</v>
      </c>
      <c r="F30" s="490" t="str">
        <f>IF(E30="","",VLOOKUP(E30,'Listing import 29.10.24'!$A$2:$J$7000,2,FALSE))</f>
        <v>Nézée</v>
      </c>
      <c r="G30" s="529" t="str">
        <f>IF(E30="","",VLOOKUP(E30,'Listing import 29.10.24'!$A$2:$J$7000,3,FALSE))</f>
        <v>Maël</v>
      </c>
      <c r="H30" s="245" t="str">
        <f>IF(E30="","",VLOOKUP(E30,'Listing import 29.10.24'!$A$2:$J$7000,4,FALSE))</f>
        <v>BG</v>
      </c>
      <c r="I30" s="510"/>
      <c r="J30" s="516"/>
      <c r="K30" s="514"/>
      <c r="L30" s="801"/>
      <c r="M30" s="515"/>
      <c r="N30" s="574"/>
    </row>
    <row r="31" spans="1:14" ht="35.1" customHeight="1" x14ac:dyDescent="0.25">
      <c r="A31" s="807"/>
      <c r="B31" s="809"/>
      <c r="C31" s="805"/>
      <c r="D31" s="197">
        <v>4</v>
      </c>
      <c r="E31" s="522">
        <f>'INSCRIPTIONS COLLEGES'!E25</f>
        <v>24236633</v>
      </c>
      <c r="F31" s="490" t="str">
        <f>IF(E31="","",VLOOKUP(E31,'Listing import 29.10.24'!$A$2:$J$7000,2,FALSE))</f>
        <v>TEAMBOUEON</v>
      </c>
      <c r="G31" s="529" t="str">
        <f>IF(E31="","",VLOOKUP(E31,'Listing import 29.10.24'!$A$2:$J$7000,3,FALSE))</f>
        <v>Hubert</v>
      </c>
      <c r="H31" s="245" t="str">
        <f>IF(E31="","",VLOOKUP(E31,'Listing import 29.10.24'!$A$2:$J$7000,4,FALSE))</f>
        <v>BG</v>
      </c>
      <c r="I31" s="510"/>
      <c r="J31" s="516"/>
      <c r="K31" s="514"/>
      <c r="L31" s="801"/>
      <c r="M31" s="515"/>
      <c r="N31" s="574"/>
    </row>
    <row r="32" spans="1:14" ht="35.1" customHeight="1" thickBot="1" x14ac:dyDescent="0.3">
      <c r="A32" s="808"/>
      <c r="B32" s="810"/>
      <c r="C32" s="806"/>
      <c r="D32" s="566">
        <v>5</v>
      </c>
      <c r="E32" s="567">
        <f>'INSCRIPTIONS COLLEGES'!E26</f>
        <v>24245732</v>
      </c>
      <c r="F32" s="568" t="str">
        <f>IF(E32="","",VLOOKUP(E32,'Listing import 29.10.24'!$A$2:$J$7000,2,FALSE))</f>
        <v>POROU</v>
      </c>
      <c r="G32" s="569" t="str">
        <f>IF(E32="","",VLOOKUP(E32,'Listing import 29.10.24'!$A$2:$J$7000,3,FALSE))</f>
        <v>Kovat</v>
      </c>
      <c r="H32" s="570" t="str">
        <f>IF(E32="","",VLOOKUP(E32,'Listing import 29.10.24'!$A$2:$J$7000,4,FALSE))</f>
        <v>BG</v>
      </c>
      <c r="I32" s="571"/>
      <c r="J32" s="572"/>
      <c r="K32" s="573"/>
      <c r="L32" s="803"/>
      <c r="M32" s="575"/>
      <c r="N32" s="576"/>
    </row>
    <row r="33" spans="1:14" ht="70.5" x14ac:dyDescent="0.7">
      <c r="A33" s="552" t="s">
        <v>9233</v>
      </c>
      <c r="B33" s="539"/>
      <c r="C33" s="502"/>
      <c r="D33" s="519"/>
      <c r="E33" s="526"/>
      <c r="F33" s="526"/>
      <c r="G33" s="553"/>
      <c r="H33" s="554"/>
      <c r="I33" s="555"/>
      <c r="J33" s="556"/>
      <c r="K33" s="557"/>
      <c r="L33" s="554"/>
      <c r="M33" s="558"/>
      <c r="N33" s="559"/>
    </row>
    <row r="34" spans="1:14" ht="70.5" x14ac:dyDescent="0.7">
      <c r="A34" s="560" t="s">
        <v>9234</v>
      </c>
      <c r="B34" s="540"/>
      <c r="C34" s="504"/>
      <c r="D34" s="520"/>
      <c r="E34" s="527"/>
      <c r="F34" s="527"/>
      <c r="G34" s="546"/>
      <c r="H34" s="547"/>
      <c r="I34" s="548"/>
      <c r="J34" s="549"/>
      <c r="K34" s="550"/>
      <c r="L34" s="547"/>
      <c r="M34" s="551"/>
      <c r="N34" s="561"/>
    </row>
    <row r="35" spans="1:14" x14ac:dyDescent="0.7">
      <c r="A35" s="562"/>
      <c r="B35" s="540"/>
      <c r="C35" s="588" t="s">
        <v>9240</v>
      </c>
      <c r="D35" s="520"/>
      <c r="E35" s="589"/>
      <c r="F35" s="590"/>
      <c r="G35" s="590"/>
      <c r="H35" s="590"/>
      <c r="I35" s="591"/>
      <c r="J35" s="591"/>
      <c r="K35" s="591"/>
      <c r="L35" s="547"/>
      <c r="M35" s="551"/>
      <c r="N35" s="561"/>
    </row>
    <row r="36" spans="1:14" x14ac:dyDescent="0.7">
      <c r="A36" s="562"/>
      <c r="B36" s="540"/>
      <c r="C36" s="588" t="s">
        <v>9241</v>
      </c>
      <c r="D36" s="520"/>
      <c r="E36" s="589"/>
      <c r="F36" s="590"/>
      <c r="G36" s="590"/>
      <c r="H36" s="590"/>
      <c r="I36" s="591"/>
      <c r="J36" s="591"/>
      <c r="K36" s="591"/>
      <c r="L36" s="547"/>
      <c r="M36" s="551"/>
      <c r="N36" s="561"/>
    </row>
    <row r="37" spans="1:14" ht="87.75" customHeight="1" x14ac:dyDescent="0.25">
      <c r="A37" s="807">
        <v>3</v>
      </c>
      <c r="B37" s="470" t="s">
        <v>56</v>
      </c>
      <c r="C37" s="511" t="s">
        <v>57</v>
      </c>
      <c r="D37" s="509" t="s">
        <v>58</v>
      </c>
      <c r="E37" s="524" t="s">
        <v>59</v>
      </c>
      <c r="F37" s="488" t="s">
        <v>60</v>
      </c>
      <c r="G37" s="528" t="s">
        <v>61</v>
      </c>
      <c r="H37" s="536" t="s">
        <v>62</v>
      </c>
      <c r="I37" s="472" t="s">
        <v>9235</v>
      </c>
      <c r="J37" s="513" t="s">
        <v>64</v>
      </c>
      <c r="K37" s="513" t="s">
        <v>9236</v>
      </c>
      <c r="L37" s="537" t="s">
        <v>9237</v>
      </c>
      <c r="M37" s="472" t="s">
        <v>9238</v>
      </c>
      <c r="N37" s="564" t="s">
        <v>9239</v>
      </c>
    </row>
    <row r="38" spans="1:14" ht="35.1" customHeight="1" x14ac:dyDescent="0.25">
      <c r="A38" s="807"/>
      <c r="B38" s="809" t="str">
        <f>IF(E38="","",VLOOKUP(E38,'Listing import 29.10.24'!$A$2:$J$7000,8,FALSE))</f>
        <v>CLG.YATE</v>
      </c>
      <c r="C38" s="804" t="s">
        <v>77</v>
      </c>
      <c r="D38" s="197">
        <v>1</v>
      </c>
      <c r="E38" s="522">
        <f>'INSCRIPTIONS COLLEGES'!E29</f>
        <v>24248564</v>
      </c>
      <c r="F38" s="490" t="str">
        <f>IF(E38="","",VLOOKUP(E38,'Listing import 29.10.24'!$A$2:$J$7000,2,FALSE))</f>
        <v>ATITI</v>
      </c>
      <c r="G38" s="529" t="str">
        <f>IF(E38="","",VLOOKUP(E38,'Listing import 29.10.24'!$A$2:$J$7000,3,FALSE))</f>
        <v>ZANNAH</v>
      </c>
      <c r="H38" s="245" t="str">
        <f>IF(E38="","",VLOOKUP(E38,'Listing import 29.10.24'!$A$2:$J$7000,4,FALSE))</f>
        <v>BF</v>
      </c>
      <c r="I38" s="510"/>
      <c r="J38" s="516"/>
      <c r="K38" s="514"/>
      <c r="L38" s="800"/>
      <c r="M38" s="515"/>
      <c r="N38" s="574"/>
    </row>
    <row r="39" spans="1:14" ht="35.1" customHeight="1" x14ac:dyDescent="0.25">
      <c r="A39" s="807"/>
      <c r="B39" s="809"/>
      <c r="C39" s="804"/>
      <c r="D39" s="197">
        <v>2</v>
      </c>
      <c r="E39" s="522">
        <f>'INSCRIPTIONS COLLEGES'!E30</f>
        <v>24248524</v>
      </c>
      <c r="F39" s="490" t="str">
        <f>IF(E39="","",VLOOKUP(E39,'Listing import 29.10.24'!$A$2:$J$7000,2,FALSE))</f>
        <v>ATITI</v>
      </c>
      <c r="G39" s="529" t="str">
        <f>IF(E39="","",VLOOKUP(E39,'Listing import 29.10.24'!$A$2:$J$7000,3,FALSE))</f>
        <v>ZITAH</v>
      </c>
      <c r="H39" s="245" t="str">
        <f>IF(E39="","",VLOOKUP(E39,'Listing import 29.10.24'!$A$2:$J$7000,4,FALSE))</f>
        <v>BF</v>
      </c>
      <c r="I39" s="510"/>
      <c r="J39" s="516"/>
      <c r="K39" s="514"/>
      <c r="L39" s="801"/>
      <c r="M39" s="515"/>
      <c r="N39" s="574"/>
    </row>
    <row r="40" spans="1:14" ht="35.1" customHeight="1" x14ac:dyDescent="0.25">
      <c r="A40" s="807"/>
      <c r="B40" s="809"/>
      <c r="C40" s="805"/>
      <c r="D40" s="197">
        <v>3</v>
      </c>
      <c r="E40" s="522">
        <f>'INSCRIPTIONS COLLEGES'!E31</f>
        <v>24248526</v>
      </c>
      <c r="F40" s="490" t="str">
        <f>IF(E40="","",VLOOKUP(E40,'Listing import 29.10.24'!$A$2:$J$7000,2,FALSE))</f>
        <v>ATTI-MENARD</v>
      </c>
      <c r="G40" s="529" t="str">
        <f>IF(E40="","",VLOOKUP(E40,'Listing import 29.10.24'!$A$2:$J$7000,3,FALSE))</f>
        <v>SOLEY</v>
      </c>
      <c r="H40" s="245" t="str">
        <f>IF(E40="","",VLOOKUP(E40,'Listing import 29.10.24'!$A$2:$J$7000,4,FALSE))</f>
        <v>BF</v>
      </c>
      <c r="I40" s="510"/>
      <c r="J40" s="516"/>
      <c r="K40" s="514"/>
      <c r="L40" s="801"/>
      <c r="M40" s="515"/>
      <c r="N40" s="574"/>
    </row>
    <row r="41" spans="1:14" ht="35.1" customHeight="1" x14ac:dyDescent="0.25">
      <c r="A41" s="807"/>
      <c r="B41" s="809"/>
      <c r="C41" s="805"/>
      <c r="D41" s="197">
        <v>4</v>
      </c>
      <c r="E41" s="522">
        <f>'INSCRIPTIONS COLLEGES'!E32</f>
        <v>24248565</v>
      </c>
      <c r="F41" s="490" t="str">
        <f>IF(E41="","",VLOOKUP(E41,'Listing import 29.10.24'!$A$2:$J$7000,2,FALSE))</f>
        <v>KOROMA</v>
      </c>
      <c r="G41" s="529" t="str">
        <f>IF(E41="","",VLOOKUP(E41,'Listing import 29.10.24'!$A$2:$J$7000,3,FALSE))</f>
        <v>LARISSA</v>
      </c>
      <c r="H41" s="245" t="str">
        <f>IF(E41="","",VLOOKUP(E41,'Listing import 29.10.24'!$A$2:$J$7000,4,FALSE))</f>
        <v>BF</v>
      </c>
      <c r="I41" s="510"/>
      <c r="J41" s="516"/>
      <c r="K41" s="514"/>
      <c r="L41" s="801"/>
      <c r="M41" s="515"/>
      <c r="N41" s="574"/>
    </row>
    <row r="42" spans="1:14" ht="35.1" customHeight="1" x14ac:dyDescent="0.25">
      <c r="A42" s="807"/>
      <c r="B42" s="809"/>
      <c r="C42" s="805"/>
      <c r="D42" s="197">
        <v>5</v>
      </c>
      <c r="E42" s="522">
        <f>'INSCRIPTIONS COLLEGES'!E33</f>
        <v>24248539</v>
      </c>
      <c r="F42" s="490" t="str">
        <f>IF(E42="","",VLOOKUP(E42,'Listing import 29.10.24'!$A$2:$J$7000,2,FALSE))</f>
        <v>KOROMA</v>
      </c>
      <c r="G42" s="529" t="str">
        <f>IF(E42="","",VLOOKUP(E42,'Listing import 29.10.24'!$A$2:$J$7000,3,FALSE))</f>
        <v>RAPHAELLA</v>
      </c>
      <c r="H42" s="245" t="str">
        <f>IF(E42="","",VLOOKUP(E42,'Listing import 29.10.24'!$A$2:$J$7000,4,FALSE))</f>
        <v>BF</v>
      </c>
      <c r="I42" s="510"/>
      <c r="J42" s="516"/>
      <c r="K42" s="514"/>
      <c r="L42" s="801"/>
      <c r="M42" s="515"/>
      <c r="N42" s="574"/>
    </row>
    <row r="43" spans="1:14" ht="35.1" customHeight="1" x14ac:dyDescent="0.7">
      <c r="A43" s="807"/>
      <c r="B43" s="809"/>
      <c r="C43" s="531"/>
      <c r="D43" s="219"/>
      <c r="E43" s="532"/>
      <c r="F43" s="533"/>
      <c r="G43" s="534"/>
      <c r="H43" s="220"/>
      <c r="I43" s="31"/>
      <c r="J43" s="535"/>
      <c r="K43" s="274"/>
      <c r="L43" s="801"/>
      <c r="M43" s="274"/>
      <c r="N43" s="565"/>
    </row>
    <row r="44" spans="1:14" ht="35.1" customHeight="1" x14ac:dyDescent="0.25">
      <c r="A44" s="807"/>
      <c r="B44" s="809"/>
      <c r="C44" s="804" t="s">
        <v>81</v>
      </c>
      <c r="D44" s="197">
        <v>1</v>
      </c>
      <c r="E44" s="522">
        <f>'INSCRIPTIONS COLLEGES'!E35</f>
        <v>24248531</v>
      </c>
      <c r="F44" s="490" t="str">
        <f>IF(E44="","",VLOOKUP(E44,'Listing import 29.10.24'!$A$2:$J$7000,2,FALSE))</f>
        <v>ATTI</v>
      </c>
      <c r="G44" s="529" t="str">
        <f>IF(E44="","",VLOOKUP(E44,'Listing import 29.10.24'!$A$2:$J$7000,3,FALSE))</f>
        <v>KYLLIAN</v>
      </c>
      <c r="H44" s="245" t="str">
        <f>IF(E44="","",VLOOKUP(E44,'Listing import 29.10.24'!$A$2:$J$7000,4,FALSE))</f>
        <v>BG</v>
      </c>
      <c r="I44" s="510"/>
      <c r="J44" s="516"/>
      <c r="K44" s="514"/>
      <c r="L44" s="801"/>
      <c r="M44" s="515"/>
      <c r="N44" s="574"/>
    </row>
    <row r="45" spans="1:14" ht="35.1" customHeight="1" x14ac:dyDescent="0.25">
      <c r="A45" s="807"/>
      <c r="B45" s="809"/>
      <c r="C45" s="804"/>
      <c r="D45" s="197">
        <v>2</v>
      </c>
      <c r="E45" s="522">
        <f>'INSCRIPTIONS COLLEGES'!E36</f>
        <v>24248529</v>
      </c>
      <c r="F45" s="490" t="str">
        <f>IF(E45="","",VLOOKUP(E45,'Listing import 29.10.24'!$A$2:$J$7000,2,FALSE))</f>
        <v>ATTI</v>
      </c>
      <c r="G45" s="529" t="str">
        <f>IF(E45="","",VLOOKUP(E45,'Listing import 29.10.24'!$A$2:$J$7000,3,FALSE))</f>
        <v>WARREN</v>
      </c>
      <c r="H45" s="245" t="str">
        <f>IF(E45="","",VLOOKUP(E45,'Listing import 29.10.24'!$A$2:$J$7000,4,FALSE))</f>
        <v>BG</v>
      </c>
      <c r="I45" s="510"/>
      <c r="J45" s="516"/>
      <c r="K45" s="514"/>
      <c r="L45" s="801"/>
      <c r="M45" s="515"/>
      <c r="N45" s="574"/>
    </row>
    <row r="46" spans="1:14" ht="35.1" customHeight="1" x14ac:dyDescent="0.25">
      <c r="A46" s="807"/>
      <c r="B46" s="809"/>
      <c r="C46" s="805"/>
      <c r="D46" s="197">
        <v>3</v>
      </c>
      <c r="E46" s="522">
        <f>'INSCRIPTIONS COLLEGES'!E37</f>
        <v>24248527</v>
      </c>
      <c r="F46" s="490" t="str">
        <f>IF(E46="","",VLOOKUP(E46,'Listing import 29.10.24'!$A$2:$J$7000,2,FALSE))</f>
        <v>KOROMA</v>
      </c>
      <c r="G46" s="529" t="str">
        <f>IF(E46="","",VLOOKUP(E46,'Listing import 29.10.24'!$A$2:$J$7000,3,FALSE))</f>
        <v>EUGENE</v>
      </c>
      <c r="H46" s="245" t="str">
        <f>IF(E46="","",VLOOKUP(E46,'Listing import 29.10.24'!$A$2:$J$7000,4,FALSE))</f>
        <v>BG</v>
      </c>
      <c r="I46" s="510"/>
      <c r="J46" s="516"/>
      <c r="K46" s="514"/>
      <c r="L46" s="801"/>
      <c r="M46" s="515"/>
      <c r="N46" s="574"/>
    </row>
    <row r="47" spans="1:14" ht="35.1" customHeight="1" x14ac:dyDescent="0.25">
      <c r="A47" s="807"/>
      <c r="B47" s="809"/>
      <c r="C47" s="805"/>
      <c r="D47" s="197">
        <v>4</v>
      </c>
      <c r="E47" s="522">
        <f>'INSCRIPTIONS COLLEGES'!E38</f>
        <v>24233749</v>
      </c>
      <c r="F47" s="490" t="str">
        <f>IF(E47="","",VLOOKUP(E47,'Listing import 29.10.24'!$A$2:$J$7000,2,FALSE))</f>
        <v>MEI</v>
      </c>
      <c r="G47" s="529" t="str">
        <f>IF(E47="","",VLOOKUP(E47,'Listing import 29.10.24'!$A$2:$J$7000,3,FALSE))</f>
        <v>Mathy</v>
      </c>
      <c r="H47" s="245" t="str">
        <f>IF(E47="","",VLOOKUP(E47,'Listing import 29.10.24'!$A$2:$J$7000,4,FALSE))</f>
        <v>BG</v>
      </c>
      <c r="I47" s="510"/>
      <c r="J47" s="516"/>
      <c r="K47" s="514"/>
      <c r="L47" s="801"/>
      <c r="M47" s="515"/>
      <c r="N47" s="574"/>
    </row>
    <row r="48" spans="1:14" ht="35.1" customHeight="1" thickBot="1" x14ac:dyDescent="0.3">
      <c r="A48" s="808"/>
      <c r="B48" s="810"/>
      <c r="C48" s="806"/>
      <c r="D48" s="566">
        <v>5</v>
      </c>
      <c r="E48" s="567">
        <f>'INSCRIPTIONS COLLEGES'!E39</f>
        <v>24248530</v>
      </c>
      <c r="F48" s="568" t="str">
        <f>IF(E48="","",VLOOKUP(E48,'Listing import 29.10.24'!$A$2:$J$7000,2,FALSE))</f>
        <v>EDE</v>
      </c>
      <c r="G48" s="569" t="str">
        <f>IF(E48="","",VLOOKUP(E48,'Listing import 29.10.24'!$A$2:$J$7000,3,FALSE))</f>
        <v>LOUIS</v>
      </c>
      <c r="H48" s="570" t="str">
        <f>IF(E48="","",VLOOKUP(E48,'Listing import 29.10.24'!$A$2:$J$7000,4,FALSE))</f>
        <v>BG</v>
      </c>
      <c r="I48" s="571"/>
      <c r="J48" s="572"/>
      <c r="K48" s="573"/>
      <c r="L48" s="803"/>
      <c r="M48" s="575"/>
      <c r="N48" s="576"/>
    </row>
    <row r="49" spans="1:14" ht="70.5" x14ac:dyDescent="0.7">
      <c r="A49" s="542" t="s">
        <v>9233</v>
      </c>
      <c r="B49" s="543"/>
      <c r="C49" s="542"/>
      <c r="D49" s="544"/>
      <c r="E49" s="545"/>
      <c r="F49" s="545"/>
      <c r="G49" s="546"/>
      <c r="H49" s="547"/>
      <c r="I49" s="548"/>
      <c r="J49" s="549"/>
      <c r="K49" s="550"/>
      <c r="L49" s="547"/>
      <c r="M49" s="551"/>
      <c r="N49" s="547"/>
    </row>
    <row r="50" spans="1:14" ht="70.5" x14ac:dyDescent="0.7">
      <c r="A50" s="503" t="s">
        <v>9234</v>
      </c>
      <c r="B50" s="540"/>
      <c r="C50" s="504"/>
      <c r="D50" s="520"/>
      <c r="E50" s="527"/>
      <c r="F50" s="527"/>
    </row>
    <row r="51" spans="1:14" x14ac:dyDescent="0.7">
      <c r="A51" s="505"/>
      <c r="B51" s="540"/>
      <c r="C51" s="588" t="s">
        <v>9240</v>
      </c>
      <c r="D51" s="520"/>
      <c r="E51" s="589"/>
      <c r="F51" s="590"/>
      <c r="G51" s="590"/>
      <c r="H51" s="590"/>
      <c r="I51" s="591"/>
      <c r="J51" s="591"/>
      <c r="K51" s="591"/>
    </row>
    <row r="52" spans="1:14" x14ac:dyDescent="0.7">
      <c r="A52" s="505"/>
      <c r="B52" s="540"/>
      <c r="C52" s="588" t="s">
        <v>9241</v>
      </c>
      <c r="D52" s="520"/>
      <c r="E52" s="589"/>
      <c r="F52" s="590"/>
      <c r="G52" s="590"/>
      <c r="H52" s="590"/>
      <c r="I52" s="591"/>
      <c r="J52" s="591"/>
      <c r="K52" s="591"/>
    </row>
    <row r="53" spans="1:14" ht="87.75" customHeight="1" x14ac:dyDescent="0.25">
      <c r="A53" s="787">
        <v>4</v>
      </c>
      <c r="B53" s="470" t="s">
        <v>56</v>
      </c>
      <c r="C53" s="511" t="s">
        <v>57</v>
      </c>
      <c r="D53" s="509" t="s">
        <v>58</v>
      </c>
      <c r="E53" s="524" t="s">
        <v>59</v>
      </c>
      <c r="F53" s="488" t="s">
        <v>60</v>
      </c>
      <c r="G53" s="528" t="s">
        <v>61</v>
      </c>
      <c r="H53" s="536" t="s">
        <v>62</v>
      </c>
      <c r="I53" s="472" t="s">
        <v>9235</v>
      </c>
      <c r="J53" s="513" t="s">
        <v>64</v>
      </c>
      <c r="K53" s="513" t="s">
        <v>9236</v>
      </c>
      <c r="L53" s="537" t="s">
        <v>9237</v>
      </c>
      <c r="M53" s="472" t="s">
        <v>9238</v>
      </c>
      <c r="N53" s="513" t="s">
        <v>9239</v>
      </c>
    </row>
    <row r="54" spans="1:14" ht="35.1" customHeight="1" x14ac:dyDescent="0.25">
      <c r="A54" s="787"/>
      <c r="B54" s="809" t="e">
        <f>IF(E54="","",VLOOKUP(E54,'Listing import 29.10.24'!$A$2:$J$7000,8,FALSE))</f>
        <v>#N/A</v>
      </c>
      <c r="C54" s="804" t="s">
        <v>77</v>
      </c>
      <c r="D54" s="197">
        <v>1</v>
      </c>
      <c r="E54" s="522">
        <f>'INSCRIPTIONS COLLEGES'!E42</f>
        <v>0</v>
      </c>
      <c r="F54" s="490" t="e">
        <f>IF(E54="","",VLOOKUP(E54,'Listing import 29.10.24'!$A$2:$J$7000,2,FALSE))</f>
        <v>#N/A</v>
      </c>
      <c r="G54" s="529" t="e">
        <f>IF(E54="","",VLOOKUP(E54,'Listing import 29.10.24'!$A$2:$J$7000,3,FALSE))</f>
        <v>#N/A</v>
      </c>
      <c r="H54" s="245" t="e">
        <f>IF(E54="","",VLOOKUP(E54,'Listing import 29.10.24'!$A$2:$J$7000,4,FALSE))</f>
        <v>#N/A</v>
      </c>
      <c r="I54" s="510"/>
      <c r="J54" s="516"/>
      <c r="K54" s="514"/>
      <c r="L54" s="800"/>
      <c r="M54" s="515"/>
      <c r="N54" s="538"/>
    </row>
    <row r="55" spans="1:14" ht="35.1" customHeight="1" x14ac:dyDescent="0.25">
      <c r="A55" s="787"/>
      <c r="B55" s="809"/>
      <c r="C55" s="804"/>
      <c r="D55" s="197">
        <v>2</v>
      </c>
      <c r="E55" s="522">
        <f>'INSCRIPTIONS COLLEGES'!E43</f>
        <v>0</v>
      </c>
      <c r="F55" s="490" t="e">
        <f>IF(E55="","",VLOOKUP(E55,'Listing import 29.10.24'!$A$2:$J$7000,2,FALSE))</f>
        <v>#N/A</v>
      </c>
      <c r="G55" s="529" t="e">
        <f>IF(E55="","",VLOOKUP(E55,'Listing import 29.10.24'!$A$2:$J$7000,3,FALSE))</f>
        <v>#N/A</v>
      </c>
      <c r="H55" s="245" t="e">
        <f>IF(E55="","",VLOOKUP(E55,'Listing import 29.10.24'!$A$2:$J$7000,4,FALSE))</f>
        <v>#N/A</v>
      </c>
      <c r="I55" s="510"/>
      <c r="J55" s="516"/>
      <c r="K55" s="514"/>
      <c r="L55" s="801"/>
      <c r="M55" s="515"/>
      <c r="N55" s="538"/>
    </row>
    <row r="56" spans="1:14" ht="35.1" customHeight="1" x14ac:dyDescent="0.25">
      <c r="A56" s="787"/>
      <c r="B56" s="809"/>
      <c r="C56" s="805"/>
      <c r="D56" s="197">
        <v>3</v>
      </c>
      <c r="E56" s="522">
        <f>'INSCRIPTIONS COLLEGES'!E44</f>
        <v>0</v>
      </c>
      <c r="F56" s="490" t="e">
        <f>IF(E56="","",VLOOKUP(E56,'Listing import 29.10.24'!$A$2:$J$7000,2,FALSE))</f>
        <v>#N/A</v>
      </c>
      <c r="G56" s="529" t="e">
        <f>IF(E56="","",VLOOKUP(E56,'Listing import 29.10.24'!$A$2:$J$7000,3,FALSE))</f>
        <v>#N/A</v>
      </c>
      <c r="H56" s="245" t="e">
        <f>IF(E56="","",VLOOKUP(E56,'Listing import 29.10.24'!$A$2:$J$7000,4,FALSE))</f>
        <v>#N/A</v>
      </c>
      <c r="I56" s="510"/>
      <c r="J56" s="516"/>
      <c r="K56" s="514"/>
      <c r="L56" s="801"/>
      <c r="M56" s="515"/>
      <c r="N56" s="538"/>
    </row>
    <row r="57" spans="1:14" ht="35.1" customHeight="1" x14ac:dyDescent="0.25">
      <c r="A57" s="787"/>
      <c r="B57" s="809"/>
      <c r="C57" s="805"/>
      <c r="D57" s="197">
        <v>4</v>
      </c>
      <c r="E57" s="522">
        <f>'INSCRIPTIONS COLLEGES'!E45</f>
        <v>0</v>
      </c>
      <c r="F57" s="490" t="e">
        <f>IF(E57="","",VLOOKUP(E57,'Listing import 29.10.24'!$A$2:$J$7000,2,FALSE))</f>
        <v>#N/A</v>
      </c>
      <c r="G57" s="529" t="e">
        <f>IF(E57="","",VLOOKUP(E57,'Listing import 29.10.24'!$A$2:$J$7000,3,FALSE))</f>
        <v>#N/A</v>
      </c>
      <c r="H57" s="245" t="e">
        <f>IF(E57="","",VLOOKUP(E57,'Listing import 29.10.24'!$A$2:$J$7000,4,FALSE))</f>
        <v>#N/A</v>
      </c>
      <c r="I57" s="510"/>
      <c r="J57" s="516"/>
      <c r="K57" s="514"/>
      <c r="L57" s="801"/>
      <c r="M57" s="515"/>
      <c r="N57" s="538"/>
    </row>
    <row r="58" spans="1:14" ht="35.1" customHeight="1" x14ac:dyDescent="0.25">
      <c r="A58" s="787"/>
      <c r="B58" s="809"/>
      <c r="C58" s="805"/>
      <c r="D58" s="197">
        <v>5</v>
      </c>
      <c r="E58" s="522">
        <f>'INSCRIPTIONS COLLEGES'!E46</f>
        <v>0</v>
      </c>
      <c r="F58" s="490" t="e">
        <f>IF(E58="","",VLOOKUP(E58,'Listing import 29.10.24'!$A$2:$J$7000,2,FALSE))</f>
        <v>#N/A</v>
      </c>
      <c r="G58" s="529" t="e">
        <f>IF(E58="","",VLOOKUP(E58,'Listing import 29.10.24'!$A$2:$J$7000,3,FALSE))</f>
        <v>#N/A</v>
      </c>
      <c r="H58" s="245" t="e">
        <f>IF(E58="","",VLOOKUP(E58,'Listing import 29.10.24'!$A$2:$J$7000,4,FALSE))</f>
        <v>#N/A</v>
      </c>
      <c r="I58" s="510"/>
      <c r="J58" s="516"/>
      <c r="K58" s="514"/>
      <c r="L58" s="801"/>
      <c r="M58" s="515"/>
      <c r="N58" s="538"/>
    </row>
    <row r="59" spans="1:14" ht="35.1" customHeight="1" x14ac:dyDescent="0.7">
      <c r="A59" s="787"/>
      <c r="B59" s="809"/>
      <c r="C59" s="531"/>
      <c r="D59" s="219"/>
      <c r="E59" s="532"/>
      <c r="F59" s="533"/>
      <c r="G59" s="534"/>
      <c r="H59" s="220"/>
      <c r="I59" s="31"/>
      <c r="J59" s="535"/>
      <c r="K59" s="274"/>
      <c r="L59" s="801"/>
      <c r="M59" s="274"/>
      <c r="N59" s="274"/>
    </row>
    <row r="60" spans="1:14" ht="35.1" customHeight="1" x14ac:dyDescent="0.25">
      <c r="A60" s="787"/>
      <c r="B60" s="809"/>
      <c r="C60" s="804" t="s">
        <v>81</v>
      </c>
      <c r="D60" s="197">
        <v>1</v>
      </c>
      <c r="E60" s="522">
        <f>'INSCRIPTIONS COLLEGES'!E48</f>
        <v>0</v>
      </c>
      <c r="F60" s="490" t="e">
        <f>IF(E60="","",VLOOKUP(E60,'Listing import 29.10.24'!$A$2:$J$7000,2,FALSE))</f>
        <v>#N/A</v>
      </c>
      <c r="G60" s="529" t="e">
        <f>IF(E60="","",VLOOKUP(E60,'Listing import 29.10.24'!$A$2:$J$7000,3,FALSE))</f>
        <v>#N/A</v>
      </c>
      <c r="H60" s="245" t="e">
        <f>IF(E60="","",VLOOKUP(E60,'Listing import 29.10.24'!$A$2:$J$7000,4,FALSE))</f>
        <v>#N/A</v>
      </c>
      <c r="I60" s="510"/>
      <c r="J60" s="516"/>
      <c r="K60" s="514"/>
      <c r="L60" s="801"/>
      <c r="M60" s="515"/>
      <c r="N60" s="538"/>
    </row>
    <row r="61" spans="1:14" ht="35.1" customHeight="1" x14ac:dyDescent="0.25">
      <c r="A61" s="787"/>
      <c r="B61" s="809"/>
      <c r="C61" s="804"/>
      <c r="D61" s="197">
        <v>2</v>
      </c>
      <c r="E61" s="522">
        <f>'INSCRIPTIONS COLLEGES'!E49</f>
        <v>0</v>
      </c>
      <c r="F61" s="490" t="e">
        <f>IF(E61="","",VLOOKUP(E61,'Listing import 29.10.24'!$A$2:$J$7000,2,FALSE))</f>
        <v>#N/A</v>
      </c>
      <c r="G61" s="529" t="e">
        <f>IF(E61="","",VLOOKUP(E61,'Listing import 29.10.24'!$A$2:$J$7000,3,FALSE))</f>
        <v>#N/A</v>
      </c>
      <c r="H61" s="245" t="e">
        <f>IF(E61="","",VLOOKUP(E61,'Listing import 29.10.24'!$A$2:$J$7000,4,FALSE))</f>
        <v>#N/A</v>
      </c>
      <c r="I61" s="510"/>
      <c r="J61" s="516"/>
      <c r="K61" s="514"/>
      <c r="L61" s="801"/>
      <c r="M61" s="515"/>
      <c r="N61" s="538"/>
    </row>
    <row r="62" spans="1:14" ht="35.1" customHeight="1" x14ac:dyDescent="0.25">
      <c r="A62" s="787"/>
      <c r="B62" s="809"/>
      <c r="C62" s="805"/>
      <c r="D62" s="197">
        <v>3</v>
      </c>
      <c r="E62" s="522">
        <f>'INSCRIPTIONS COLLEGES'!E50</f>
        <v>0</v>
      </c>
      <c r="F62" s="490" t="e">
        <f>IF(E62="","",VLOOKUP(E62,'Listing import 29.10.24'!$A$2:$J$7000,2,FALSE))</f>
        <v>#N/A</v>
      </c>
      <c r="G62" s="529" t="e">
        <f>IF(E62="","",VLOOKUP(E62,'Listing import 29.10.24'!$A$2:$J$7000,3,FALSE))</f>
        <v>#N/A</v>
      </c>
      <c r="H62" s="245" t="e">
        <f>IF(E62="","",VLOOKUP(E62,'Listing import 29.10.24'!$A$2:$J$7000,4,FALSE))</f>
        <v>#N/A</v>
      </c>
      <c r="I62" s="510"/>
      <c r="J62" s="516"/>
      <c r="K62" s="514"/>
      <c r="L62" s="801"/>
      <c r="M62" s="515"/>
      <c r="N62" s="538"/>
    </row>
    <row r="63" spans="1:14" ht="35.1" customHeight="1" x14ac:dyDescent="0.25">
      <c r="A63" s="787"/>
      <c r="B63" s="809"/>
      <c r="C63" s="805"/>
      <c r="D63" s="197">
        <v>4</v>
      </c>
      <c r="E63" s="522">
        <f>'INSCRIPTIONS COLLEGES'!E51</f>
        <v>0</v>
      </c>
      <c r="F63" s="490" t="e">
        <f>IF(E63="","",VLOOKUP(E63,'Listing import 29.10.24'!$A$2:$J$7000,2,FALSE))</f>
        <v>#N/A</v>
      </c>
      <c r="G63" s="529" t="e">
        <f>IF(E63="","",VLOOKUP(E63,'Listing import 29.10.24'!$A$2:$J$7000,3,FALSE))</f>
        <v>#N/A</v>
      </c>
      <c r="H63" s="245" t="e">
        <f>IF(E63="","",VLOOKUP(E63,'Listing import 29.10.24'!$A$2:$J$7000,4,FALSE))</f>
        <v>#N/A</v>
      </c>
      <c r="I63" s="510"/>
      <c r="J63" s="516"/>
      <c r="K63" s="514"/>
      <c r="L63" s="801"/>
      <c r="M63" s="515"/>
      <c r="N63" s="538"/>
    </row>
    <row r="64" spans="1:14" ht="35.1" customHeight="1" thickBot="1" x14ac:dyDescent="0.3">
      <c r="A64" s="812"/>
      <c r="B64" s="813"/>
      <c r="C64" s="811"/>
      <c r="D64" s="577">
        <v>5</v>
      </c>
      <c r="E64" s="578">
        <f>'INSCRIPTIONS COLLEGES'!E52</f>
        <v>0</v>
      </c>
      <c r="F64" s="579" t="e">
        <f>IF(E64="","",VLOOKUP(E64,'Listing import 29.10.24'!$A$2:$J$7000,2,FALSE))</f>
        <v>#N/A</v>
      </c>
      <c r="G64" s="580" t="e">
        <f>IF(E64="","",VLOOKUP(E64,'Listing import 29.10.24'!$A$2:$J$7000,3,FALSE))</f>
        <v>#N/A</v>
      </c>
      <c r="H64" s="581" t="e">
        <f>IF(E64="","",VLOOKUP(E64,'Listing import 29.10.24'!$A$2:$J$7000,4,FALSE))</f>
        <v>#N/A</v>
      </c>
      <c r="I64" s="582"/>
      <c r="J64" s="583"/>
      <c r="K64" s="584"/>
      <c r="L64" s="801"/>
      <c r="M64" s="585"/>
      <c r="N64" s="517"/>
    </row>
    <row r="65" spans="1:14" ht="70.5" x14ac:dyDescent="0.7">
      <c r="A65" s="552" t="s">
        <v>9233</v>
      </c>
      <c r="B65" s="539"/>
      <c r="C65" s="502"/>
      <c r="D65" s="519"/>
      <c r="E65" s="526"/>
      <c r="F65" s="526"/>
      <c r="G65" s="553"/>
      <c r="H65" s="554"/>
      <c r="I65" s="555"/>
      <c r="J65" s="556"/>
      <c r="K65" s="557"/>
      <c r="L65" s="554"/>
      <c r="M65" s="558"/>
      <c r="N65" s="559"/>
    </row>
    <row r="66" spans="1:14" ht="70.5" x14ac:dyDescent="0.7">
      <c r="A66" s="560" t="s">
        <v>9234</v>
      </c>
      <c r="B66" s="540"/>
      <c r="C66" s="504"/>
      <c r="D66" s="520"/>
      <c r="E66" s="527"/>
      <c r="F66" s="527"/>
      <c r="G66" s="546"/>
      <c r="H66" s="547"/>
      <c r="I66" s="548"/>
      <c r="J66" s="549"/>
      <c r="K66" s="550"/>
      <c r="L66" s="547"/>
      <c r="M66" s="551"/>
      <c r="N66" s="561"/>
    </row>
    <row r="67" spans="1:14" x14ac:dyDescent="0.7">
      <c r="A67" s="562"/>
      <c r="B67" s="540"/>
      <c r="C67" s="588" t="s">
        <v>9240</v>
      </c>
      <c r="D67" s="520"/>
      <c r="E67" s="589"/>
      <c r="F67" s="590"/>
      <c r="G67" s="590"/>
      <c r="H67" s="590"/>
      <c r="I67" s="591"/>
      <c r="J67" s="591"/>
      <c r="K67" s="591"/>
      <c r="L67" s="547"/>
      <c r="M67" s="551"/>
      <c r="N67" s="561"/>
    </row>
    <row r="68" spans="1:14" x14ac:dyDescent="0.7">
      <c r="A68" s="562"/>
      <c r="B68" s="540"/>
      <c r="C68" s="588" t="s">
        <v>9241</v>
      </c>
      <c r="D68" s="520"/>
      <c r="E68" s="589"/>
      <c r="F68" s="590"/>
      <c r="G68" s="590"/>
      <c r="H68" s="590"/>
      <c r="I68" s="591"/>
      <c r="J68" s="591"/>
      <c r="K68" s="591"/>
      <c r="L68" s="547"/>
      <c r="M68" s="551"/>
      <c r="N68" s="561"/>
    </row>
    <row r="69" spans="1:14" ht="87.75" customHeight="1" x14ac:dyDescent="0.25">
      <c r="A69" s="807">
        <v>5</v>
      </c>
      <c r="B69" s="470" t="s">
        <v>56</v>
      </c>
      <c r="C69" s="511" t="s">
        <v>57</v>
      </c>
      <c r="D69" s="509" t="s">
        <v>58</v>
      </c>
      <c r="E69" s="524" t="s">
        <v>59</v>
      </c>
      <c r="F69" s="488" t="s">
        <v>60</v>
      </c>
      <c r="G69" s="528" t="s">
        <v>61</v>
      </c>
      <c r="H69" s="536" t="s">
        <v>62</v>
      </c>
      <c r="I69" s="472" t="s">
        <v>9235</v>
      </c>
      <c r="J69" s="513" t="s">
        <v>64</v>
      </c>
      <c r="K69" s="513" t="s">
        <v>9236</v>
      </c>
      <c r="L69" s="537" t="s">
        <v>9237</v>
      </c>
      <c r="M69" s="472" t="s">
        <v>9238</v>
      </c>
      <c r="N69" s="564" t="s">
        <v>9239</v>
      </c>
    </row>
    <row r="70" spans="1:14" ht="35.1" customHeight="1" x14ac:dyDescent="0.25">
      <c r="A70" s="807"/>
      <c r="B70" s="809" t="str">
        <f>IF(E70="","",VLOOKUP(E70,'Listing import 29.10.24'!$A$2:$J$7000,8,FALSE))</f>
        <v>CLG.BOULARI</v>
      </c>
      <c r="C70" s="804" t="s">
        <v>77</v>
      </c>
      <c r="D70" s="197">
        <v>1</v>
      </c>
      <c r="E70" s="522">
        <f>'INSCRIPTIONS COLLEGES'!E55</f>
        <v>24245747</v>
      </c>
      <c r="F70" s="490" t="str">
        <f>IF(E70="","",VLOOKUP(E70,'Listing import 29.10.24'!$A$2:$J$7000,2,FALSE))</f>
        <v>Bellais</v>
      </c>
      <c r="G70" s="529" t="str">
        <f>IF(E70="","",VLOOKUP(E70,'Listing import 29.10.24'!$A$2:$J$7000,3,FALSE))</f>
        <v>Marania</v>
      </c>
      <c r="H70" s="245" t="str">
        <f>IF(E70="","",VLOOKUP(E70,'Listing import 29.10.24'!$A$2:$J$7000,4,FALSE))</f>
        <v>BF</v>
      </c>
      <c r="I70" s="510"/>
      <c r="J70" s="516"/>
      <c r="K70" s="514"/>
      <c r="L70" s="800"/>
      <c r="M70" s="515"/>
      <c r="N70" s="574"/>
    </row>
    <row r="71" spans="1:14" ht="35.1" customHeight="1" x14ac:dyDescent="0.25">
      <c r="A71" s="807"/>
      <c r="B71" s="809"/>
      <c r="C71" s="804"/>
      <c r="D71" s="197">
        <v>2</v>
      </c>
      <c r="E71" s="522">
        <f>'INSCRIPTIONS COLLEGES'!E56</f>
        <v>24237513</v>
      </c>
      <c r="F71" s="490" t="str">
        <f>IF(E71="","",VLOOKUP(E71,'Listing import 29.10.24'!$A$2:$J$7000,2,FALSE))</f>
        <v>FILITUULAGA</v>
      </c>
      <c r="G71" s="529" t="str">
        <f>IF(E71="","",VLOOKUP(E71,'Listing import 29.10.24'!$A$2:$J$7000,3,FALSE))</f>
        <v>GABRIELLA</v>
      </c>
      <c r="H71" s="245" t="str">
        <f>IF(E71="","",VLOOKUP(E71,'Listing import 29.10.24'!$A$2:$J$7000,4,FALSE))</f>
        <v>BF</v>
      </c>
      <c r="I71" s="510"/>
      <c r="J71" s="516"/>
      <c r="K71" s="514"/>
      <c r="L71" s="801"/>
      <c r="M71" s="515"/>
      <c r="N71" s="574"/>
    </row>
    <row r="72" spans="1:14" ht="35.1" customHeight="1" x14ac:dyDescent="0.25">
      <c r="A72" s="807"/>
      <c r="B72" s="809"/>
      <c r="C72" s="805"/>
      <c r="D72" s="197">
        <v>3</v>
      </c>
      <c r="E72" s="522">
        <f>'INSCRIPTIONS COLLEGES'!E57</f>
        <v>24245548</v>
      </c>
      <c r="F72" s="490" t="str">
        <f>IF(E72="","",VLOOKUP(E72,'Listing import 29.10.24'!$A$2:$J$7000,2,FALSE))</f>
        <v>LOUECKOTE</v>
      </c>
      <c r="G72" s="529" t="str">
        <f>IF(E72="","",VLOOKUP(E72,'Listing import 29.10.24'!$A$2:$J$7000,3,FALSE))</f>
        <v>GOGNYALINE</v>
      </c>
      <c r="H72" s="245" t="str">
        <f>IF(E72="","",VLOOKUP(E72,'Listing import 29.10.24'!$A$2:$J$7000,4,FALSE))</f>
        <v>BF</v>
      </c>
      <c r="I72" s="510"/>
      <c r="J72" s="516"/>
      <c r="K72" s="514"/>
      <c r="L72" s="801"/>
      <c r="M72" s="515"/>
      <c r="N72" s="574"/>
    </row>
    <row r="73" spans="1:14" ht="35.1" customHeight="1" x14ac:dyDescent="0.25">
      <c r="A73" s="807"/>
      <c r="B73" s="809"/>
      <c r="C73" s="805"/>
      <c r="D73" s="197">
        <v>4</v>
      </c>
      <c r="E73" s="522">
        <f>'INSCRIPTIONS COLLEGES'!E58</f>
        <v>24248079</v>
      </c>
      <c r="F73" s="490" t="str">
        <f>IF(E73="","",VLOOKUP(E73,'Listing import 29.10.24'!$A$2:$J$7000,2,FALSE))</f>
        <v>MOKOTAÏ</v>
      </c>
      <c r="G73" s="529" t="str">
        <f>IF(E73="","",VLOOKUP(E73,'Listing import 29.10.24'!$A$2:$J$7000,3,FALSE))</f>
        <v>KETTY</v>
      </c>
      <c r="H73" s="245" t="str">
        <f>IF(E73="","",VLOOKUP(E73,'Listing import 29.10.24'!$A$2:$J$7000,4,FALSE))</f>
        <v>BF</v>
      </c>
      <c r="I73" s="510"/>
      <c r="J73" s="516"/>
      <c r="K73" s="514"/>
      <c r="L73" s="801"/>
      <c r="M73" s="515"/>
      <c r="N73" s="574"/>
    </row>
    <row r="74" spans="1:14" ht="35.1" customHeight="1" x14ac:dyDescent="0.25">
      <c r="A74" s="807"/>
      <c r="B74" s="809"/>
      <c r="C74" s="805"/>
      <c r="D74" s="197">
        <v>5</v>
      </c>
      <c r="E74" s="522">
        <f>'INSCRIPTIONS COLLEGES'!E59</f>
        <v>24245525</v>
      </c>
      <c r="F74" s="490" t="str">
        <f>IF(E74="","",VLOOKUP(E74,'Listing import 29.10.24'!$A$2:$J$7000,2,FALSE))</f>
        <v>Wamai</v>
      </c>
      <c r="G74" s="529" t="str">
        <f>IF(E74="","",VLOOKUP(E74,'Listing import 29.10.24'!$A$2:$J$7000,3,FALSE))</f>
        <v>Melody</v>
      </c>
      <c r="H74" s="245" t="str">
        <f>IF(E74="","",VLOOKUP(E74,'Listing import 29.10.24'!$A$2:$J$7000,4,FALSE))</f>
        <v>BF</v>
      </c>
      <c r="I74" s="510"/>
      <c r="J74" s="516"/>
      <c r="K74" s="514"/>
      <c r="L74" s="801"/>
      <c r="M74" s="515"/>
      <c r="N74" s="574"/>
    </row>
    <row r="75" spans="1:14" ht="35.1" customHeight="1" x14ac:dyDescent="0.7">
      <c r="A75" s="807"/>
      <c r="B75" s="809"/>
      <c r="C75" s="531"/>
      <c r="D75" s="219"/>
      <c r="E75" s="532"/>
      <c r="F75" s="533"/>
      <c r="G75" s="534"/>
      <c r="H75" s="220"/>
      <c r="I75" s="31"/>
      <c r="J75" s="535"/>
      <c r="K75" s="274"/>
      <c r="L75" s="801"/>
      <c r="M75" s="274"/>
      <c r="N75" s="565"/>
    </row>
    <row r="76" spans="1:14" ht="35.1" customHeight="1" x14ac:dyDescent="0.25">
      <c r="A76" s="807"/>
      <c r="B76" s="809"/>
      <c r="C76" s="804" t="s">
        <v>81</v>
      </c>
      <c r="D76" s="197">
        <v>1</v>
      </c>
      <c r="E76" s="522">
        <f>'INSCRIPTIONS COLLEGES'!E61</f>
        <v>24247557</v>
      </c>
      <c r="F76" s="490" t="str">
        <f>IF(E76="","",VLOOKUP(E76,'Listing import 29.10.24'!$A$2:$J$7000,2,FALSE))</f>
        <v>ALIKIE</v>
      </c>
      <c r="G76" s="529" t="str">
        <f>IF(E76="","",VLOOKUP(E76,'Listing import 29.10.24'!$A$2:$J$7000,3,FALSE))</f>
        <v>Dayven</v>
      </c>
      <c r="H76" s="245" t="str">
        <f>IF(E76="","",VLOOKUP(E76,'Listing import 29.10.24'!$A$2:$J$7000,4,FALSE))</f>
        <v>BG</v>
      </c>
      <c r="I76" s="510"/>
      <c r="J76" s="516"/>
      <c r="K76" s="514"/>
      <c r="L76" s="801"/>
      <c r="M76" s="515"/>
      <c r="N76" s="574"/>
    </row>
    <row r="77" spans="1:14" ht="35.1" customHeight="1" x14ac:dyDescent="0.25">
      <c r="A77" s="807"/>
      <c r="B77" s="809"/>
      <c r="C77" s="804"/>
      <c r="D77" s="197">
        <v>2</v>
      </c>
      <c r="E77" s="522">
        <f>'INSCRIPTIONS COLLEGES'!E62</f>
        <v>24245833</v>
      </c>
      <c r="F77" s="490" t="str">
        <f>IF(E77="","",VLOOKUP(E77,'Listing import 29.10.24'!$A$2:$J$7000,2,FALSE))</f>
        <v>CLAUDEL</v>
      </c>
      <c r="G77" s="529" t="str">
        <f>IF(E77="","",VLOOKUP(E77,'Listing import 29.10.24'!$A$2:$J$7000,3,FALSE))</f>
        <v>Marcelin</v>
      </c>
      <c r="H77" s="245" t="str">
        <f>IF(E77="","",VLOOKUP(E77,'Listing import 29.10.24'!$A$2:$J$7000,4,FALSE))</f>
        <v>BG</v>
      </c>
      <c r="I77" s="510"/>
      <c r="J77" s="516"/>
      <c r="K77" s="514"/>
      <c r="L77" s="801"/>
      <c r="M77" s="515"/>
      <c r="N77" s="574"/>
    </row>
    <row r="78" spans="1:14" ht="35.1" customHeight="1" x14ac:dyDescent="0.25">
      <c r="A78" s="807"/>
      <c r="B78" s="809"/>
      <c r="C78" s="805"/>
      <c r="D78" s="197">
        <v>3</v>
      </c>
      <c r="E78" s="522">
        <f>'INSCRIPTIONS COLLEGES'!E63</f>
        <v>24247500</v>
      </c>
      <c r="F78" s="490" t="str">
        <f>IF(E78="","",VLOOKUP(E78,'Listing import 29.10.24'!$A$2:$J$7000,2,FALSE))</f>
        <v>DHOU</v>
      </c>
      <c r="G78" s="529" t="str">
        <f>IF(E78="","",VLOOKUP(E78,'Listing import 29.10.24'!$A$2:$J$7000,3,FALSE))</f>
        <v>JULIAN</v>
      </c>
      <c r="H78" s="245" t="str">
        <f>IF(E78="","",VLOOKUP(E78,'Listing import 29.10.24'!$A$2:$J$7000,4,FALSE))</f>
        <v>BG</v>
      </c>
      <c r="I78" s="510"/>
      <c r="J78" s="516"/>
      <c r="K78" s="514"/>
      <c r="L78" s="801"/>
      <c r="M78" s="515"/>
      <c r="N78" s="574"/>
    </row>
    <row r="79" spans="1:14" ht="35.1" customHeight="1" x14ac:dyDescent="0.25">
      <c r="A79" s="807"/>
      <c r="B79" s="809"/>
      <c r="C79" s="805"/>
      <c r="D79" s="197">
        <v>4</v>
      </c>
      <c r="E79" s="522">
        <f>'INSCRIPTIONS COLLEGES'!E64</f>
        <v>24236628</v>
      </c>
      <c r="F79" s="490" t="str">
        <f>IF(E79="","",VLOOKUP(E79,'Listing import 29.10.24'!$A$2:$J$7000,2,FALSE))</f>
        <v>PANI--CHEUNG</v>
      </c>
      <c r="G79" s="529" t="str">
        <f>IF(E79="","",VLOOKUP(E79,'Listing import 29.10.24'!$A$2:$J$7000,3,FALSE))</f>
        <v>LOGAN</v>
      </c>
      <c r="H79" s="245" t="str">
        <f>IF(E79="","",VLOOKUP(E79,'Listing import 29.10.24'!$A$2:$J$7000,4,FALSE))</f>
        <v>BG</v>
      </c>
      <c r="I79" s="510"/>
      <c r="J79" s="516"/>
      <c r="K79" s="514"/>
      <c r="L79" s="801"/>
      <c r="M79" s="515"/>
      <c r="N79" s="574"/>
    </row>
    <row r="80" spans="1:14" ht="35.1" customHeight="1" thickBot="1" x14ac:dyDescent="0.3">
      <c r="A80" s="808"/>
      <c r="B80" s="810"/>
      <c r="C80" s="806"/>
      <c r="D80" s="566">
        <v>5</v>
      </c>
      <c r="E80" s="567">
        <f>'INSCRIPTIONS COLLEGES'!E65</f>
        <v>24238616</v>
      </c>
      <c r="F80" s="568" t="str">
        <f>IF(E80="","",VLOOKUP(E80,'Listing import 29.10.24'!$A$2:$J$7000,2,FALSE))</f>
        <v>XANATRE</v>
      </c>
      <c r="G80" s="569" t="str">
        <f>IF(E80="","",VLOOKUP(E80,'Listing import 29.10.24'!$A$2:$J$7000,3,FALSE))</f>
        <v>RUBEN - WASAMANE</v>
      </c>
      <c r="H80" s="570" t="str">
        <f>IF(E80="","",VLOOKUP(E80,'Listing import 29.10.24'!$A$2:$J$7000,4,FALSE))</f>
        <v>BG</v>
      </c>
      <c r="I80" s="571"/>
      <c r="J80" s="572"/>
      <c r="K80" s="573"/>
      <c r="L80" s="803"/>
      <c r="M80" s="575"/>
      <c r="N80" s="576"/>
    </row>
    <row r="81" spans="1:14" ht="70.5" x14ac:dyDescent="0.7">
      <c r="A81" s="552" t="s">
        <v>9233</v>
      </c>
      <c r="B81" s="539"/>
      <c r="C81" s="502"/>
      <c r="D81" s="519"/>
      <c r="E81" s="526"/>
      <c r="F81" s="526"/>
      <c r="G81" s="553"/>
      <c r="H81" s="554"/>
      <c r="I81" s="555"/>
      <c r="J81" s="556"/>
      <c r="K81" s="557"/>
      <c r="L81" s="554"/>
      <c r="M81" s="558"/>
      <c r="N81" s="559"/>
    </row>
    <row r="82" spans="1:14" ht="70.5" x14ac:dyDescent="0.7">
      <c r="A82" s="560" t="s">
        <v>9234</v>
      </c>
      <c r="B82" s="540"/>
      <c r="C82" s="504"/>
      <c r="D82" s="520"/>
      <c r="E82" s="527"/>
      <c r="F82" s="527"/>
      <c r="G82" s="546"/>
      <c r="H82" s="547"/>
      <c r="I82" s="548"/>
      <c r="J82" s="549"/>
      <c r="K82" s="550"/>
      <c r="L82" s="547"/>
      <c r="M82" s="551"/>
      <c r="N82" s="561"/>
    </row>
    <row r="83" spans="1:14" x14ac:dyDescent="0.7">
      <c r="A83" s="562"/>
      <c r="B83" s="540"/>
      <c r="C83" s="588" t="s">
        <v>9240</v>
      </c>
      <c r="D83" s="520"/>
      <c r="E83" s="589"/>
      <c r="F83" s="590"/>
      <c r="G83" s="590"/>
      <c r="H83" s="590"/>
      <c r="I83" s="591"/>
      <c r="J83" s="591"/>
      <c r="K83" s="591"/>
      <c r="L83" s="547"/>
      <c r="M83" s="551"/>
      <c r="N83" s="561"/>
    </row>
    <row r="84" spans="1:14" x14ac:dyDescent="0.7">
      <c r="A84" s="562"/>
      <c r="B84" s="540"/>
      <c r="C84" s="588" t="s">
        <v>9241</v>
      </c>
      <c r="D84" s="520"/>
      <c r="E84" s="589"/>
      <c r="F84" s="590"/>
      <c r="G84" s="590"/>
      <c r="H84" s="590"/>
      <c r="I84" s="591"/>
      <c r="J84" s="591"/>
      <c r="K84" s="591"/>
      <c r="L84" s="547"/>
      <c r="M84" s="551"/>
      <c r="N84" s="561"/>
    </row>
    <row r="85" spans="1:14" ht="87.75" customHeight="1" x14ac:dyDescent="0.25">
      <c r="A85" s="807">
        <v>6</v>
      </c>
      <c r="B85" s="470" t="s">
        <v>56</v>
      </c>
      <c r="C85" s="511" t="s">
        <v>57</v>
      </c>
      <c r="D85" s="509" t="s">
        <v>58</v>
      </c>
      <c r="E85" s="524" t="s">
        <v>59</v>
      </c>
      <c r="F85" s="488" t="s">
        <v>60</v>
      </c>
      <c r="G85" s="528" t="s">
        <v>61</v>
      </c>
      <c r="H85" s="536" t="s">
        <v>62</v>
      </c>
      <c r="I85" s="472" t="s">
        <v>9235</v>
      </c>
      <c r="J85" s="513" t="s">
        <v>64</v>
      </c>
      <c r="K85" s="513" t="s">
        <v>9236</v>
      </c>
      <c r="L85" s="537" t="s">
        <v>9237</v>
      </c>
      <c r="M85" s="472" t="s">
        <v>9238</v>
      </c>
      <c r="N85" s="564" t="s">
        <v>9239</v>
      </c>
    </row>
    <row r="86" spans="1:14" ht="35.1" customHeight="1" x14ac:dyDescent="0.25">
      <c r="A86" s="807"/>
      <c r="B86" s="809" t="str">
        <f>IF(E86="","",VLOOKUP(E86,'Listing import 29.10.24'!$A$2:$J$7000,8,FALSE))</f>
        <v>CLG.LA FOA</v>
      </c>
      <c r="C86" s="804" t="s">
        <v>77</v>
      </c>
      <c r="D86" s="197">
        <v>1</v>
      </c>
      <c r="E86" s="522">
        <f>'INSCRIPTIONS COLLEGES'!E68</f>
        <v>24248369</v>
      </c>
      <c r="F86" s="490" t="str">
        <f>IF(E86="","",VLOOKUP(E86,'Listing import 29.10.24'!$A$2:$J$7000,2,FALSE))</f>
        <v>Girold</v>
      </c>
      <c r="G86" s="529" t="str">
        <f>IF(E86="","",VLOOKUP(E86,'Listing import 29.10.24'!$A$2:$J$7000,3,FALSE))</f>
        <v>Blanche</v>
      </c>
      <c r="H86" s="245" t="str">
        <f>IF(E86="","",VLOOKUP(E86,'Listing import 29.10.24'!$A$2:$J$7000,4,FALSE))</f>
        <v>BF</v>
      </c>
      <c r="I86" s="510"/>
      <c r="J86" s="516"/>
      <c r="K86" s="514"/>
      <c r="L86" s="800"/>
      <c r="M86" s="515"/>
      <c r="N86" s="574"/>
    </row>
    <row r="87" spans="1:14" ht="35.1" customHeight="1" x14ac:dyDescent="0.25">
      <c r="A87" s="807"/>
      <c r="B87" s="809"/>
      <c r="C87" s="804"/>
      <c r="D87" s="197">
        <v>2</v>
      </c>
      <c r="E87" s="522">
        <f>'INSCRIPTIONS COLLEGES'!E69</f>
        <v>24248370</v>
      </c>
      <c r="F87" s="490" t="str">
        <f>IF(E87="","",VLOOKUP(E87,'Listing import 29.10.24'!$A$2:$J$7000,2,FALSE))</f>
        <v>Moindou</v>
      </c>
      <c r="G87" s="529" t="str">
        <f>IF(E87="","",VLOOKUP(E87,'Listing import 29.10.24'!$A$2:$J$7000,3,FALSE))</f>
        <v>Rozalina</v>
      </c>
      <c r="H87" s="245" t="str">
        <f>IF(E87="","",VLOOKUP(E87,'Listing import 29.10.24'!$A$2:$J$7000,4,FALSE))</f>
        <v>BF</v>
      </c>
      <c r="I87" s="510"/>
      <c r="J87" s="516"/>
      <c r="K87" s="514"/>
      <c r="L87" s="801"/>
      <c r="M87" s="515"/>
      <c r="N87" s="574"/>
    </row>
    <row r="88" spans="1:14" ht="35.1" customHeight="1" x14ac:dyDescent="0.25">
      <c r="A88" s="807"/>
      <c r="B88" s="809"/>
      <c r="C88" s="805"/>
      <c r="D88" s="197">
        <v>3</v>
      </c>
      <c r="E88" s="522">
        <f>'INSCRIPTIONS COLLEGES'!E70</f>
        <v>24239230</v>
      </c>
      <c r="F88" s="490" t="str">
        <f>IF(E88="","",VLOOKUP(E88,'Listing import 29.10.24'!$A$2:$J$7000,2,FALSE))</f>
        <v>Vaoheilala</v>
      </c>
      <c r="G88" s="529" t="str">
        <f>IF(E88="","",VLOOKUP(E88,'Listing import 29.10.24'!$A$2:$J$7000,3,FALSE))</f>
        <v>Gaelle</v>
      </c>
      <c r="H88" s="245" t="str">
        <f>IF(E88="","",VLOOKUP(E88,'Listing import 29.10.24'!$A$2:$J$7000,4,FALSE))</f>
        <v>BF</v>
      </c>
      <c r="I88" s="510"/>
      <c r="J88" s="516"/>
      <c r="K88" s="514"/>
      <c r="L88" s="801"/>
      <c r="M88" s="515"/>
      <c r="N88" s="574"/>
    </row>
    <row r="89" spans="1:14" ht="35.1" customHeight="1" x14ac:dyDescent="0.25">
      <c r="A89" s="807"/>
      <c r="B89" s="809"/>
      <c r="C89" s="805"/>
      <c r="D89" s="197">
        <v>4</v>
      </c>
      <c r="E89" s="522">
        <f>'INSCRIPTIONS COLLEGES'!E71</f>
        <v>24248364</v>
      </c>
      <c r="F89" s="490" t="str">
        <f>IF(E89="","",VLOOKUP(E89,'Listing import 29.10.24'!$A$2:$J$7000,2,FALSE))</f>
        <v>Mero</v>
      </c>
      <c r="G89" s="529" t="str">
        <f>IF(E89="","",VLOOKUP(E89,'Listing import 29.10.24'!$A$2:$J$7000,3,FALSE))</f>
        <v>Leyla</v>
      </c>
      <c r="H89" s="245" t="str">
        <f>IF(E89="","",VLOOKUP(E89,'Listing import 29.10.24'!$A$2:$J$7000,4,FALSE))</f>
        <v>BF</v>
      </c>
      <c r="I89" s="510"/>
      <c r="J89" s="516"/>
      <c r="K89" s="514"/>
      <c r="L89" s="801"/>
      <c r="M89" s="515"/>
      <c r="N89" s="574"/>
    </row>
    <row r="90" spans="1:14" ht="35.1" customHeight="1" x14ac:dyDescent="0.25">
      <c r="A90" s="807"/>
      <c r="B90" s="809"/>
      <c r="C90" s="805"/>
      <c r="D90" s="197">
        <v>5</v>
      </c>
      <c r="E90" s="522">
        <f>'INSCRIPTIONS COLLEGES'!E72</f>
        <v>24233854</v>
      </c>
      <c r="F90" s="490" t="str">
        <f>IF(E90="","",VLOOKUP(E90,'Listing import 29.10.24'!$A$2:$J$7000,2,FALSE))</f>
        <v>ONRY</v>
      </c>
      <c r="G90" s="529" t="str">
        <f>IF(E90="","",VLOOKUP(E90,'Listing import 29.10.24'!$A$2:$J$7000,3,FALSE))</f>
        <v>Véronique</v>
      </c>
      <c r="H90" s="245" t="str">
        <f>IF(E90="","",VLOOKUP(E90,'Listing import 29.10.24'!$A$2:$J$7000,4,FALSE))</f>
        <v>BF</v>
      </c>
      <c r="I90" s="510"/>
      <c r="J90" s="516"/>
      <c r="K90" s="514"/>
      <c r="L90" s="801"/>
      <c r="M90" s="515"/>
      <c r="N90" s="574"/>
    </row>
    <row r="91" spans="1:14" ht="35.1" customHeight="1" x14ac:dyDescent="0.7">
      <c r="A91" s="807"/>
      <c r="B91" s="809"/>
      <c r="C91" s="531"/>
      <c r="D91" s="219"/>
      <c r="E91" s="532"/>
      <c r="F91" s="533"/>
      <c r="G91" s="534"/>
      <c r="H91" s="220"/>
      <c r="I91" s="31"/>
      <c r="J91" s="535"/>
      <c r="K91" s="274"/>
      <c r="L91" s="801"/>
      <c r="M91" s="274"/>
      <c r="N91" s="565"/>
    </row>
    <row r="92" spans="1:14" ht="35.1" customHeight="1" x14ac:dyDescent="0.25">
      <c r="A92" s="807"/>
      <c r="B92" s="809"/>
      <c r="C92" s="804" t="s">
        <v>81</v>
      </c>
      <c r="D92" s="197">
        <v>1</v>
      </c>
      <c r="E92" s="522">
        <f>'INSCRIPTIONS COLLEGES'!E74</f>
        <v>24248367</v>
      </c>
      <c r="F92" s="490" t="str">
        <f>IF(E92="","",VLOOKUP(E92,'Listing import 29.10.24'!$A$2:$J$7000,2,FALSE))</f>
        <v>Maiotui</v>
      </c>
      <c r="G92" s="529" t="str">
        <f>IF(E92="","",VLOOKUP(E92,'Listing import 29.10.24'!$A$2:$J$7000,3,FALSE))</f>
        <v>Danic</v>
      </c>
      <c r="H92" s="245" t="str">
        <f>IF(E92="","",VLOOKUP(E92,'Listing import 29.10.24'!$A$2:$J$7000,4,FALSE))</f>
        <v>BG</v>
      </c>
      <c r="I92" s="510"/>
      <c r="J92" s="516"/>
      <c r="K92" s="514"/>
      <c r="L92" s="801"/>
      <c r="M92" s="515"/>
      <c r="N92" s="574"/>
    </row>
    <row r="93" spans="1:14" ht="35.1" customHeight="1" x14ac:dyDescent="0.25">
      <c r="A93" s="807"/>
      <c r="B93" s="809"/>
      <c r="C93" s="804"/>
      <c r="D93" s="197">
        <v>2</v>
      </c>
      <c r="E93" s="522">
        <f>'INSCRIPTIONS COLLEGES'!E75</f>
        <v>24248368</v>
      </c>
      <c r="F93" s="490" t="str">
        <f>IF(E93="","",VLOOKUP(E93,'Listing import 29.10.24'!$A$2:$J$7000,2,FALSE))</f>
        <v>Perrier</v>
      </c>
      <c r="G93" s="529" t="str">
        <f>IF(E93="","",VLOOKUP(E93,'Listing import 29.10.24'!$A$2:$J$7000,3,FALSE))</f>
        <v>Malo</v>
      </c>
      <c r="H93" s="245" t="str">
        <f>IF(E93="","",VLOOKUP(E93,'Listing import 29.10.24'!$A$2:$J$7000,4,FALSE))</f>
        <v>BG</v>
      </c>
      <c r="I93" s="510"/>
      <c r="J93" s="516"/>
      <c r="K93" s="514"/>
      <c r="L93" s="801"/>
      <c r="M93" s="515"/>
      <c r="N93" s="574"/>
    </row>
    <row r="94" spans="1:14" ht="35.1" customHeight="1" x14ac:dyDescent="0.25">
      <c r="A94" s="807"/>
      <c r="B94" s="809"/>
      <c r="C94" s="805"/>
      <c r="D94" s="197">
        <v>3</v>
      </c>
      <c r="E94" s="522">
        <f>'INSCRIPTIONS COLLEGES'!E76</f>
        <v>24233723</v>
      </c>
      <c r="F94" s="490" t="str">
        <f>IF(E94="","",VLOOKUP(E94,'Listing import 29.10.24'!$A$2:$J$7000,2,FALSE))</f>
        <v>KAQEA</v>
      </c>
      <c r="G94" s="529" t="str">
        <f>IF(E94="","",VLOOKUP(E94,'Listing import 29.10.24'!$A$2:$J$7000,3,FALSE))</f>
        <v>Téa</v>
      </c>
      <c r="H94" s="245" t="str">
        <f>IF(E94="","",VLOOKUP(E94,'Listing import 29.10.24'!$A$2:$J$7000,4,FALSE))</f>
        <v>BG</v>
      </c>
      <c r="I94" s="510"/>
      <c r="J94" s="516"/>
      <c r="K94" s="514"/>
      <c r="L94" s="801"/>
      <c r="M94" s="515"/>
      <c r="N94" s="574"/>
    </row>
    <row r="95" spans="1:14" ht="35.1" customHeight="1" x14ac:dyDescent="0.25">
      <c r="A95" s="807"/>
      <c r="B95" s="809"/>
      <c r="C95" s="805"/>
      <c r="D95" s="197">
        <v>4</v>
      </c>
      <c r="E95" s="522">
        <f>'INSCRIPTIONS COLLEGES'!E77</f>
        <v>24248385</v>
      </c>
      <c r="F95" s="490" t="str">
        <f>IF(E95="","",VLOOKUP(E95,'Listing import 29.10.24'!$A$2:$J$7000,2,FALSE))</f>
        <v>FIAAVAUI</v>
      </c>
      <c r="G95" s="529" t="str">
        <f>IF(E95="","",VLOOKUP(E95,'Listing import 29.10.24'!$A$2:$J$7000,3,FALSE))</f>
        <v>Landry</v>
      </c>
      <c r="H95" s="245" t="str">
        <f>IF(E95="","",VLOOKUP(E95,'Listing import 29.10.24'!$A$2:$J$7000,4,FALSE))</f>
        <v>BG</v>
      </c>
      <c r="I95" s="510"/>
      <c r="J95" s="516"/>
      <c r="K95" s="514"/>
      <c r="L95" s="801"/>
      <c r="M95" s="515"/>
      <c r="N95" s="574"/>
    </row>
    <row r="96" spans="1:14" ht="35.1" customHeight="1" thickBot="1" x14ac:dyDescent="0.3">
      <c r="A96" s="808"/>
      <c r="B96" s="810"/>
      <c r="C96" s="806"/>
      <c r="D96" s="566">
        <v>5</v>
      </c>
      <c r="E96" s="567">
        <f>'INSCRIPTIONS COLLEGES'!E78</f>
        <v>24233788</v>
      </c>
      <c r="F96" s="568" t="str">
        <f>IF(E96="","",VLOOKUP(E96,'Listing import 29.10.24'!$A$2:$J$7000,2,FALSE))</f>
        <v>NERHON</v>
      </c>
      <c r="G96" s="569" t="str">
        <f>IF(E96="","",VLOOKUP(E96,'Listing import 29.10.24'!$A$2:$J$7000,3,FALSE))</f>
        <v>Denis</v>
      </c>
      <c r="H96" s="570" t="str">
        <f>IF(E96="","",VLOOKUP(E96,'Listing import 29.10.24'!$A$2:$J$7000,4,FALSE))</f>
        <v>BG</v>
      </c>
      <c r="I96" s="571"/>
      <c r="J96" s="572"/>
      <c r="K96" s="573"/>
      <c r="L96" s="803"/>
      <c r="M96" s="575"/>
      <c r="N96" s="576"/>
    </row>
    <row r="97" spans="1:14" ht="70.5" x14ac:dyDescent="0.7">
      <c r="A97" s="552" t="s">
        <v>9233</v>
      </c>
      <c r="B97" s="539"/>
      <c r="C97" s="502"/>
      <c r="D97" s="519"/>
      <c r="E97" s="526"/>
      <c r="F97" s="526"/>
      <c r="G97" s="553"/>
      <c r="H97" s="554"/>
      <c r="I97" s="555"/>
      <c r="J97" s="556"/>
      <c r="K97" s="557"/>
      <c r="L97" s="554"/>
      <c r="M97" s="558"/>
      <c r="N97" s="559"/>
    </row>
    <row r="98" spans="1:14" ht="70.5" x14ac:dyDescent="0.7">
      <c r="A98" s="560" t="s">
        <v>9234</v>
      </c>
      <c r="B98" s="540"/>
      <c r="C98" s="504"/>
      <c r="D98" s="520"/>
      <c r="E98" s="527"/>
      <c r="F98" s="527"/>
      <c r="G98" s="546"/>
      <c r="H98" s="547"/>
      <c r="I98" s="548"/>
      <c r="J98" s="549"/>
      <c r="K98" s="550"/>
      <c r="L98" s="547"/>
      <c r="M98" s="551"/>
      <c r="N98" s="561"/>
    </row>
    <row r="99" spans="1:14" x14ac:dyDescent="0.7">
      <c r="A99" s="562"/>
      <c r="B99" s="540"/>
      <c r="C99" s="588" t="s">
        <v>9240</v>
      </c>
      <c r="D99" s="520"/>
      <c r="E99" s="589"/>
      <c r="F99" s="590"/>
      <c r="G99" s="590"/>
      <c r="H99" s="590"/>
      <c r="I99" s="591"/>
      <c r="J99" s="591"/>
      <c r="K99" s="591"/>
      <c r="L99" s="547"/>
      <c r="M99" s="551"/>
      <c r="N99" s="561"/>
    </row>
    <row r="100" spans="1:14" x14ac:dyDescent="0.7">
      <c r="A100" s="562"/>
      <c r="B100" s="540"/>
      <c r="C100" s="588" t="s">
        <v>9241</v>
      </c>
      <c r="D100" s="520"/>
      <c r="E100" s="589"/>
      <c r="F100" s="590"/>
      <c r="G100" s="590"/>
      <c r="H100" s="590"/>
      <c r="I100" s="591"/>
      <c r="J100" s="591"/>
      <c r="K100" s="591"/>
      <c r="L100" s="547"/>
      <c r="M100" s="551"/>
      <c r="N100" s="561"/>
    </row>
    <row r="101" spans="1:14" ht="87.75" customHeight="1" x14ac:dyDescent="0.25">
      <c r="A101" s="807">
        <v>7</v>
      </c>
      <c r="B101" s="470" t="s">
        <v>56</v>
      </c>
      <c r="C101" s="511" t="s">
        <v>57</v>
      </c>
      <c r="D101" s="509" t="s">
        <v>58</v>
      </c>
      <c r="E101" s="524" t="s">
        <v>59</v>
      </c>
      <c r="F101" s="488" t="s">
        <v>60</v>
      </c>
      <c r="G101" s="528" t="s">
        <v>61</v>
      </c>
      <c r="H101" s="536" t="s">
        <v>62</v>
      </c>
      <c r="I101" s="472" t="s">
        <v>9235</v>
      </c>
      <c r="J101" s="513" t="s">
        <v>64</v>
      </c>
      <c r="K101" s="513" t="s">
        <v>9236</v>
      </c>
      <c r="L101" s="537" t="s">
        <v>9237</v>
      </c>
      <c r="M101" s="472" t="s">
        <v>9238</v>
      </c>
      <c r="N101" s="564" t="s">
        <v>9239</v>
      </c>
    </row>
    <row r="102" spans="1:14" ht="35.1" customHeight="1" x14ac:dyDescent="0.25">
      <c r="A102" s="807"/>
      <c r="B102" s="814" t="str">
        <f>IF(E102="","",VLOOKUP(E102,'Listing import 29.10.24'!$A$2:$J$7000,8,FALSE))</f>
        <v>CLG.St JOSEPH DE CLUNY</v>
      </c>
      <c r="C102" s="804" t="s">
        <v>77</v>
      </c>
      <c r="D102" s="197">
        <v>1</v>
      </c>
      <c r="E102" s="522">
        <f>'INSCRIPTIONS COLLEGES'!E81</f>
        <v>24249254</v>
      </c>
      <c r="F102" s="490" t="str">
        <f>IF(E102="","",VLOOKUP(E102,'Listing import 29.10.24'!$A$2:$J$7000,2,FALSE))</f>
        <v>IHMANANG</v>
      </c>
      <c r="G102" s="529" t="str">
        <f>IF(E102="","",VLOOKUP(E102,'Listing import 29.10.24'!$A$2:$J$7000,3,FALSE))</f>
        <v>Jialy-Lilo</v>
      </c>
      <c r="H102" s="245" t="str">
        <f>IF(E102="","",VLOOKUP(E102,'Listing import 29.10.24'!$A$2:$J$7000,4,FALSE))</f>
        <v>BF</v>
      </c>
      <c r="I102" s="510"/>
      <c r="J102" s="516"/>
      <c r="K102" s="514"/>
      <c r="L102" s="800"/>
      <c r="M102" s="515"/>
      <c r="N102" s="574"/>
    </row>
    <row r="103" spans="1:14" ht="35.1" customHeight="1" x14ac:dyDescent="0.25">
      <c r="A103" s="807"/>
      <c r="B103" s="814"/>
      <c r="C103" s="804"/>
      <c r="D103" s="197">
        <v>2</v>
      </c>
      <c r="E103" s="522">
        <f>'INSCRIPTIONS COLLEGES'!E82</f>
        <v>24249255</v>
      </c>
      <c r="F103" s="490" t="str">
        <f>IF(E103="","",VLOOKUP(E103,'Listing import 29.10.24'!$A$2:$J$7000,2,FALSE))</f>
        <v>VILI</v>
      </c>
      <c r="G103" s="529" t="str">
        <f>IF(E103="","",VLOOKUP(E103,'Listing import 29.10.24'!$A$2:$J$7000,3,FALSE))</f>
        <v>Summer-Kristen</v>
      </c>
      <c r="H103" s="245" t="str">
        <f>IF(E103="","",VLOOKUP(E103,'Listing import 29.10.24'!$A$2:$J$7000,4,FALSE))</f>
        <v>BF</v>
      </c>
      <c r="I103" s="510"/>
      <c r="J103" s="516"/>
      <c r="K103" s="514"/>
      <c r="L103" s="801"/>
      <c r="M103" s="515"/>
      <c r="N103" s="574"/>
    </row>
    <row r="104" spans="1:14" ht="35.1" customHeight="1" x14ac:dyDescent="0.25">
      <c r="A104" s="807"/>
      <c r="B104" s="814"/>
      <c r="C104" s="805"/>
      <c r="D104" s="197">
        <v>3</v>
      </c>
      <c r="E104" s="522">
        <f>'INSCRIPTIONS COLLEGES'!E83</f>
        <v>24249401</v>
      </c>
      <c r="F104" s="490" t="str">
        <f>IF(E104="","",VLOOKUP(E104,'Listing import 29.10.24'!$A$2:$J$7000,2,FALSE))</f>
        <v>HAOCAS</v>
      </c>
      <c r="G104" s="529" t="str">
        <f>IF(E104="","",VLOOKUP(E104,'Listing import 29.10.24'!$A$2:$J$7000,3,FALSE))</f>
        <v>Marie</v>
      </c>
      <c r="H104" s="245" t="str">
        <f>IF(E104="","",VLOOKUP(E104,'Listing import 29.10.24'!$A$2:$J$7000,4,FALSE))</f>
        <v>BF</v>
      </c>
      <c r="I104" s="510"/>
      <c r="J104" s="516"/>
      <c r="K104" s="514"/>
      <c r="L104" s="801"/>
      <c r="M104" s="515"/>
      <c r="N104" s="574"/>
    </row>
    <row r="105" spans="1:14" ht="35.1" customHeight="1" x14ac:dyDescent="0.25">
      <c r="A105" s="807"/>
      <c r="B105" s="814"/>
      <c r="C105" s="805"/>
      <c r="D105" s="197">
        <v>4</v>
      </c>
      <c r="E105" s="522">
        <f>'INSCRIPTIONS COLLEGES'!E84</f>
        <v>0</v>
      </c>
      <c r="F105" s="490" t="e">
        <f>IF(E105="","",VLOOKUP(E105,'Listing import 29.10.24'!$A$2:$J$7000,2,FALSE))</f>
        <v>#N/A</v>
      </c>
      <c r="G105" s="529" t="e">
        <f>IF(E105="","",VLOOKUP(E105,'Listing import 29.10.24'!$A$2:$J$7000,3,FALSE))</f>
        <v>#N/A</v>
      </c>
      <c r="H105" s="245" t="e">
        <f>IF(E105="","",VLOOKUP(E105,'Listing import 29.10.24'!$A$2:$J$7000,4,FALSE))</f>
        <v>#N/A</v>
      </c>
      <c r="I105" s="510"/>
      <c r="J105" s="516"/>
      <c r="K105" s="514"/>
      <c r="L105" s="801"/>
      <c r="M105" s="515"/>
      <c r="N105" s="574"/>
    </row>
    <row r="106" spans="1:14" ht="35.1" customHeight="1" x14ac:dyDescent="0.25">
      <c r="A106" s="807"/>
      <c r="B106" s="814"/>
      <c r="C106" s="805"/>
      <c r="D106" s="197">
        <v>5</v>
      </c>
      <c r="E106" s="522">
        <f>'INSCRIPTIONS COLLEGES'!E85</f>
        <v>0</v>
      </c>
      <c r="F106" s="490" t="e">
        <f>IF(E106="","",VLOOKUP(E106,'Listing import 29.10.24'!$A$2:$J$7000,2,FALSE))</f>
        <v>#N/A</v>
      </c>
      <c r="G106" s="529" t="e">
        <f>IF(E106="","",VLOOKUP(E106,'Listing import 29.10.24'!$A$2:$J$7000,3,FALSE))</f>
        <v>#N/A</v>
      </c>
      <c r="H106" s="245" t="e">
        <f>IF(E106="","",VLOOKUP(E106,'Listing import 29.10.24'!$A$2:$J$7000,4,FALSE))</f>
        <v>#N/A</v>
      </c>
      <c r="I106" s="510"/>
      <c r="J106" s="516"/>
      <c r="K106" s="514"/>
      <c r="L106" s="801"/>
      <c r="M106" s="515"/>
      <c r="N106" s="574"/>
    </row>
    <row r="107" spans="1:14" ht="35.1" customHeight="1" x14ac:dyDescent="0.7">
      <c r="A107" s="807"/>
      <c r="B107" s="814"/>
      <c r="C107" s="531"/>
      <c r="D107" s="219"/>
      <c r="E107" s="532"/>
      <c r="F107" s="533"/>
      <c r="G107" s="534"/>
      <c r="H107" s="220"/>
      <c r="I107" s="31"/>
      <c r="J107" s="535"/>
      <c r="K107" s="274"/>
      <c r="L107" s="801"/>
      <c r="M107" s="274"/>
      <c r="N107" s="565"/>
    </row>
    <row r="108" spans="1:14" ht="35.1" customHeight="1" x14ac:dyDescent="0.25">
      <c r="A108" s="807"/>
      <c r="B108" s="814"/>
      <c r="C108" s="804" t="s">
        <v>81</v>
      </c>
      <c r="D108" s="197">
        <v>1</v>
      </c>
      <c r="E108" s="522">
        <f>'INSCRIPTIONS COLLEGES'!E87</f>
        <v>24249073</v>
      </c>
      <c r="F108" s="490" t="str">
        <f>IF(E108="","",VLOOKUP(E108,'Listing import 29.10.24'!$A$2:$J$7000,2,FALSE))</f>
        <v>Force</v>
      </c>
      <c r="G108" s="529" t="str">
        <f>IF(E108="","",VLOOKUP(E108,'Listing import 29.10.24'!$A$2:$J$7000,3,FALSE))</f>
        <v>Adan</v>
      </c>
      <c r="H108" s="245" t="str">
        <f>IF(E108="","",VLOOKUP(E108,'Listing import 29.10.24'!$A$2:$J$7000,4,FALSE))</f>
        <v>BG</v>
      </c>
      <c r="I108" s="510"/>
      <c r="J108" s="516"/>
      <c r="K108" s="514"/>
      <c r="L108" s="801"/>
      <c r="M108" s="515"/>
      <c r="N108" s="574"/>
    </row>
    <row r="109" spans="1:14" ht="35.1" customHeight="1" x14ac:dyDescent="0.25">
      <c r="A109" s="807"/>
      <c r="B109" s="814"/>
      <c r="C109" s="804"/>
      <c r="D109" s="197">
        <v>2</v>
      </c>
      <c r="E109" s="522">
        <f>'INSCRIPTIONS COLLEGES'!E88</f>
        <v>24249071</v>
      </c>
      <c r="F109" s="490" t="str">
        <f>IF(E109="","",VLOOKUP(E109,'Listing import 29.10.24'!$A$2:$J$7000,2,FALSE))</f>
        <v>Neporo</v>
      </c>
      <c r="G109" s="529" t="str">
        <f>IF(E109="","",VLOOKUP(E109,'Listing import 29.10.24'!$A$2:$J$7000,3,FALSE))</f>
        <v>Djayron</v>
      </c>
      <c r="H109" s="245" t="str">
        <f>IF(E109="","",VLOOKUP(E109,'Listing import 29.10.24'!$A$2:$J$7000,4,FALSE))</f>
        <v>BG</v>
      </c>
      <c r="I109" s="510"/>
      <c r="J109" s="516"/>
      <c r="K109" s="514"/>
      <c r="L109" s="801"/>
      <c r="M109" s="515"/>
      <c r="N109" s="574"/>
    </row>
    <row r="110" spans="1:14" ht="35.1" customHeight="1" x14ac:dyDescent="0.25">
      <c r="A110" s="807"/>
      <c r="B110" s="814"/>
      <c r="C110" s="805"/>
      <c r="D110" s="197">
        <v>3</v>
      </c>
      <c r="E110" s="522">
        <f>'INSCRIPTIONS COLLEGES'!E89</f>
        <v>24233729</v>
      </c>
      <c r="F110" s="490" t="str">
        <f>IF(E110="","",VLOOKUP(E110,'Listing import 29.10.24'!$A$2:$J$7000,2,FALSE))</f>
        <v>LANGERON</v>
      </c>
      <c r="G110" s="529" t="str">
        <f>IF(E110="","",VLOOKUP(E110,'Listing import 29.10.24'!$A$2:$J$7000,3,FALSE))</f>
        <v>JOSHUA</v>
      </c>
      <c r="H110" s="245" t="str">
        <f>IF(E110="","",VLOOKUP(E110,'Listing import 29.10.24'!$A$2:$J$7000,4,FALSE))</f>
        <v>BG</v>
      </c>
      <c r="I110" s="510"/>
      <c r="J110" s="516"/>
      <c r="K110" s="514"/>
      <c r="L110" s="801"/>
      <c r="M110" s="515"/>
      <c r="N110" s="574"/>
    </row>
    <row r="111" spans="1:14" ht="35.1" customHeight="1" x14ac:dyDescent="0.25">
      <c r="A111" s="807"/>
      <c r="B111" s="814"/>
      <c r="C111" s="805"/>
      <c r="D111" s="197">
        <v>4</v>
      </c>
      <c r="E111" s="522">
        <f>'INSCRIPTIONS COLLEGES'!E90</f>
        <v>24249221</v>
      </c>
      <c r="F111" s="490" t="str">
        <f>IF(E111="","",VLOOKUP(E111,'Listing import 29.10.24'!$A$2:$J$7000,2,FALSE))</f>
        <v>WALABOA</v>
      </c>
      <c r="G111" s="529" t="str">
        <f>IF(E111="","",VLOOKUP(E111,'Listing import 29.10.24'!$A$2:$J$7000,3,FALSE))</f>
        <v>MARECKO</v>
      </c>
      <c r="H111" s="245" t="str">
        <f>IF(E111="","",VLOOKUP(E111,'Listing import 29.10.24'!$A$2:$J$7000,4,FALSE))</f>
        <v>BG</v>
      </c>
      <c r="I111" s="510"/>
      <c r="J111" s="516"/>
      <c r="K111" s="514"/>
      <c r="L111" s="801"/>
      <c r="M111" s="515"/>
      <c r="N111" s="574"/>
    </row>
    <row r="112" spans="1:14" ht="35.1" customHeight="1" thickBot="1" x14ac:dyDescent="0.3">
      <c r="A112" s="808"/>
      <c r="B112" s="815"/>
      <c r="C112" s="806"/>
      <c r="D112" s="566">
        <v>5</v>
      </c>
      <c r="E112" s="567">
        <f>'INSCRIPTIONS COLLEGES'!E91</f>
        <v>24249311</v>
      </c>
      <c r="F112" s="568" t="str">
        <f>IF(E112="","",VLOOKUP(E112,'Listing import 29.10.24'!$A$2:$J$7000,2,FALSE))</f>
        <v>BERTHELIN</v>
      </c>
      <c r="G112" s="569" t="str">
        <f>IF(E112="","",VLOOKUP(E112,'Listing import 29.10.24'!$A$2:$J$7000,3,FALSE))</f>
        <v>ADONAI</v>
      </c>
      <c r="H112" s="570" t="str">
        <f>IF(E112="","",VLOOKUP(E112,'Listing import 29.10.24'!$A$2:$J$7000,4,FALSE))</f>
        <v>BG</v>
      </c>
      <c r="I112" s="571"/>
      <c r="J112" s="572"/>
      <c r="K112" s="573"/>
      <c r="L112" s="803"/>
      <c r="M112" s="575"/>
      <c r="N112" s="576"/>
    </row>
    <row r="113" spans="1:14" ht="70.5" x14ac:dyDescent="0.7">
      <c r="A113" s="542" t="s">
        <v>9233</v>
      </c>
      <c r="B113" s="543"/>
      <c r="C113" s="542"/>
      <c r="D113" s="544"/>
      <c r="E113" s="545"/>
      <c r="F113" s="545"/>
      <c r="G113" s="546"/>
      <c r="H113" s="547"/>
      <c r="I113" s="548"/>
      <c r="J113" s="549"/>
      <c r="K113" s="550"/>
      <c r="L113" s="547"/>
      <c r="M113" s="551"/>
      <c r="N113" s="547"/>
    </row>
    <row r="114" spans="1:14" ht="70.5" x14ac:dyDescent="0.7">
      <c r="A114" s="503" t="s">
        <v>9234</v>
      </c>
      <c r="B114" s="540"/>
      <c r="C114" s="504"/>
      <c r="D114" s="520"/>
      <c r="E114" s="527"/>
      <c r="F114" s="527"/>
    </row>
    <row r="115" spans="1:14" x14ac:dyDescent="0.7">
      <c r="A115" s="505"/>
      <c r="B115" s="540"/>
      <c r="C115" s="588" t="s">
        <v>9240</v>
      </c>
      <c r="D115" s="520"/>
      <c r="E115" s="589"/>
      <c r="F115" s="590"/>
      <c r="G115" s="590"/>
      <c r="H115" s="590"/>
      <c r="I115" s="591"/>
      <c r="J115" s="591"/>
      <c r="K115" s="591"/>
    </row>
    <row r="116" spans="1:14" x14ac:dyDescent="0.7">
      <c r="A116" s="505"/>
      <c r="B116" s="540"/>
      <c r="C116" s="588" t="s">
        <v>9241</v>
      </c>
      <c r="D116" s="520"/>
      <c r="E116" s="589"/>
      <c r="F116" s="590"/>
      <c r="G116" s="590"/>
      <c r="H116" s="590"/>
      <c r="I116" s="591"/>
      <c r="J116" s="591"/>
      <c r="K116" s="591"/>
    </row>
    <row r="117" spans="1:14" ht="87.75" customHeight="1" x14ac:dyDescent="0.25">
      <c r="A117" s="787">
        <v>8</v>
      </c>
      <c r="B117" s="470" t="s">
        <v>56</v>
      </c>
      <c r="C117" s="511" t="s">
        <v>57</v>
      </c>
      <c r="D117" s="509" t="s">
        <v>58</v>
      </c>
      <c r="E117" s="524" t="s">
        <v>59</v>
      </c>
      <c r="F117" s="488" t="s">
        <v>60</v>
      </c>
      <c r="G117" s="528" t="s">
        <v>61</v>
      </c>
      <c r="H117" s="536" t="s">
        <v>62</v>
      </c>
      <c r="I117" s="472" t="s">
        <v>9235</v>
      </c>
      <c r="J117" s="513" t="s">
        <v>64</v>
      </c>
      <c r="K117" s="513" t="s">
        <v>9236</v>
      </c>
      <c r="L117" s="537" t="s">
        <v>9237</v>
      </c>
      <c r="M117" s="472" t="s">
        <v>9238</v>
      </c>
      <c r="N117" s="513" t="s">
        <v>9239</v>
      </c>
    </row>
    <row r="118" spans="1:14" ht="35.1" customHeight="1" x14ac:dyDescent="0.25">
      <c r="A118" s="787"/>
      <c r="B118" s="809" t="e">
        <f>IF(E118="","",VLOOKUP(E118,'Listing import 29.10.24'!$A$2:$J$7000,8,FALSE))</f>
        <v>#N/A</v>
      </c>
      <c r="C118" s="804" t="s">
        <v>77</v>
      </c>
      <c r="D118" s="197">
        <v>1</v>
      </c>
      <c r="E118" s="522">
        <f>'INSCRIPTIONS COLLEGES'!E94</f>
        <v>0</v>
      </c>
      <c r="F118" s="490" t="e">
        <f>IF(E118="","",VLOOKUP(E118,'Listing import 29.10.24'!$A$2:$J$7000,2,FALSE))</f>
        <v>#N/A</v>
      </c>
      <c r="G118" s="529" t="e">
        <f>IF(E118="","",VLOOKUP(E118,'Listing import 29.10.24'!$A$2:$J$7000,3,FALSE))</f>
        <v>#N/A</v>
      </c>
      <c r="H118" s="245" t="e">
        <f>IF(E118="","",VLOOKUP(E118,'Listing import 29.10.24'!$A$2:$J$7000,4,FALSE))</f>
        <v>#N/A</v>
      </c>
      <c r="I118" s="510"/>
      <c r="J118" s="516"/>
      <c r="K118" s="514"/>
      <c r="L118" s="800"/>
      <c r="M118" s="515"/>
      <c r="N118" s="538"/>
    </row>
    <row r="119" spans="1:14" ht="35.1" customHeight="1" x14ac:dyDescent="0.25">
      <c r="A119" s="787"/>
      <c r="B119" s="809"/>
      <c r="C119" s="804"/>
      <c r="D119" s="197">
        <v>2</v>
      </c>
      <c r="E119" s="522">
        <f>'INSCRIPTIONS COLLEGES'!E95</f>
        <v>0</v>
      </c>
      <c r="F119" s="490" t="e">
        <f>IF(E119="","",VLOOKUP(E119,'Listing import 29.10.24'!$A$2:$J$7000,2,FALSE))</f>
        <v>#N/A</v>
      </c>
      <c r="G119" s="529" t="e">
        <f>IF(E119="","",VLOOKUP(E119,'Listing import 29.10.24'!$A$2:$J$7000,3,FALSE))</f>
        <v>#N/A</v>
      </c>
      <c r="H119" s="245" t="e">
        <f>IF(E119="","",VLOOKUP(E119,'Listing import 29.10.24'!$A$2:$J$7000,4,FALSE))</f>
        <v>#N/A</v>
      </c>
      <c r="I119" s="510"/>
      <c r="J119" s="516"/>
      <c r="K119" s="514"/>
      <c r="L119" s="801"/>
      <c r="M119" s="515"/>
      <c r="N119" s="538"/>
    </row>
    <row r="120" spans="1:14" ht="35.1" customHeight="1" x14ac:dyDescent="0.25">
      <c r="A120" s="787"/>
      <c r="B120" s="809"/>
      <c r="C120" s="805"/>
      <c r="D120" s="197">
        <v>3</v>
      </c>
      <c r="E120" s="522">
        <f>'INSCRIPTIONS COLLEGES'!E96</f>
        <v>0</v>
      </c>
      <c r="F120" s="490" t="e">
        <f>IF(E120="","",VLOOKUP(E120,'Listing import 29.10.24'!$A$2:$J$7000,2,FALSE))</f>
        <v>#N/A</v>
      </c>
      <c r="G120" s="529" t="e">
        <f>IF(E120="","",VLOOKUP(E120,'Listing import 29.10.24'!$A$2:$J$7000,3,FALSE))</f>
        <v>#N/A</v>
      </c>
      <c r="H120" s="245" t="e">
        <f>IF(E120="","",VLOOKUP(E120,'Listing import 29.10.24'!$A$2:$J$7000,4,FALSE))</f>
        <v>#N/A</v>
      </c>
      <c r="I120" s="510"/>
      <c r="J120" s="516"/>
      <c r="K120" s="514"/>
      <c r="L120" s="801"/>
      <c r="M120" s="515"/>
      <c r="N120" s="538"/>
    </row>
    <row r="121" spans="1:14" ht="35.1" customHeight="1" x14ac:dyDescent="0.25">
      <c r="A121" s="787"/>
      <c r="B121" s="809"/>
      <c r="C121" s="805"/>
      <c r="D121" s="197">
        <v>4</v>
      </c>
      <c r="E121" s="522">
        <f>'INSCRIPTIONS COLLEGES'!E97</f>
        <v>0</v>
      </c>
      <c r="F121" s="490" t="e">
        <f>IF(E121="","",VLOOKUP(E121,'Listing import 29.10.24'!$A$2:$J$7000,2,FALSE))</f>
        <v>#N/A</v>
      </c>
      <c r="G121" s="529" t="e">
        <f>IF(E121="","",VLOOKUP(E121,'Listing import 29.10.24'!$A$2:$J$7000,3,FALSE))</f>
        <v>#N/A</v>
      </c>
      <c r="H121" s="245" t="e">
        <f>IF(E121="","",VLOOKUP(E121,'Listing import 29.10.24'!$A$2:$J$7000,4,FALSE))</f>
        <v>#N/A</v>
      </c>
      <c r="I121" s="510"/>
      <c r="J121" s="516"/>
      <c r="K121" s="514"/>
      <c r="L121" s="801"/>
      <c r="M121" s="515"/>
      <c r="N121" s="538"/>
    </row>
    <row r="122" spans="1:14" ht="35.1" customHeight="1" x14ac:dyDescent="0.25">
      <c r="A122" s="787"/>
      <c r="B122" s="809"/>
      <c r="C122" s="805"/>
      <c r="D122" s="197">
        <v>5</v>
      </c>
      <c r="E122" s="522">
        <f>'INSCRIPTIONS COLLEGES'!E98</f>
        <v>0</v>
      </c>
      <c r="F122" s="490" t="e">
        <f>IF(E122="","",VLOOKUP(E122,'Listing import 29.10.24'!$A$2:$J$7000,2,FALSE))</f>
        <v>#N/A</v>
      </c>
      <c r="G122" s="529" t="e">
        <f>IF(E122="","",VLOOKUP(E122,'Listing import 29.10.24'!$A$2:$J$7000,3,FALSE))</f>
        <v>#N/A</v>
      </c>
      <c r="H122" s="245" t="e">
        <f>IF(E122="","",VLOOKUP(E122,'Listing import 29.10.24'!$A$2:$J$7000,4,FALSE))</f>
        <v>#N/A</v>
      </c>
      <c r="I122" s="510"/>
      <c r="J122" s="516"/>
      <c r="K122" s="514"/>
      <c r="L122" s="801"/>
      <c r="M122" s="515"/>
      <c r="N122" s="538"/>
    </row>
    <row r="123" spans="1:14" ht="35.1" customHeight="1" x14ac:dyDescent="0.7">
      <c r="A123" s="787"/>
      <c r="B123" s="809"/>
      <c r="C123" s="531"/>
      <c r="D123" s="219"/>
      <c r="E123" s="532"/>
      <c r="F123" s="533"/>
      <c r="G123" s="534"/>
      <c r="H123" s="220"/>
      <c r="I123" s="31"/>
      <c r="J123" s="535"/>
      <c r="K123" s="274"/>
      <c r="L123" s="801"/>
      <c r="M123" s="274"/>
      <c r="N123" s="274"/>
    </row>
    <row r="124" spans="1:14" ht="35.1" customHeight="1" x14ac:dyDescent="0.25">
      <c r="A124" s="787"/>
      <c r="B124" s="809"/>
      <c r="C124" s="804" t="s">
        <v>81</v>
      </c>
      <c r="D124" s="197">
        <v>1</v>
      </c>
      <c r="E124" s="522">
        <f>'INSCRIPTIONS COLLEGES'!E100</f>
        <v>0</v>
      </c>
      <c r="F124" s="490" t="e">
        <f>IF(E124="","",VLOOKUP(E124,'Listing import 29.10.24'!$A$2:$J$7000,2,FALSE))</f>
        <v>#N/A</v>
      </c>
      <c r="G124" s="529" t="e">
        <f>IF(E124="","",VLOOKUP(E124,'Listing import 29.10.24'!$A$2:$J$7000,3,FALSE))</f>
        <v>#N/A</v>
      </c>
      <c r="H124" s="245" t="e">
        <f>IF(E124="","",VLOOKUP(E124,'Listing import 29.10.24'!$A$2:$J$7000,4,FALSE))</f>
        <v>#N/A</v>
      </c>
      <c r="I124" s="510"/>
      <c r="J124" s="516"/>
      <c r="K124" s="514"/>
      <c r="L124" s="801"/>
      <c r="M124" s="515"/>
      <c r="N124" s="538"/>
    </row>
    <row r="125" spans="1:14" ht="35.1" customHeight="1" x14ac:dyDescent="0.25">
      <c r="A125" s="787"/>
      <c r="B125" s="809"/>
      <c r="C125" s="804"/>
      <c r="D125" s="197">
        <v>2</v>
      </c>
      <c r="E125" s="522">
        <f>'INSCRIPTIONS COLLEGES'!E101</f>
        <v>0</v>
      </c>
      <c r="F125" s="490" t="e">
        <f>IF(E125="","",VLOOKUP(E125,'Listing import 29.10.24'!$A$2:$J$7000,2,FALSE))</f>
        <v>#N/A</v>
      </c>
      <c r="G125" s="529" t="e">
        <f>IF(E125="","",VLOOKUP(E125,'Listing import 29.10.24'!$A$2:$J$7000,3,FALSE))</f>
        <v>#N/A</v>
      </c>
      <c r="H125" s="245" t="e">
        <f>IF(E125="","",VLOOKUP(E125,'Listing import 29.10.24'!$A$2:$J$7000,4,FALSE))</f>
        <v>#N/A</v>
      </c>
      <c r="I125" s="510"/>
      <c r="J125" s="516"/>
      <c r="K125" s="514"/>
      <c r="L125" s="801"/>
      <c r="M125" s="515"/>
      <c r="N125" s="538"/>
    </row>
    <row r="126" spans="1:14" ht="35.1" customHeight="1" x14ac:dyDescent="0.25">
      <c r="A126" s="787"/>
      <c r="B126" s="809"/>
      <c r="C126" s="805"/>
      <c r="D126" s="197">
        <v>3</v>
      </c>
      <c r="E126" s="522">
        <f>'INSCRIPTIONS COLLEGES'!E102</f>
        <v>0</v>
      </c>
      <c r="F126" s="490" t="e">
        <f>IF(E126="","",VLOOKUP(E126,'Listing import 29.10.24'!$A$2:$J$7000,2,FALSE))</f>
        <v>#N/A</v>
      </c>
      <c r="G126" s="529" t="e">
        <f>IF(E126="","",VLOOKUP(E126,'Listing import 29.10.24'!$A$2:$J$7000,3,FALSE))</f>
        <v>#N/A</v>
      </c>
      <c r="H126" s="245" t="e">
        <f>IF(E126="","",VLOOKUP(E126,'Listing import 29.10.24'!$A$2:$J$7000,4,FALSE))</f>
        <v>#N/A</v>
      </c>
      <c r="I126" s="510"/>
      <c r="J126" s="516"/>
      <c r="K126" s="514"/>
      <c r="L126" s="801"/>
      <c r="M126" s="515"/>
      <c r="N126" s="538"/>
    </row>
    <row r="127" spans="1:14" ht="35.1" customHeight="1" x14ac:dyDescent="0.25">
      <c r="A127" s="787"/>
      <c r="B127" s="809"/>
      <c r="C127" s="805"/>
      <c r="D127" s="197">
        <v>4</v>
      </c>
      <c r="E127" s="522">
        <f>'INSCRIPTIONS COLLEGES'!E103</f>
        <v>0</v>
      </c>
      <c r="F127" s="490" t="e">
        <f>IF(E127="","",VLOOKUP(E127,'Listing import 29.10.24'!$A$2:$J$7000,2,FALSE))</f>
        <v>#N/A</v>
      </c>
      <c r="G127" s="529" t="e">
        <f>IF(E127="","",VLOOKUP(E127,'Listing import 29.10.24'!$A$2:$J$7000,3,FALSE))</f>
        <v>#N/A</v>
      </c>
      <c r="H127" s="245" t="e">
        <f>IF(E127="","",VLOOKUP(E127,'Listing import 29.10.24'!$A$2:$J$7000,4,FALSE))</f>
        <v>#N/A</v>
      </c>
      <c r="I127" s="510"/>
      <c r="J127" s="516"/>
      <c r="K127" s="514"/>
      <c r="L127" s="801"/>
      <c r="M127" s="515"/>
      <c r="N127" s="538"/>
    </row>
    <row r="128" spans="1:14" ht="35.1" customHeight="1" thickBot="1" x14ac:dyDescent="0.3">
      <c r="A128" s="812"/>
      <c r="B128" s="813"/>
      <c r="C128" s="811"/>
      <c r="D128" s="577">
        <v>5</v>
      </c>
      <c r="E128" s="578">
        <f>'INSCRIPTIONS COLLEGES'!E104</f>
        <v>0</v>
      </c>
      <c r="F128" s="579" t="e">
        <f>IF(E128="","",VLOOKUP(E128,'Listing import 29.10.24'!$A$2:$J$7000,2,FALSE))</f>
        <v>#N/A</v>
      </c>
      <c r="G128" s="580" t="e">
        <f>IF(E128="","",VLOOKUP(E128,'Listing import 29.10.24'!$A$2:$J$7000,3,FALSE))</f>
        <v>#N/A</v>
      </c>
      <c r="H128" s="581" t="e">
        <f>IF(E128="","",VLOOKUP(E128,'Listing import 29.10.24'!$A$2:$J$7000,4,FALSE))</f>
        <v>#N/A</v>
      </c>
      <c r="I128" s="582"/>
      <c r="J128" s="583"/>
      <c r="K128" s="584"/>
      <c r="L128" s="801"/>
      <c r="M128" s="585"/>
      <c r="N128" s="517"/>
    </row>
    <row r="129" spans="1:14" ht="70.5" x14ac:dyDescent="0.7">
      <c r="A129" s="552" t="s">
        <v>9233</v>
      </c>
      <c r="B129" s="539"/>
      <c r="C129" s="502"/>
      <c r="D129" s="519"/>
      <c r="E129" s="526"/>
      <c r="F129" s="526"/>
      <c r="G129" s="553"/>
      <c r="H129" s="554"/>
      <c r="I129" s="555"/>
      <c r="J129" s="556"/>
      <c r="K129" s="557"/>
      <c r="L129" s="554"/>
      <c r="M129" s="558"/>
      <c r="N129" s="559"/>
    </row>
    <row r="130" spans="1:14" ht="70.5" x14ac:dyDescent="0.7">
      <c r="A130" s="560" t="s">
        <v>9234</v>
      </c>
      <c r="B130" s="540"/>
      <c r="C130" s="504"/>
      <c r="D130" s="520"/>
      <c r="E130" s="527"/>
      <c r="F130" s="527"/>
      <c r="G130" s="546"/>
      <c r="H130" s="547"/>
      <c r="I130" s="548"/>
      <c r="J130" s="549"/>
      <c r="K130" s="550"/>
      <c r="L130" s="547"/>
      <c r="M130" s="551"/>
      <c r="N130" s="561"/>
    </row>
    <row r="131" spans="1:14" x14ac:dyDescent="0.7">
      <c r="A131" s="562"/>
      <c r="B131" s="540"/>
      <c r="C131" s="588" t="s">
        <v>9240</v>
      </c>
      <c r="D131" s="520"/>
      <c r="E131" s="589"/>
      <c r="F131" s="590"/>
      <c r="G131" s="590"/>
      <c r="H131" s="590"/>
      <c r="I131" s="591"/>
      <c r="J131" s="591"/>
      <c r="K131" s="591"/>
      <c r="L131" s="547"/>
      <c r="M131" s="551"/>
      <c r="N131" s="561"/>
    </row>
    <row r="132" spans="1:14" x14ac:dyDescent="0.7">
      <c r="A132" s="562"/>
      <c r="B132" s="540"/>
      <c r="C132" s="588" t="s">
        <v>9241</v>
      </c>
      <c r="D132" s="520"/>
      <c r="E132" s="589"/>
      <c r="F132" s="590"/>
      <c r="G132" s="590"/>
      <c r="H132" s="590"/>
      <c r="I132" s="591"/>
      <c r="J132" s="591"/>
      <c r="K132" s="591"/>
      <c r="L132" s="547"/>
      <c r="M132" s="551"/>
      <c r="N132" s="561"/>
    </row>
    <row r="133" spans="1:14" ht="87.75" customHeight="1" x14ac:dyDescent="0.25">
      <c r="A133" s="807">
        <v>9</v>
      </c>
      <c r="B133" s="470" t="s">
        <v>56</v>
      </c>
      <c r="C133" s="511" t="s">
        <v>57</v>
      </c>
      <c r="D133" s="509" t="s">
        <v>58</v>
      </c>
      <c r="E133" s="524" t="s">
        <v>59</v>
      </c>
      <c r="F133" s="488" t="s">
        <v>60</v>
      </c>
      <c r="G133" s="528" t="s">
        <v>61</v>
      </c>
      <c r="H133" s="536" t="s">
        <v>62</v>
      </c>
      <c r="I133" s="472" t="s">
        <v>9235</v>
      </c>
      <c r="J133" s="513" t="s">
        <v>64</v>
      </c>
      <c r="K133" s="513" t="s">
        <v>9236</v>
      </c>
      <c r="L133" s="537" t="s">
        <v>9237</v>
      </c>
      <c r="M133" s="472" t="s">
        <v>9238</v>
      </c>
      <c r="N133" s="564" t="s">
        <v>9239</v>
      </c>
    </row>
    <row r="134" spans="1:14" ht="35.1" customHeight="1" x14ac:dyDescent="0.25">
      <c r="A134" s="807"/>
      <c r="B134" s="809" t="str">
        <f>IF(E134="","",VLOOKUP(E134,'Listing import 29.10.24'!$A$2:$J$7000,8,FALSE))</f>
        <v>CLG.HAVILA</v>
      </c>
      <c r="C134" s="804" t="s">
        <v>77</v>
      </c>
      <c r="D134" s="197">
        <v>1</v>
      </c>
      <c r="E134" s="522">
        <f>'INSCRIPTIONS COLLEGES'!E107</f>
        <v>24239218</v>
      </c>
      <c r="F134" s="490" t="str">
        <f>IF(E134="","",VLOOKUP(E134,'Listing import 29.10.24'!$A$2:$J$7000,2,FALSE))</f>
        <v>Katrawi</v>
      </c>
      <c r="G134" s="529" t="str">
        <f>IF(E134="","",VLOOKUP(E134,'Listing import 29.10.24'!$A$2:$J$7000,3,FALSE))</f>
        <v>Maéllys</v>
      </c>
      <c r="H134" s="245" t="str">
        <f>IF(E134="","",VLOOKUP(E134,'Listing import 29.10.24'!$A$2:$J$7000,4,FALSE))</f>
        <v>BF</v>
      </c>
      <c r="I134" s="510"/>
      <c r="J134" s="516"/>
      <c r="K134" s="514"/>
      <c r="L134" s="800"/>
      <c r="M134" s="515"/>
      <c r="N134" s="574"/>
    </row>
    <row r="135" spans="1:14" ht="35.1" customHeight="1" x14ac:dyDescent="0.25">
      <c r="A135" s="807"/>
      <c r="B135" s="809"/>
      <c r="C135" s="804"/>
      <c r="D135" s="197">
        <v>2</v>
      </c>
      <c r="E135" s="522">
        <f>'INSCRIPTIONS COLLEGES'!E108</f>
        <v>24233816</v>
      </c>
      <c r="F135" s="490" t="str">
        <f>IF(E135="","",VLOOKUP(E135,'Listing import 29.10.24'!$A$2:$J$7000,2,FALSE))</f>
        <v>Matoha</v>
      </c>
      <c r="G135" s="529" t="str">
        <f>IF(E135="","",VLOOKUP(E135,'Listing import 29.10.24'!$A$2:$J$7000,3,FALSE))</f>
        <v>OLGA</v>
      </c>
      <c r="H135" s="245" t="str">
        <f>IF(E135="","",VLOOKUP(E135,'Listing import 29.10.24'!$A$2:$J$7000,4,FALSE))</f>
        <v>BF</v>
      </c>
      <c r="I135" s="510"/>
      <c r="J135" s="516"/>
      <c r="K135" s="514"/>
      <c r="L135" s="801"/>
      <c r="M135" s="515"/>
      <c r="N135" s="574"/>
    </row>
    <row r="136" spans="1:14" ht="35.1" customHeight="1" x14ac:dyDescent="0.25">
      <c r="A136" s="807"/>
      <c r="B136" s="809"/>
      <c r="C136" s="805"/>
      <c r="D136" s="197">
        <v>3</v>
      </c>
      <c r="E136" s="522">
        <f>'INSCRIPTIONS COLLEGES'!E109</f>
        <v>24249283</v>
      </c>
      <c r="F136" s="490" t="str">
        <f>IF(E136="","",VLOOKUP(E136,'Listing import 29.10.24'!$A$2:$J$7000,2,FALSE))</f>
        <v>Sameke</v>
      </c>
      <c r="G136" s="529" t="str">
        <f>IF(E136="","",VLOOKUP(E136,'Listing import 29.10.24'!$A$2:$J$7000,3,FALSE))</f>
        <v>Sélapaié</v>
      </c>
      <c r="H136" s="245" t="str">
        <f>IF(E136="","",VLOOKUP(E136,'Listing import 29.10.24'!$A$2:$J$7000,4,FALSE))</f>
        <v>BF</v>
      </c>
      <c r="I136" s="510"/>
      <c r="J136" s="516"/>
      <c r="K136" s="514"/>
      <c r="L136" s="801"/>
      <c r="M136" s="515"/>
      <c r="N136" s="574"/>
    </row>
    <row r="137" spans="1:14" ht="35.1" customHeight="1" x14ac:dyDescent="0.25">
      <c r="A137" s="807"/>
      <c r="B137" s="809"/>
      <c r="C137" s="805"/>
      <c r="D137" s="197">
        <v>4</v>
      </c>
      <c r="E137" s="522">
        <f>'INSCRIPTIONS COLLEGES'!E110</f>
        <v>24249282</v>
      </c>
      <c r="F137" s="490" t="str">
        <f>IF(E137="","",VLOOKUP(E137,'Listing import 29.10.24'!$A$2:$J$7000,2,FALSE))</f>
        <v>Canehmez</v>
      </c>
      <c r="G137" s="529" t="str">
        <f>IF(E137="","",VLOOKUP(E137,'Listing import 29.10.24'!$A$2:$J$7000,3,FALSE))</f>
        <v>Padrenë</v>
      </c>
      <c r="H137" s="245" t="str">
        <f>IF(E137="","",VLOOKUP(E137,'Listing import 29.10.24'!$A$2:$J$7000,4,FALSE))</f>
        <v>BF</v>
      </c>
      <c r="I137" s="510"/>
      <c r="J137" s="516"/>
      <c r="K137" s="514"/>
      <c r="L137" s="801"/>
      <c r="M137" s="515"/>
      <c r="N137" s="574"/>
    </row>
    <row r="138" spans="1:14" ht="35.1" customHeight="1" x14ac:dyDescent="0.25">
      <c r="A138" s="807"/>
      <c r="B138" s="809"/>
      <c r="C138" s="805"/>
      <c r="D138" s="197">
        <v>5</v>
      </c>
      <c r="E138" s="522">
        <f>'INSCRIPTIONS COLLEGES'!E111</f>
        <v>24221688</v>
      </c>
      <c r="F138" s="490" t="str">
        <f>IF(E138="","",VLOOKUP(E138,'Listing import 29.10.24'!$A$2:$J$7000,2,FALSE))</f>
        <v>Katrawa</v>
      </c>
      <c r="G138" s="529" t="str">
        <f>IF(E138="","",VLOOKUP(E138,'Listing import 29.10.24'!$A$2:$J$7000,3,FALSE))</f>
        <v>Maria-Victoria</v>
      </c>
      <c r="H138" s="245" t="str">
        <f>IF(E138="","",VLOOKUP(E138,'Listing import 29.10.24'!$A$2:$J$7000,4,FALSE))</f>
        <v>BF</v>
      </c>
      <c r="I138" s="510"/>
      <c r="J138" s="516"/>
      <c r="K138" s="514"/>
      <c r="L138" s="801"/>
      <c r="M138" s="515"/>
      <c r="N138" s="574"/>
    </row>
    <row r="139" spans="1:14" ht="35.1" customHeight="1" x14ac:dyDescent="0.7">
      <c r="A139" s="807"/>
      <c r="B139" s="809"/>
      <c r="C139" s="531"/>
      <c r="D139" s="219"/>
      <c r="E139" s="532"/>
      <c r="F139" s="533"/>
      <c r="G139" s="534"/>
      <c r="H139" s="220"/>
      <c r="I139" s="31"/>
      <c r="J139" s="535"/>
      <c r="K139" s="274"/>
      <c r="L139" s="801"/>
      <c r="M139" s="274"/>
      <c r="N139" s="565"/>
    </row>
    <row r="140" spans="1:14" ht="35.1" customHeight="1" x14ac:dyDescent="0.25">
      <c r="A140" s="807"/>
      <c r="B140" s="809"/>
      <c r="C140" s="804" t="s">
        <v>81</v>
      </c>
      <c r="D140" s="197">
        <v>1</v>
      </c>
      <c r="E140" s="522">
        <f>'INSCRIPTIONS COLLEGES'!E113</f>
        <v>24238292</v>
      </c>
      <c r="F140" s="490" t="str">
        <f>IF(E140="","",VLOOKUP(E140,'Listing import 29.10.24'!$A$2:$J$7000,2,FALSE))</f>
        <v>Taine</v>
      </c>
      <c r="G140" s="529" t="str">
        <f>IF(E140="","",VLOOKUP(E140,'Listing import 29.10.24'!$A$2:$J$7000,3,FALSE))</f>
        <v>Icica</v>
      </c>
      <c r="H140" s="245" t="str">
        <f>IF(E140="","",VLOOKUP(E140,'Listing import 29.10.24'!$A$2:$J$7000,4,FALSE))</f>
        <v>BG</v>
      </c>
      <c r="I140" s="510"/>
      <c r="J140" s="516"/>
      <c r="K140" s="514"/>
      <c r="L140" s="801"/>
      <c r="M140" s="515"/>
      <c r="N140" s="574"/>
    </row>
    <row r="141" spans="1:14" ht="35.1" customHeight="1" x14ac:dyDescent="0.25">
      <c r="A141" s="807"/>
      <c r="B141" s="809"/>
      <c r="C141" s="804"/>
      <c r="D141" s="197">
        <v>2</v>
      </c>
      <c r="E141" s="522">
        <f>'INSCRIPTIONS COLLEGES'!E114</f>
        <v>24238293</v>
      </c>
      <c r="F141" s="490" t="str">
        <f>IF(E141="","",VLOOKUP(E141,'Listing import 29.10.24'!$A$2:$J$7000,2,FALSE))</f>
        <v>Taine</v>
      </c>
      <c r="G141" s="529" t="str">
        <f>IF(E141="","",VLOOKUP(E141,'Listing import 29.10.24'!$A$2:$J$7000,3,FALSE))</f>
        <v>Willy</v>
      </c>
      <c r="H141" s="245" t="str">
        <f>IF(E141="","",VLOOKUP(E141,'Listing import 29.10.24'!$A$2:$J$7000,4,FALSE))</f>
        <v>BG</v>
      </c>
      <c r="I141" s="510"/>
      <c r="J141" s="516"/>
      <c r="K141" s="514"/>
      <c r="L141" s="801"/>
      <c r="M141" s="515"/>
      <c r="N141" s="574"/>
    </row>
    <row r="142" spans="1:14" ht="35.1" customHeight="1" x14ac:dyDescent="0.25">
      <c r="A142" s="807"/>
      <c r="B142" s="809"/>
      <c r="C142" s="805"/>
      <c r="D142" s="197">
        <v>3</v>
      </c>
      <c r="E142" s="522">
        <f>'INSCRIPTIONS COLLEGES'!E115</f>
        <v>24233688</v>
      </c>
      <c r="F142" s="490" t="str">
        <f>IF(E142="","",VLOOKUP(E142,'Listing import 29.10.24'!$A$2:$J$7000,2,FALSE))</f>
        <v>Wete</v>
      </c>
      <c r="G142" s="529" t="str">
        <f>IF(E142="","",VLOOKUP(E142,'Listing import 29.10.24'!$A$2:$J$7000,3,FALSE))</f>
        <v>Xavier</v>
      </c>
      <c r="H142" s="245" t="str">
        <f>IF(E142="","",VLOOKUP(E142,'Listing import 29.10.24'!$A$2:$J$7000,4,FALSE))</f>
        <v>BG</v>
      </c>
      <c r="I142" s="510"/>
      <c r="J142" s="516"/>
      <c r="K142" s="514"/>
      <c r="L142" s="801"/>
      <c r="M142" s="515"/>
      <c r="N142" s="574"/>
    </row>
    <row r="143" spans="1:14" ht="35.1" customHeight="1" x14ac:dyDescent="0.25">
      <c r="A143" s="807"/>
      <c r="B143" s="809"/>
      <c r="C143" s="805"/>
      <c r="D143" s="197">
        <v>4</v>
      </c>
      <c r="E143" s="522">
        <f>'INSCRIPTIONS COLLEGES'!E116</f>
        <v>24238305</v>
      </c>
      <c r="F143" s="490" t="str">
        <f>IF(E143="","",VLOOKUP(E143,'Listing import 29.10.24'!$A$2:$J$7000,2,FALSE))</f>
        <v>Jiako</v>
      </c>
      <c r="G143" s="529" t="str">
        <f>IF(E143="","",VLOOKUP(E143,'Listing import 29.10.24'!$A$2:$J$7000,3,FALSE))</f>
        <v>Kokone</v>
      </c>
      <c r="H143" s="245" t="str">
        <f>IF(E143="","",VLOOKUP(E143,'Listing import 29.10.24'!$A$2:$J$7000,4,FALSE))</f>
        <v>BG</v>
      </c>
      <c r="I143" s="510"/>
      <c r="J143" s="516"/>
      <c r="K143" s="514"/>
      <c r="L143" s="801"/>
      <c r="M143" s="515"/>
      <c r="N143" s="574"/>
    </row>
    <row r="144" spans="1:14" ht="35.1" customHeight="1" thickBot="1" x14ac:dyDescent="0.3">
      <c r="A144" s="808"/>
      <c r="B144" s="810"/>
      <c r="C144" s="806"/>
      <c r="D144" s="566">
        <v>5</v>
      </c>
      <c r="E144" s="567">
        <f>'INSCRIPTIONS COLLEGES'!E117</f>
        <v>24238310</v>
      </c>
      <c r="F144" s="568" t="str">
        <f>IF(E144="","",VLOOKUP(E144,'Listing import 29.10.24'!$A$2:$J$7000,2,FALSE))</f>
        <v>Nyikéine</v>
      </c>
      <c r="G144" s="569" t="str">
        <f>IF(E144="","",VLOOKUP(E144,'Listing import 29.10.24'!$A$2:$J$7000,3,FALSE))</f>
        <v>Emmanuel</v>
      </c>
      <c r="H144" s="570" t="str">
        <f>IF(E144="","",VLOOKUP(E144,'Listing import 29.10.24'!$A$2:$J$7000,4,FALSE))</f>
        <v>BG</v>
      </c>
      <c r="I144" s="571"/>
      <c r="J144" s="572"/>
      <c r="K144" s="573"/>
      <c r="L144" s="803"/>
      <c r="M144" s="575"/>
      <c r="N144" s="576"/>
    </row>
    <row r="145" spans="1:14" ht="70.5" x14ac:dyDescent="0.7">
      <c r="A145" s="552" t="s">
        <v>9233</v>
      </c>
      <c r="B145" s="539"/>
      <c r="C145" s="502"/>
      <c r="D145" s="519"/>
      <c r="E145" s="526"/>
      <c r="F145" s="526"/>
      <c r="G145" s="553"/>
      <c r="H145" s="554"/>
      <c r="I145" s="555"/>
      <c r="J145" s="556"/>
      <c r="K145" s="557"/>
      <c r="L145" s="554"/>
      <c r="M145" s="558"/>
      <c r="N145" s="559"/>
    </row>
    <row r="146" spans="1:14" ht="70.5" x14ac:dyDescent="0.7">
      <c r="A146" s="560" t="s">
        <v>9234</v>
      </c>
      <c r="B146" s="540"/>
      <c r="C146" s="504"/>
      <c r="D146" s="520"/>
      <c r="E146" s="527"/>
      <c r="F146" s="527"/>
      <c r="G146" s="546"/>
      <c r="H146" s="547"/>
      <c r="I146" s="548"/>
      <c r="J146" s="549"/>
      <c r="K146" s="550"/>
      <c r="L146" s="547"/>
      <c r="M146" s="551"/>
      <c r="N146" s="561"/>
    </row>
    <row r="147" spans="1:14" x14ac:dyDescent="0.7">
      <c r="A147" s="562"/>
      <c r="B147" s="540"/>
      <c r="C147" s="588" t="s">
        <v>9240</v>
      </c>
      <c r="D147" s="520"/>
      <c r="E147" s="589"/>
      <c r="F147" s="590"/>
      <c r="G147" s="590"/>
      <c r="H147" s="590"/>
      <c r="I147" s="591"/>
      <c r="J147" s="591"/>
      <c r="K147" s="591"/>
      <c r="L147" s="547"/>
      <c r="M147" s="551"/>
      <c r="N147" s="561"/>
    </row>
    <row r="148" spans="1:14" x14ac:dyDescent="0.7">
      <c r="A148" s="562"/>
      <c r="B148" s="540"/>
      <c r="C148" s="588" t="s">
        <v>9241</v>
      </c>
      <c r="D148" s="520"/>
      <c r="E148" s="589"/>
      <c r="F148" s="590"/>
      <c r="G148" s="590"/>
      <c r="H148" s="590"/>
      <c r="I148" s="591"/>
      <c r="J148" s="591"/>
      <c r="K148" s="591"/>
      <c r="L148" s="547"/>
      <c r="M148" s="551"/>
      <c r="N148" s="561"/>
    </row>
    <row r="149" spans="1:14" ht="87.75" customHeight="1" x14ac:dyDescent="0.25">
      <c r="A149" s="807">
        <v>10</v>
      </c>
      <c r="B149" s="470" t="s">
        <v>56</v>
      </c>
      <c r="C149" s="511" t="s">
        <v>57</v>
      </c>
      <c r="D149" s="509" t="s">
        <v>58</v>
      </c>
      <c r="E149" s="524" t="s">
        <v>59</v>
      </c>
      <c r="F149" s="488" t="s">
        <v>60</v>
      </c>
      <c r="G149" s="528" t="s">
        <v>61</v>
      </c>
      <c r="H149" s="536" t="s">
        <v>62</v>
      </c>
      <c r="I149" s="472" t="s">
        <v>9235</v>
      </c>
      <c r="J149" s="513" t="s">
        <v>64</v>
      </c>
      <c r="K149" s="513" t="s">
        <v>9236</v>
      </c>
      <c r="L149" s="537" t="s">
        <v>9237</v>
      </c>
      <c r="M149" s="472" t="s">
        <v>9238</v>
      </c>
      <c r="N149" s="564" t="s">
        <v>9239</v>
      </c>
    </row>
    <row r="150" spans="1:14" ht="35.1" customHeight="1" x14ac:dyDescent="0.25">
      <c r="A150" s="807"/>
      <c r="B150" s="809" t="str">
        <f>IF(E150="","",VLOOKUP(E150,'Listing import 29.10.24'!$A$2:$J$7000,8,FALSE))</f>
        <v>CLG.TAREMEN</v>
      </c>
      <c r="C150" s="804" t="s">
        <v>77</v>
      </c>
      <c r="D150" s="197">
        <v>1</v>
      </c>
      <c r="E150" s="525">
        <f>'INSCRIPTIONS COLLEGES'!E120</f>
        <v>24233858</v>
      </c>
      <c r="F150" s="490" t="str">
        <f>IF(E150="","",VLOOKUP(E150,'Listing import 29.10.24'!$A$2:$J$7000,2,FALSE))</f>
        <v>JEBEZ</v>
      </c>
      <c r="G150" s="529" t="str">
        <f>IF(E150="","",VLOOKUP(E150,'Listing import 29.10.24'!$A$2:$J$7000,3,FALSE))</f>
        <v>Elyza</v>
      </c>
      <c r="H150" s="245" t="str">
        <f>IF(E150="","",VLOOKUP(E150,'Listing import 29.10.24'!$A$2:$J$7000,4,FALSE))</f>
        <v>BF</v>
      </c>
      <c r="I150" s="510"/>
      <c r="J150" s="516"/>
      <c r="K150" s="514"/>
      <c r="L150" s="800"/>
      <c r="M150" s="515"/>
      <c r="N150" s="586"/>
    </row>
    <row r="151" spans="1:14" ht="35.1" customHeight="1" x14ac:dyDescent="0.25">
      <c r="A151" s="807"/>
      <c r="B151" s="809"/>
      <c r="C151" s="804"/>
      <c r="D151" s="197">
        <v>2</v>
      </c>
      <c r="E151" s="525">
        <f>'INSCRIPTIONS COLLEGES'!E121</f>
        <v>24248334</v>
      </c>
      <c r="F151" s="490" t="str">
        <f>IF(E151="","",VLOOKUP(E151,'Listing import 29.10.24'!$A$2:$J$7000,2,FALSE))</f>
        <v>KOWINE</v>
      </c>
      <c r="G151" s="529" t="str">
        <f>IF(E151="","",VLOOKUP(E151,'Listing import 29.10.24'!$A$2:$J$7000,3,FALSE))</f>
        <v>Yadwina</v>
      </c>
      <c r="H151" s="245" t="str">
        <f>IF(E151="","",VLOOKUP(E151,'Listing import 29.10.24'!$A$2:$J$7000,4,FALSE))</f>
        <v>BF</v>
      </c>
      <c r="I151" s="510"/>
      <c r="J151" s="516"/>
      <c r="K151" s="514"/>
      <c r="L151" s="801"/>
      <c r="M151" s="515"/>
      <c r="N151" s="574"/>
    </row>
    <row r="152" spans="1:14" ht="35.1" customHeight="1" x14ac:dyDescent="0.25">
      <c r="A152" s="807"/>
      <c r="B152" s="809"/>
      <c r="C152" s="805"/>
      <c r="D152" s="197">
        <v>3</v>
      </c>
      <c r="E152" s="525">
        <f>'INSCRIPTIONS COLLEGES'!E122</f>
        <v>24247672</v>
      </c>
      <c r="F152" s="490" t="str">
        <f>IF(E152="","",VLOOKUP(E152,'Listing import 29.10.24'!$A$2:$J$7000,2,FALSE))</f>
        <v>Sipa</v>
      </c>
      <c r="G152" s="529" t="str">
        <f>IF(E152="","",VLOOKUP(E152,'Listing import 29.10.24'!$A$2:$J$7000,3,FALSE))</f>
        <v>Madeleine</v>
      </c>
      <c r="H152" s="245" t="str">
        <f>IF(E152="","",VLOOKUP(E152,'Listing import 29.10.24'!$A$2:$J$7000,4,FALSE))</f>
        <v>BF</v>
      </c>
      <c r="I152" s="510"/>
      <c r="J152" s="516"/>
      <c r="K152" s="514"/>
      <c r="L152" s="801"/>
      <c r="M152" s="515"/>
      <c r="N152" s="574"/>
    </row>
    <row r="153" spans="1:14" ht="35.1" customHeight="1" x14ac:dyDescent="0.25">
      <c r="A153" s="807"/>
      <c r="B153" s="809"/>
      <c r="C153" s="805"/>
      <c r="D153" s="197">
        <v>4</v>
      </c>
      <c r="E153" s="525">
        <f>'INSCRIPTIONS COLLEGES'!E123</f>
        <v>24249094</v>
      </c>
      <c r="F153" s="490" t="str">
        <f>IF(E153="","",VLOOKUP(E153,'Listing import 29.10.24'!$A$2:$J$7000,2,FALSE))</f>
        <v>Siwoine</v>
      </c>
      <c r="G153" s="529" t="str">
        <f>IF(E153="","",VLOOKUP(E153,'Listing import 29.10.24'!$A$2:$J$7000,3,FALSE))</f>
        <v>Hortense</v>
      </c>
      <c r="H153" s="245" t="str">
        <f>IF(E153="","",VLOOKUP(E153,'Listing import 29.10.24'!$A$2:$J$7000,4,FALSE))</f>
        <v>BF</v>
      </c>
      <c r="I153" s="510"/>
      <c r="J153" s="516"/>
      <c r="K153" s="514"/>
      <c r="L153" s="801"/>
      <c r="M153" s="515"/>
      <c r="N153" s="574"/>
    </row>
    <row r="154" spans="1:14" ht="35.1" customHeight="1" x14ac:dyDescent="0.25">
      <c r="A154" s="807"/>
      <c r="B154" s="809"/>
      <c r="C154" s="805"/>
      <c r="D154" s="197">
        <v>5</v>
      </c>
      <c r="E154" s="525">
        <f>'INSCRIPTIONS COLLEGES'!E124</f>
        <v>24236776</v>
      </c>
      <c r="F154" s="490" t="str">
        <f>IF(E154="","",VLOOKUP(E154,'Listing import 29.10.24'!$A$2:$J$7000,2,FALSE))</f>
        <v>Wahnuhnu</v>
      </c>
      <c r="G154" s="529" t="str">
        <f>IF(E154="","",VLOOKUP(E154,'Listing import 29.10.24'!$A$2:$J$7000,3,FALSE))</f>
        <v>Clémence</v>
      </c>
      <c r="H154" s="245" t="str">
        <f>IF(E154="","",VLOOKUP(E154,'Listing import 29.10.24'!$A$2:$J$7000,4,FALSE))</f>
        <v>BF</v>
      </c>
      <c r="I154" s="510"/>
      <c r="J154" s="516"/>
      <c r="K154" s="514"/>
      <c r="L154" s="801"/>
      <c r="M154" s="515"/>
      <c r="N154" s="574"/>
    </row>
    <row r="155" spans="1:14" ht="35.1" customHeight="1" x14ac:dyDescent="0.7">
      <c r="A155" s="807"/>
      <c r="B155" s="809"/>
      <c r="C155" s="531"/>
      <c r="D155" s="219"/>
      <c r="E155" s="532"/>
      <c r="F155" s="533"/>
      <c r="G155" s="534"/>
      <c r="H155" s="220"/>
      <c r="I155" s="31"/>
      <c r="J155" s="535"/>
      <c r="K155" s="274"/>
      <c r="L155" s="801"/>
      <c r="M155" s="274"/>
      <c r="N155" s="565"/>
    </row>
    <row r="156" spans="1:14" ht="35.1" customHeight="1" x14ac:dyDescent="0.25">
      <c r="A156" s="807"/>
      <c r="B156" s="809"/>
      <c r="C156" s="804" t="s">
        <v>81</v>
      </c>
      <c r="D156" s="197">
        <v>1</v>
      </c>
      <c r="E156" s="525">
        <f>'INSCRIPTIONS COLLEGES'!E126</f>
        <v>24236766</v>
      </c>
      <c r="F156" s="490" t="str">
        <f>IF(E156="","",VLOOKUP(E156,'Listing import 29.10.24'!$A$2:$J$7000,2,FALSE))</f>
        <v>Bearune</v>
      </c>
      <c r="G156" s="529" t="str">
        <f>IF(E156="","",VLOOKUP(E156,'Listing import 29.10.24'!$A$2:$J$7000,3,FALSE))</f>
        <v>Pierre</v>
      </c>
      <c r="H156" s="245" t="str">
        <f>IF(E156="","",VLOOKUP(E156,'Listing import 29.10.24'!$A$2:$J$7000,4,FALSE))</f>
        <v>BG</v>
      </c>
      <c r="I156" s="510"/>
      <c r="J156" s="516"/>
      <c r="K156" s="514"/>
      <c r="L156" s="801"/>
      <c r="M156" s="515"/>
      <c r="N156" s="574"/>
    </row>
    <row r="157" spans="1:14" ht="35.1" customHeight="1" x14ac:dyDescent="0.25">
      <c r="A157" s="807"/>
      <c r="B157" s="809"/>
      <c r="C157" s="804"/>
      <c r="D157" s="197">
        <v>2</v>
      </c>
      <c r="E157" s="525">
        <f>'INSCRIPTIONS COLLEGES'!E127</f>
        <v>24247823</v>
      </c>
      <c r="F157" s="490" t="str">
        <f>IF(E157="","",VLOOKUP(E157,'Listing import 29.10.24'!$A$2:$J$7000,2,FALSE))</f>
        <v>Jebez</v>
      </c>
      <c r="G157" s="529" t="str">
        <f>IF(E157="","",VLOOKUP(E157,'Listing import 29.10.24'!$A$2:$J$7000,3,FALSE))</f>
        <v>Niriwene</v>
      </c>
      <c r="H157" s="245" t="str">
        <f>IF(E157="","",VLOOKUP(E157,'Listing import 29.10.24'!$A$2:$J$7000,4,FALSE))</f>
        <v>BG</v>
      </c>
      <c r="I157" s="510"/>
      <c r="J157" s="516"/>
      <c r="K157" s="514"/>
      <c r="L157" s="801"/>
      <c r="M157" s="515"/>
      <c r="N157" s="574"/>
    </row>
    <row r="158" spans="1:14" ht="35.1" customHeight="1" x14ac:dyDescent="0.25">
      <c r="A158" s="807"/>
      <c r="B158" s="809"/>
      <c r="C158" s="805"/>
      <c r="D158" s="197">
        <v>3</v>
      </c>
      <c r="E158" s="525">
        <f>'INSCRIPTIONS COLLEGES'!E128</f>
        <v>24236777</v>
      </c>
      <c r="F158" s="490" t="str">
        <f>IF(E158="","",VLOOKUP(E158,'Listing import 29.10.24'!$A$2:$J$7000,2,FALSE))</f>
        <v>Waiemene</v>
      </c>
      <c r="G158" s="529" t="str">
        <f>IF(E158="","",VLOOKUP(E158,'Listing import 29.10.24'!$A$2:$J$7000,3,FALSE))</f>
        <v>Charles</v>
      </c>
      <c r="H158" s="245" t="str">
        <f>IF(E158="","",VLOOKUP(E158,'Listing import 29.10.24'!$A$2:$J$7000,4,FALSE))</f>
        <v>BG</v>
      </c>
      <c r="I158" s="510"/>
      <c r="J158" s="516"/>
      <c r="K158" s="514"/>
      <c r="L158" s="801"/>
      <c r="M158" s="515"/>
      <c r="N158" s="574"/>
    </row>
    <row r="159" spans="1:14" ht="35.1" customHeight="1" x14ac:dyDescent="0.25">
      <c r="A159" s="807"/>
      <c r="B159" s="809"/>
      <c r="C159" s="805"/>
      <c r="D159" s="197">
        <v>4</v>
      </c>
      <c r="E159" s="525">
        <f>'INSCRIPTIONS COLLEGES'!E129</f>
        <v>24236778</v>
      </c>
      <c r="F159" s="490" t="str">
        <f>IF(E159="","",VLOOKUP(E159,'Listing import 29.10.24'!$A$2:$J$7000,2,FALSE))</f>
        <v>Waiemene</v>
      </c>
      <c r="G159" s="529" t="str">
        <f>IF(E159="","",VLOOKUP(E159,'Listing import 29.10.24'!$A$2:$J$7000,3,FALSE))</f>
        <v>Éloi</v>
      </c>
      <c r="H159" s="245" t="str">
        <f>IF(E159="","",VLOOKUP(E159,'Listing import 29.10.24'!$A$2:$J$7000,4,FALSE))</f>
        <v>BG</v>
      </c>
      <c r="I159" s="510"/>
      <c r="J159" s="516"/>
      <c r="K159" s="514"/>
      <c r="L159" s="801"/>
      <c r="M159" s="515"/>
      <c r="N159" s="574"/>
    </row>
    <row r="160" spans="1:14" ht="35.1" customHeight="1" thickBot="1" x14ac:dyDescent="0.3">
      <c r="A160" s="808"/>
      <c r="B160" s="810"/>
      <c r="C160" s="806"/>
      <c r="D160" s="566">
        <v>5</v>
      </c>
      <c r="E160" s="587">
        <f>'INSCRIPTIONS COLLEGES'!E130</f>
        <v>24247600</v>
      </c>
      <c r="F160" s="568" t="str">
        <f>IF(E160="","",VLOOKUP(E160,'Listing import 29.10.24'!$A$2:$J$7000,2,FALSE))</f>
        <v>Waricone</v>
      </c>
      <c r="G160" s="569" t="str">
        <f>IF(E160="","",VLOOKUP(E160,'Listing import 29.10.24'!$A$2:$J$7000,3,FALSE))</f>
        <v>Robert</v>
      </c>
      <c r="H160" s="570" t="str">
        <f>IF(E160="","",VLOOKUP(E160,'Listing import 29.10.24'!$A$2:$J$7000,4,FALSE))</f>
        <v>BG</v>
      </c>
      <c r="I160" s="571"/>
      <c r="J160" s="572"/>
      <c r="K160" s="573"/>
      <c r="L160" s="803"/>
      <c r="M160" s="575"/>
      <c r="N160" s="576"/>
    </row>
    <row r="161" spans="1:14" ht="70.5" x14ac:dyDescent="0.7">
      <c r="A161" s="552" t="s">
        <v>9233</v>
      </c>
      <c r="B161" s="539"/>
      <c r="C161" s="502"/>
      <c r="D161" s="519"/>
      <c r="E161" s="526"/>
      <c r="F161" s="526"/>
      <c r="G161" s="553"/>
      <c r="H161" s="554"/>
      <c r="I161" s="555"/>
      <c r="J161" s="556"/>
      <c r="K161" s="557"/>
      <c r="L161" s="554"/>
      <c r="M161" s="558"/>
      <c r="N161" s="559"/>
    </row>
    <row r="162" spans="1:14" ht="70.5" x14ac:dyDescent="0.7">
      <c r="A162" s="560" t="s">
        <v>9234</v>
      </c>
      <c r="B162" s="540"/>
      <c r="C162" s="504"/>
      <c r="D162" s="520"/>
      <c r="E162" s="527"/>
      <c r="F162" s="527"/>
      <c r="G162" s="546"/>
      <c r="H162" s="547"/>
      <c r="I162" s="548"/>
      <c r="J162" s="549"/>
      <c r="K162" s="550"/>
      <c r="L162" s="547"/>
      <c r="M162" s="551"/>
      <c r="N162" s="561"/>
    </row>
    <row r="163" spans="1:14" x14ac:dyDescent="0.7">
      <c r="A163" s="562"/>
      <c r="B163" s="540"/>
      <c r="C163" s="588" t="s">
        <v>9240</v>
      </c>
      <c r="D163" s="520"/>
      <c r="E163" s="589"/>
      <c r="F163" s="590"/>
      <c r="G163" s="590"/>
      <c r="H163" s="590"/>
      <c r="I163" s="591"/>
      <c r="J163" s="591"/>
      <c r="K163" s="591"/>
      <c r="L163" s="547"/>
      <c r="M163" s="551"/>
      <c r="N163" s="561"/>
    </row>
    <row r="164" spans="1:14" x14ac:dyDescent="0.7">
      <c r="A164" s="562"/>
      <c r="B164" s="540"/>
      <c r="C164" s="588" t="s">
        <v>9241</v>
      </c>
      <c r="D164" s="520"/>
      <c r="E164" s="589"/>
      <c r="F164" s="590"/>
      <c r="G164" s="590"/>
      <c r="H164" s="590"/>
      <c r="I164" s="591"/>
      <c r="J164" s="591"/>
      <c r="K164" s="591"/>
      <c r="L164" s="547"/>
      <c r="M164" s="551"/>
      <c r="N164" s="561"/>
    </row>
    <row r="165" spans="1:14" ht="87.75" customHeight="1" x14ac:dyDescent="0.25">
      <c r="A165" s="807">
        <v>11</v>
      </c>
      <c r="B165" s="470" t="s">
        <v>56</v>
      </c>
      <c r="C165" s="511" t="s">
        <v>57</v>
      </c>
      <c r="D165" s="509" t="s">
        <v>58</v>
      </c>
      <c r="E165" s="524" t="s">
        <v>59</v>
      </c>
      <c r="F165" s="488" t="s">
        <v>60</v>
      </c>
      <c r="G165" s="528" t="s">
        <v>61</v>
      </c>
      <c r="H165" s="536" t="s">
        <v>62</v>
      </c>
      <c r="I165" s="472" t="s">
        <v>9235</v>
      </c>
      <c r="J165" s="513" t="s">
        <v>64</v>
      </c>
      <c r="K165" s="513" t="s">
        <v>9236</v>
      </c>
      <c r="L165" s="537" t="s">
        <v>9237</v>
      </c>
      <c r="M165" s="472" t="s">
        <v>9238</v>
      </c>
      <c r="N165" s="564" t="s">
        <v>9239</v>
      </c>
    </row>
    <row r="166" spans="1:14" ht="35.1" customHeight="1" x14ac:dyDescent="0.25">
      <c r="A166" s="807"/>
      <c r="B166" s="809" t="str">
        <f>IF(E166="","",VLOOKUP(E166,'Listing import 29.10.24'!$A$2:$J$7000,8,FALSE))</f>
        <v>CLG.TADINE</v>
      </c>
      <c r="C166" s="804" t="s">
        <v>77</v>
      </c>
      <c r="D166" s="197">
        <v>1</v>
      </c>
      <c r="E166" s="522">
        <f>'INSCRIPTIONS COLLEGES'!E133</f>
        <v>24236986</v>
      </c>
      <c r="F166" s="490" t="str">
        <f>IF(E166="","",VLOOKUP(E166,'Listing import 29.10.24'!$A$2:$J$7000,2,FALSE))</f>
        <v>NGAIOHNY</v>
      </c>
      <c r="G166" s="529" t="str">
        <f>IF(E166="","",VLOOKUP(E166,'Listing import 29.10.24'!$A$2:$J$7000,3,FALSE))</f>
        <v>MARIE</v>
      </c>
      <c r="H166" s="245" t="str">
        <f>IF(E166="","",VLOOKUP(E166,'Listing import 29.10.24'!$A$2:$J$7000,4,FALSE))</f>
        <v>BF</v>
      </c>
      <c r="I166" s="510"/>
      <c r="J166" s="516"/>
      <c r="K166" s="514"/>
      <c r="L166" s="800"/>
      <c r="M166" s="515"/>
      <c r="N166" s="574"/>
    </row>
    <row r="167" spans="1:14" ht="35.1" customHeight="1" x14ac:dyDescent="0.25">
      <c r="A167" s="807"/>
      <c r="B167" s="809"/>
      <c r="C167" s="804"/>
      <c r="D167" s="197">
        <v>2</v>
      </c>
      <c r="E167" s="522">
        <f>'INSCRIPTIONS COLLEGES'!E134</f>
        <v>24245739</v>
      </c>
      <c r="F167" s="490" t="str">
        <f>IF(E167="","",VLOOKUP(E167,'Listing import 29.10.24'!$A$2:$J$7000,2,FALSE))</f>
        <v>PIME</v>
      </c>
      <c r="G167" s="529" t="str">
        <f>IF(E167="","",VLOOKUP(E167,'Listing import 29.10.24'!$A$2:$J$7000,3,FALSE))</f>
        <v>NATACHA</v>
      </c>
      <c r="H167" s="245" t="str">
        <f>IF(E167="","",VLOOKUP(E167,'Listing import 29.10.24'!$A$2:$J$7000,4,FALSE))</f>
        <v>BF</v>
      </c>
      <c r="I167" s="510"/>
      <c r="J167" s="516"/>
      <c r="K167" s="514"/>
      <c r="L167" s="801"/>
      <c r="M167" s="515"/>
      <c r="N167" s="574"/>
    </row>
    <row r="168" spans="1:14" ht="35.1" customHeight="1" x14ac:dyDescent="0.25">
      <c r="A168" s="807"/>
      <c r="B168" s="809"/>
      <c r="C168" s="805"/>
      <c r="D168" s="197">
        <v>3</v>
      </c>
      <c r="E168" s="522">
        <f>'INSCRIPTIONS COLLEGES'!E135</f>
        <v>24222689</v>
      </c>
      <c r="F168" s="490" t="str">
        <f>IF(E168="","",VLOOKUP(E168,'Listing import 29.10.24'!$A$2:$J$7000,2,FALSE))</f>
        <v>UREGEI</v>
      </c>
      <c r="G168" s="529" t="str">
        <f>IF(E168="","",VLOOKUP(E168,'Listing import 29.10.24'!$A$2:$J$7000,3,FALSE))</f>
        <v>Gyanie</v>
      </c>
      <c r="H168" s="245" t="str">
        <f>IF(E168="","",VLOOKUP(E168,'Listing import 29.10.24'!$A$2:$J$7000,4,FALSE))</f>
        <v>BF</v>
      </c>
      <c r="I168" s="510"/>
      <c r="J168" s="516"/>
      <c r="K168" s="514"/>
      <c r="L168" s="801"/>
      <c r="M168" s="515"/>
      <c r="N168" s="574"/>
    </row>
    <row r="169" spans="1:14" ht="35.1" customHeight="1" x14ac:dyDescent="0.25">
      <c r="A169" s="807"/>
      <c r="B169" s="809"/>
      <c r="C169" s="805"/>
      <c r="D169" s="197">
        <v>4</v>
      </c>
      <c r="E169" s="522">
        <f>'INSCRIPTIONS COLLEGES'!E136</f>
        <v>24236988</v>
      </c>
      <c r="F169" s="490" t="str">
        <f>IF(E169="","",VLOOKUP(E169,'Listing import 29.10.24'!$A$2:$J$7000,2,FALSE))</f>
        <v>WADEHNANE</v>
      </c>
      <c r="G169" s="529" t="str">
        <f>IF(E169="","",VLOOKUP(E169,'Listing import 29.10.24'!$A$2:$J$7000,3,FALSE))</f>
        <v>JEANNE</v>
      </c>
      <c r="H169" s="245" t="str">
        <f>IF(E169="","",VLOOKUP(E169,'Listing import 29.10.24'!$A$2:$J$7000,4,FALSE))</f>
        <v>BF</v>
      </c>
      <c r="I169" s="510"/>
      <c r="J169" s="516"/>
      <c r="K169" s="514"/>
      <c r="L169" s="801"/>
      <c r="M169" s="515"/>
      <c r="N169" s="574"/>
    </row>
    <row r="170" spans="1:14" ht="35.1" customHeight="1" x14ac:dyDescent="0.25">
      <c r="A170" s="807"/>
      <c r="B170" s="809"/>
      <c r="C170" s="805"/>
      <c r="D170" s="197">
        <v>5</v>
      </c>
      <c r="E170" s="522">
        <f>'INSCRIPTIONS COLLEGES'!E137</f>
        <v>24249167</v>
      </c>
      <c r="F170" s="490" t="str">
        <f>IF(E170="","",VLOOKUP(E170,'Listing import 29.10.24'!$A$2:$J$7000,2,FALSE))</f>
        <v>YEKAWENE</v>
      </c>
      <c r="G170" s="529" t="str">
        <f>IF(E170="","",VLOOKUP(E170,'Listing import 29.10.24'!$A$2:$J$7000,3,FALSE))</f>
        <v>MARIE LOOUISE</v>
      </c>
      <c r="H170" s="245" t="str">
        <f>IF(E170="","",VLOOKUP(E170,'Listing import 29.10.24'!$A$2:$J$7000,4,FALSE))</f>
        <v>BF</v>
      </c>
      <c r="I170" s="510"/>
      <c r="J170" s="516"/>
      <c r="K170" s="514"/>
      <c r="L170" s="801"/>
      <c r="M170" s="515"/>
      <c r="N170" s="574"/>
    </row>
    <row r="171" spans="1:14" ht="35.1" customHeight="1" x14ac:dyDescent="0.7">
      <c r="A171" s="807"/>
      <c r="B171" s="809"/>
      <c r="C171" s="531"/>
      <c r="D171" s="219"/>
      <c r="E171" s="532"/>
      <c r="F171" s="533"/>
      <c r="G171" s="534"/>
      <c r="H171" s="220"/>
      <c r="I171" s="31"/>
      <c r="J171" s="535"/>
      <c r="K171" s="274"/>
      <c r="L171" s="801"/>
      <c r="M171" s="274"/>
      <c r="N171" s="565"/>
    </row>
    <row r="172" spans="1:14" ht="35.1" customHeight="1" x14ac:dyDescent="0.25">
      <c r="A172" s="807"/>
      <c r="B172" s="809"/>
      <c r="C172" s="804" t="s">
        <v>81</v>
      </c>
      <c r="D172" s="197">
        <v>1</v>
      </c>
      <c r="E172" s="522">
        <f>'INSCRIPTIONS COLLEGES'!E139</f>
        <v>24245717</v>
      </c>
      <c r="F172" s="490" t="str">
        <f>IF(E172="","",VLOOKUP(E172,'Listing import 29.10.24'!$A$2:$J$7000,2,FALSE))</f>
        <v>JEWINE</v>
      </c>
      <c r="G172" s="529" t="str">
        <f>IF(E172="","",VLOOKUP(E172,'Listing import 29.10.24'!$A$2:$J$7000,3,FALSE))</f>
        <v>ALEXANDRE</v>
      </c>
      <c r="H172" s="245" t="str">
        <f>IF(E172="","",VLOOKUP(E172,'Listing import 29.10.24'!$A$2:$J$7000,4,FALSE))</f>
        <v>BG</v>
      </c>
      <c r="I172" s="510"/>
      <c r="J172" s="516"/>
      <c r="K172" s="514"/>
      <c r="L172" s="801"/>
      <c r="M172" s="515"/>
      <c r="N172" s="574"/>
    </row>
    <row r="173" spans="1:14" ht="35.1" customHeight="1" x14ac:dyDescent="0.25">
      <c r="A173" s="807"/>
      <c r="B173" s="809"/>
      <c r="C173" s="804"/>
      <c r="D173" s="197">
        <v>2</v>
      </c>
      <c r="E173" s="522">
        <f>'INSCRIPTIONS COLLEGES'!E140</f>
        <v>24236980</v>
      </c>
      <c r="F173" s="490" t="str">
        <f>IF(E173="","",VLOOKUP(E173,'Listing import 29.10.24'!$A$2:$J$7000,2,FALSE))</f>
        <v>WAICANE</v>
      </c>
      <c r="G173" s="529" t="str">
        <f>IF(E173="","",VLOOKUP(E173,'Listing import 29.10.24'!$A$2:$J$7000,3,FALSE))</f>
        <v>JOCELYN</v>
      </c>
      <c r="H173" s="245" t="str">
        <f>IF(E173="","",VLOOKUP(E173,'Listing import 29.10.24'!$A$2:$J$7000,4,FALSE))</f>
        <v>BG</v>
      </c>
      <c r="I173" s="510"/>
      <c r="J173" s="516"/>
      <c r="K173" s="514"/>
      <c r="L173" s="801"/>
      <c r="M173" s="515"/>
      <c r="N173" s="574"/>
    </row>
    <row r="174" spans="1:14" ht="35.1" customHeight="1" x14ac:dyDescent="0.25">
      <c r="A174" s="807"/>
      <c r="B174" s="809"/>
      <c r="C174" s="805"/>
      <c r="D174" s="197">
        <v>3</v>
      </c>
      <c r="E174" s="522">
        <f>'INSCRIPTIONS COLLEGES'!E141</f>
        <v>24238368</v>
      </c>
      <c r="F174" s="490" t="str">
        <f>IF(E174="","",VLOOKUP(E174,'Listing import 29.10.24'!$A$2:$J$7000,2,FALSE))</f>
        <v>WAICANE</v>
      </c>
      <c r="G174" s="529" t="str">
        <f>IF(E174="","",VLOOKUP(E174,'Listing import 29.10.24'!$A$2:$J$7000,3,FALSE))</f>
        <v>philippe</v>
      </c>
      <c r="H174" s="245" t="str">
        <f>IF(E174="","",VLOOKUP(E174,'Listing import 29.10.24'!$A$2:$J$7000,4,FALSE))</f>
        <v>BG</v>
      </c>
      <c r="I174" s="510"/>
      <c r="J174" s="516"/>
      <c r="K174" s="514"/>
      <c r="L174" s="801"/>
      <c r="M174" s="515"/>
      <c r="N174" s="574"/>
    </row>
    <row r="175" spans="1:14" ht="35.1" customHeight="1" x14ac:dyDescent="0.25">
      <c r="A175" s="807"/>
      <c r="B175" s="809"/>
      <c r="C175" s="805"/>
      <c r="D175" s="197">
        <v>4</v>
      </c>
      <c r="E175" s="522">
        <f>'INSCRIPTIONS COLLEGES'!E142</f>
        <v>24249223</v>
      </c>
      <c r="F175" s="490" t="str">
        <f>IF(E175="","",VLOOKUP(E175,'Listing import 29.10.24'!$A$2:$J$7000,2,FALSE))</f>
        <v>WATU</v>
      </c>
      <c r="G175" s="529" t="str">
        <f>IF(E175="","",VLOOKUP(E175,'Listing import 29.10.24'!$A$2:$J$7000,3,FALSE))</f>
        <v>ASRIEL</v>
      </c>
      <c r="H175" s="245" t="str">
        <f>IF(E175="","",VLOOKUP(E175,'Listing import 29.10.24'!$A$2:$J$7000,4,FALSE))</f>
        <v>BG</v>
      </c>
      <c r="I175" s="510"/>
      <c r="J175" s="516"/>
      <c r="K175" s="514"/>
      <c r="L175" s="801"/>
      <c r="M175" s="515"/>
      <c r="N175" s="574"/>
    </row>
    <row r="176" spans="1:14" ht="35.1" customHeight="1" thickBot="1" x14ac:dyDescent="0.3">
      <c r="A176" s="808"/>
      <c r="B176" s="810"/>
      <c r="C176" s="806"/>
      <c r="D176" s="566">
        <v>5</v>
      </c>
      <c r="E176" s="567">
        <f>'INSCRIPTIONS COLLEGES'!E143</f>
        <v>24239240</v>
      </c>
      <c r="F176" s="568" t="str">
        <f>IF(E176="","",VLOOKUP(E176,'Listing import 29.10.24'!$A$2:$J$7000,2,FALSE))</f>
        <v>WAYEWOL</v>
      </c>
      <c r="G176" s="569" t="str">
        <f>IF(E176="","",VLOOKUP(E176,'Listing import 29.10.24'!$A$2:$J$7000,3,FALSE))</f>
        <v>Waeren</v>
      </c>
      <c r="H176" s="570" t="str">
        <f>IF(E176="","",VLOOKUP(E176,'Listing import 29.10.24'!$A$2:$J$7000,4,FALSE))</f>
        <v>BG</v>
      </c>
      <c r="I176" s="571"/>
      <c r="J176" s="572"/>
      <c r="K176" s="573"/>
      <c r="L176" s="803"/>
      <c r="M176" s="575"/>
      <c r="N176" s="576"/>
    </row>
    <row r="177" spans="1:14" ht="70.5" x14ac:dyDescent="0.7">
      <c r="A177" s="542" t="s">
        <v>9233</v>
      </c>
      <c r="B177" s="543"/>
      <c r="C177" s="542"/>
      <c r="D177" s="544"/>
      <c r="E177" s="545"/>
      <c r="F177" s="545"/>
      <c r="G177" s="546"/>
      <c r="H177" s="547"/>
      <c r="I177" s="548"/>
      <c r="J177" s="549"/>
      <c r="K177" s="550"/>
      <c r="L177" s="547"/>
      <c r="M177" s="551"/>
      <c r="N177" s="547"/>
    </row>
    <row r="178" spans="1:14" ht="70.5" x14ac:dyDescent="0.7">
      <c r="A178" s="503" t="s">
        <v>9234</v>
      </c>
      <c r="B178" s="540"/>
      <c r="C178" s="504"/>
      <c r="D178" s="520"/>
      <c r="E178" s="527"/>
      <c r="F178" s="527"/>
    </row>
    <row r="179" spans="1:14" x14ac:dyDescent="0.7">
      <c r="A179" s="505"/>
      <c r="B179" s="540"/>
      <c r="C179" s="588" t="s">
        <v>9240</v>
      </c>
      <c r="D179" s="520"/>
      <c r="E179" s="589"/>
      <c r="F179" s="590"/>
      <c r="G179" s="590"/>
      <c r="H179" s="590"/>
      <c r="I179" s="591"/>
      <c r="J179" s="591"/>
      <c r="K179" s="591"/>
    </row>
    <row r="180" spans="1:14" x14ac:dyDescent="0.7">
      <c r="A180" s="505"/>
      <c r="B180" s="540"/>
      <c r="C180" s="588" t="s">
        <v>9241</v>
      </c>
      <c r="D180" s="520"/>
      <c r="E180" s="589"/>
      <c r="F180" s="590"/>
      <c r="G180" s="590"/>
      <c r="H180" s="590"/>
      <c r="I180" s="591"/>
      <c r="J180" s="591"/>
      <c r="K180" s="591"/>
    </row>
    <row r="181" spans="1:14" ht="87.75" customHeight="1" x14ac:dyDescent="0.25">
      <c r="A181" s="787">
        <v>12</v>
      </c>
      <c r="B181" s="470" t="s">
        <v>56</v>
      </c>
      <c r="C181" s="511" t="s">
        <v>57</v>
      </c>
      <c r="D181" s="509" t="s">
        <v>58</v>
      </c>
      <c r="E181" s="524" t="s">
        <v>59</v>
      </c>
      <c r="F181" s="488" t="s">
        <v>60</v>
      </c>
      <c r="G181" s="528" t="s">
        <v>61</v>
      </c>
      <c r="H181" s="536" t="s">
        <v>62</v>
      </c>
      <c r="I181" s="472" t="s">
        <v>9235</v>
      </c>
      <c r="J181" s="513" t="s">
        <v>64</v>
      </c>
      <c r="K181" s="513" t="s">
        <v>9236</v>
      </c>
      <c r="L181" s="537" t="s">
        <v>9237</v>
      </c>
      <c r="M181" s="472" t="s">
        <v>9238</v>
      </c>
      <c r="N181" s="513" t="s">
        <v>9239</v>
      </c>
    </row>
    <row r="182" spans="1:14" ht="35.1" customHeight="1" x14ac:dyDescent="0.25">
      <c r="A182" s="787"/>
      <c r="B182" s="809" t="e">
        <f>IF(E182="","",VLOOKUP(E182,'Listing import 29.10.24'!$A$2:$J$7000,8,FALSE))</f>
        <v>#N/A</v>
      </c>
      <c r="C182" s="804" t="s">
        <v>77</v>
      </c>
      <c r="D182" s="197">
        <v>1</v>
      </c>
      <c r="E182" s="522">
        <f>'INSCRIPTIONS COLLEGES'!E146</f>
        <v>0</v>
      </c>
      <c r="F182" s="490" t="e">
        <f>IF(E182="","",VLOOKUP(E182,'Listing import 29.10.24'!$A$2:$J$7000,2,FALSE))</f>
        <v>#N/A</v>
      </c>
      <c r="G182" s="529" t="e">
        <f>IF(E182="","",VLOOKUP(E182,'Listing import 29.10.24'!$A$2:$J$7000,3,FALSE))</f>
        <v>#N/A</v>
      </c>
      <c r="H182" s="245" t="e">
        <f>IF(E182="","",VLOOKUP(E182,'Listing import 29.10.24'!$A$2:$J$7000,4,FALSE))</f>
        <v>#N/A</v>
      </c>
      <c r="I182" s="510"/>
      <c r="J182" s="516"/>
      <c r="K182" s="514"/>
      <c r="L182" s="800"/>
      <c r="M182" s="515"/>
      <c r="N182" s="538"/>
    </row>
    <row r="183" spans="1:14" ht="35.1" customHeight="1" x14ac:dyDescent="0.25">
      <c r="A183" s="787"/>
      <c r="B183" s="809"/>
      <c r="C183" s="804"/>
      <c r="D183" s="197">
        <v>2</v>
      </c>
      <c r="E183" s="522">
        <f>'INSCRIPTIONS COLLEGES'!E147</f>
        <v>0</v>
      </c>
      <c r="F183" s="490" t="e">
        <f>IF(E183="","",VLOOKUP(E183,'Listing import 29.10.24'!$A$2:$J$7000,2,FALSE))</f>
        <v>#N/A</v>
      </c>
      <c r="G183" s="529" t="e">
        <f>IF(E183="","",VLOOKUP(E183,'Listing import 29.10.24'!$A$2:$J$7000,3,FALSE))</f>
        <v>#N/A</v>
      </c>
      <c r="H183" s="245" t="e">
        <f>IF(E183="","",VLOOKUP(E183,'Listing import 29.10.24'!$A$2:$J$7000,4,FALSE))</f>
        <v>#N/A</v>
      </c>
      <c r="I183" s="510"/>
      <c r="J183" s="516"/>
      <c r="K183" s="514"/>
      <c r="L183" s="801"/>
      <c r="M183" s="515"/>
      <c r="N183" s="538"/>
    </row>
    <row r="184" spans="1:14" ht="35.1" customHeight="1" x14ac:dyDescent="0.25">
      <c r="A184" s="787"/>
      <c r="B184" s="809"/>
      <c r="C184" s="805"/>
      <c r="D184" s="197">
        <v>3</v>
      </c>
      <c r="E184" s="522">
        <f>'INSCRIPTIONS COLLEGES'!E148</f>
        <v>0</v>
      </c>
      <c r="F184" s="490" t="e">
        <f>IF(E184="","",VLOOKUP(E184,'Listing import 29.10.24'!$A$2:$J$7000,2,FALSE))</f>
        <v>#N/A</v>
      </c>
      <c r="G184" s="529" t="e">
        <f>IF(E184="","",VLOOKUP(E184,'Listing import 29.10.24'!$A$2:$J$7000,3,FALSE))</f>
        <v>#N/A</v>
      </c>
      <c r="H184" s="245" t="e">
        <f>IF(E184="","",VLOOKUP(E184,'Listing import 29.10.24'!$A$2:$J$7000,4,FALSE))</f>
        <v>#N/A</v>
      </c>
      <c r="I184" s="510"/>
      <c r="J184" s="516"/>
      <c r="K184" s="514"/>
      <c r="L184" s="801"/>
      <c r="M184" s="515"/>
      <c r="N184" s="538"/>
    </row>
    <row r="185" spans="1:14" ht="35.1" customHeight="1" x14ac:dyDescent="0.25">
      <c r="A185" s="787"/>
      <c r="B185" s="809"/>
      <c r="C185" s="805"/>
      <c r="D185" s="197">
        <v>4</v>
      </c>
      <c r="E185" s="522">
        <f>'INSCRIPTIONS COLLEGES'!E149</f>
        <v>0</v>
      </c>
      <c r="F185" s="490" t="e">
        <f>IF(E185="","",VLOOKUP(E185,'Listing import 29.10.24'!$A$2:$J$7000,2,FALSE))</f>
        <v>#N/A</v>
      </c>
      <c r="G185" s="529" t="e">
        <f>IF(E185="","",VLOOKUP(E185,'Listing import 29.10.24'!$A$2:$J$7000,3,FALSE))</f>
        <v>#N/A</v>
      </c>
      <c r="H185" s="245" t="e">
        <f>IF(E185="","",VLOOKUP(E185,'Listing import 29.10.24'!$A$2:$J$7000,4,FALSE))</f>
        <v>#N/A</v>
      </c>
      <c r="I185" s="510"/>
      <c r="J185" s="516"/>
      <c r="K185" s="514"/>
      <c r="L185" s="801"/>
      <c r="M185" s="515"/>
      <c r="N185" s="538"/>
    </row>
    <row r="186" spans="1:14" ht="35.1" customHeight="1" x14ac:dyDescent="0.25">
      <c r="A186" s="787"/>
      <c r="B186" s="809"/>
      <c r="C186" s="805"/>
      <c r="D186" s="197">
        <v>5</v>
      </c>
      <c r="E186" s="522">
        <f>'INSCRIPTIONS COLLEGES'!E150</f>
        <v>0</v>
      </c>
      <c r="F186" s="490" t="e">
        <f>IF(E186="","",VLOOKUP(E186,'Listing import 29.10.24'!$A$2:$J$7000,2,FALSE))</f>
        <v>#N/A</v>
      </c>
      <c r="G186" s="529" t="e">
        <f>IF(E186="","",VLOOKUP(E186,'Listing import 29.10.24'!$A$2:$J$7000,3,FALSE))</f>
        <v>#N/A</v>
      </c>
      <c r="H186" s="245" t="e">
        <f>IF(E186="","",VLOOKUP(E186,'Listing import 29.10.24'!$A$2:$J$7000,4,FALSE))</f>
        <v>#N/A</v>
      </c>
      <c r="I186" s="510"/>
      <c r="J186" s="516"/>
      <c r="K186" s="514"/>
      <c r="L186" s="801"/>
      <c r="M186" s="515"/>
      <c r="N186" s="538"/>
    </row>
    <row r="187" spans="1:14" ht="35.1" customHeight="1" x14ac:dyDescent="0.7">
      <c r="A187" s="787"/>
      <c r="B187" s="809"/>
      <c r="C187" s="531"/>
      <c r="D187" s="219"/>
      <c r="E187" s="532"/>
      <c r="F187" s="533"/>
      <c r="G187" s="534"/>
      <c r="H187" s="220"/>
      <c r="I187" s="31"/>
      <c r="J187" s="535"/>
      <c r="K187" s="274"/>
      <c r="L187" s="801"/>
      <c r="M187" s="274"/>
      <c r="N187" s="274"/>
    </row>
    <row r="188" spans="1:14" ht="35.1" customHeight="1" x14ac:dyDescent="0.25">
      <c r="A188" s="787"/>
      <c r="B188" s="809"/>
      <c r="C188" s="804" t="s">
        <v>81</v>
      </c>
      <c r="D188" s="197">
        <v>1</v>
      </c>
      <c r="E188" s="522">
        <f>'INSCRIPTIONS COLLEGES'!E152</f>
        <v>0</v>
      </c>
      <c r="F188" s="490" t="e">
        <f>IF(E188="","",VLOOKUP(E188,'Listing import 29.10.24'!$A$2:$J$7000,2,FALSE))</f>
        <v>#N/A</v>
      </c>
      <c r="G188" s="529" t="e">
        <f>IF(E188="","",VLOOKUP(E188,'Listing import 29.10.24'!$A$2:$J$7000,3,FALSE))</f>
        <v>#N/A</v>
      </c>
      <c r="H188" s="245" t="e">
        <f>IF(E188="","",VLOOKUP(E188,'Listing import 29.10.24'!$A$2:$J$7000,4,FALSE))</f>
        <v>#N/A</v>
      </c>
      <c r="I188" s="510"/>
      <c r="J188" s="516"/>
      <c r="K188" s="514"/>
      <c r="L188" s="801"/>
      <c r="M188" s="515"/>
      <c r="N188" s="538"/>
    </row>
    <row r="189" spans="1:14" ht="35.1" customHeight="1" x14ac:dyDescent="0.25">
      <c r="A189" s="787"/>
      <c r="B189" s="809"/>
      <c r="C189" s="804"/>
      <c r="D189" s="197">
        <v>2</v>
      </c>
      <c r="E189" s="522">
        <f>'INSCRIPTIONS COLLEGES'!E153</f>
        <v>0</v>
      </c>
      <c r="F189" s="490" t="e">
        <f>IF(E189="","",VLOOKUP(E189,'Listing import 29.10.24'!$A$2:$J$7000,2,FALSE))</f>
        <v>#N/A</v>
      </c>
      <c r="G189" s="529" t="e">
        <f>IF(E189="","",VLOOKUP(E189,'Listing import 29.10.24'!$A$2:$J$7000,3,FALSE))</f>
        <v>#N/A</v>
      </c>
      <c r="H189" s="245" t="e">
        <f>IF(E189="","",VLOOKUP(E189,'Listing import 29.10.24'!$A$2:$J$7000,4,FALSE))</f>
        <v>#N/A</v>
      </c>
      <c r="I189" s="510"/>
      <c r="J189" s="516"/>
      <c r="K189" s="514"/>
      <c r="L189" s="801"/>
      <c r="M189" s="515"/>
      <c r="N189" s="538"/>
    </row>
    <row r="190" spans="1:14" ht="35.1" customHeight="1" x14ac:dyDescent="0.25">
      <c r="A190" s="787"/>
      <c r="B190" s="809"/>
      <c r="C190" s="805"/>
      <c r="D190" s="197">
        <v>3</v>
      </c>
      <c r="E190" s="522">
        <f>'INSCRIPTIONS COLLEGES'!E154</f>
        <v>0</v>
      </c>
      <c r="F190" s="490" t="e">
        <f>IF(E190="","",VLOOKUP(E190,'Listing import 29.10.24'!$A$2:$J$7000,2,FALSE))</f>
        <v>#N/A</v>
      </c>
      <c r="G190" s="529" t="e">
        <f>IF(E190="","",VLOOKUP(E190,'Listing import 29.10.24'!$A$2:$J$7000,3,FALSE))</f>
        <v>#N/A</v>
      </c>
      <c r="H190" s="245" t="e">
        <f>IF(E190="","",VLOOKUP(E190,'Listing import 29.10.24'!$A$2:$J$7000,4,FALSE))</f>
        <v>#N/A</v>
      </c>
      <c r="I190" s="510"/>
      <c r="J190" s="516"/>
      <c r="K190" s="514"/>
      <c r="L190" s="801"/>
      <c r="M190" s="515"/>
      <c r="N190" s="538"/>
    </row>
    <row r="191" spans="1:14" ht="35.1" customHeight="1" x14ac:dyDescent="0.25">
      <c r="A191" s="787"/>
      <c r="B191" s="809"/>
      <c r="C191" s="805"/>
      <c r="D191" s="197">
        <v>4</v>
      </c>
      <c r="E191" s="522">
        <f>'INSCRIPTIONS COLLEGES'!E155</f>
        <v>0</v>
      </c>
      <c r="F191" s="490" t="e">
        <f>IF(E191="","",VLOOKUP(E191,'Listing import 29.10.24'!$A$2:$J$7000,2,FALSE))</f>
        <v>#N/A</v>
      </c>
      <c r="G191" s="529" t="e">
        <f>IF(E191="","",VLOOKUP(E191,'Listing import 29.10.24'!$A$2:$J$7000,3,FALSE))</f>
        <v>#N/A</v>
      </c>
      <c r="H191" s="245" t="e">
        <f>IF(E191="","",VLOOKUP(E191,'Listing import 29.10.24'!$A$2:$J$7000,4,FALSE))</f>
        <v>#N/A</v>
      </c>
      <c r="I191" s="510"/>
      <c r="J191" s="516"/>
      <c r="K191" s="514"/>
      <c r="L191" s="801"/>
      <c r="M191" s="515"/>
      <c r="N191" s="538"/>
    </row>
    <row r="192" spans="1:14" ht="35.25" customHeight="1" thickBot="1" x14ac:dyDescent="0.3">
      <c r="A192" s="812"/>
      <c r="B192" s="813"/>
      <c r="C192" s="811"/>
      <c r="D192" s="577">
        <v>5</v>
      </c>
      <c r="E192" s="578">
        <f>'INSCRIPTIONS COLLEGES'!E156</f>
        <v>0</v>
      </c>
      <c r="F192" s="579" t="e">
        <f>IF(E192="","",VLOOKUP(E192,'Listing import 29.10.24'!$A$2:$J$7000,2,FALSE))</f>
        <v>#N/A</v>
      </c>
      <c r="G192" s="580" t="e">
        <f>IF(E192="","",VLOOKUP(E192,'Listing import 29.10.24'!$A$2:$J$7000,3,FALSE))</f>
        <v>#N/A</v>
      </c>
      <c r="H192" s="581" t="e">
        <f>IF(E192="","",VLOOKUP(E192,'Listing import 29.10.24'!$A$2:$J$7000,4,FALSE))</f>
        <v>#N/A</v>
      </c>
      <c r="I192" s="582"/>
      <c r="J192" s="583"/>
      <c r="K192" s="584"/>
      <c r="L192" s="801"/>
      <c r="M192" s="585"/>
      <c r="N192" s="517"/>
    </row>
    <row r="193" spans="1:14" ht="70.5" x14ac:dyDescent="0.7">
      <c r="A193" s="552" t="s">
        <v>9233</v>
      </c>
      <c r="B193" s="539"/>
      <c r="C193" s="502"/>
      <c r="D193" s="519"/>
      <c r="E193" s="526"/>
      <c r="F193" s="526"/>
      <c r="G193" s="553"/>
      <c r="H193" s="554"/>
      <c r="I193" s="555"/>
      <c r="J193" s="556"/>
      <c r="K193" s="557"/>
      <c r="L193" s="554"/>
      <c r="M193" s="558"/>
      <c r="N193" s="559"/>
    </row>
    <row r="194" spans="1:14" ht="70.5" x14ac:dyDescent="0.7">
      <c r="A194" s="560" t="s">
        <v>9234</v>
      </c>
      <c r="B194" s="540"/>
      <c r="C194" s="504"/>
      <c r="D194" s="520"/>
      <c r="E194" s="527"/>
      <c r="F194" s="527"/>
      <c r="G194" s="546"/>
      <c r="H194" s="547"/>
      <c r="I194" s="548"/>
      <c r="J194" s="549"/>
      <c r="K194" s="550"/>
      <c r="L194" s="547"/>
      <c r="M194" s="551"/>
      <c r="N194" s="561"/>
    </row>
    <row r="195" spans="1:14" x14ac:dyDescent="0.7">
      <c r="A195" s="562"/>
      <c r="B195" s="540"/>
      <c r="C195" s="588" t="s">
        <v>9240</v>
      </c>
      <c r="D195" s="520"/>
      <c r="E195" s="589"/>
      <c r="F195" s="590"/>
      <c r="G195" s="590"/>
      <c r="H195" s="590"/>
      <c r="I195" s="591"/>
      <c r="J195" s="591"/>
      <c r="K195" s="591"/>
      <c r="L195" s="547"/>
      <c r="M195" s="551"/>
      <c r="N195" s="561"/>
    </row>
    <row r="196" spans="1:14" x14ac:dyDescent="0.7">
      <c r="A196" s="562"/>
      <c r="B196" s="540"/>
      <c r="C196" s="588" t="s">
        <v>9241</v>
      </c>
      <c r="D196" s="520"/>
      <c r="E196" s="589"/>
      <c r="F196" s="590"/>
      <c r="G196" s="590"/>
      <c r="H196" s="590"/>
      <c r="I196" s="591"/>
      <c r="J196" s="591"/>
      <c r="K196" s="591"/>
      <c r="L196" s="547"/>
      <c r="M196" s="551"/>
      <c r="N196" s="561"/>
    </row>
    <row r="197" spans="1:14" ht="87.75" customHeight="1" x14ac:dyDescent="0.25">
      <c r="A197" s="807">
        <v>13</v>
      </c>
      <c r="B197" s="470" t="s">
        <v>56</v>
      </c>
      <c r="C197" s="511" t="s">
        <v>57</v>
      </c>
      <c r="D197" s="509" t="s">
        <v>58</v>
      </c>
      <c r="E197" s="524" t="s">
        <v>59</v>
      </c>
      <c r="F197" s="488" t="s">
        <v>60</v>
      </c>
      <c r="G197" s="528" t="s">
        <v>61</v>
      </c>
      <c r="H197" s="536" t="s">
        <v>62</v>
      </c>
      <c r="I197" s="472" t="s">
        <v>9235</v>
      </c>
      <c r="J197" s="513" t="s">
        <v>64</v>
      </c>
      <c r="K197" s="513" t="s">
        <v>9236</v>
      </c>
      <c r="L197" s="537" t="s">
        <v>9237</v>
      </c>
      <c r="M197" s="472" t="s">
        <v>9238</v>
      </c>
      <c r="N197" s="564" t="s">
        <v>9239</v>
      </c>
    </row>
    <row r="198" spans="1:14" ht="35.1" customHeight="1" x14ac:dyDescent="0.25">
      <c r="A198" s="807"/>
      <c r="B198" s="809" t="str">
        <f>IF(E198="","",VLOOKUP(E198,'Listing import 29.10.24'!$A$2:$J$7000,8,FALSE))</f>
        <v>CLG.BAGANDA</v>
      </c>
      <c r="C198" s="804" t="s">
        <v>77</v>
      </c>
      <c r="D198" s="197">
        <v>1</v>
      </c>
      <c r="E198" s="525">
        <f>'INSCRIPTIONS COLLEGES'!E159</f>
        <v>24233823</v>
      </c>
      <c r="F198" s="490" t="str">
        <f>IF(E198="","",VLOOKUP(E198,'Listing import 29.10.24'!$A$2:$J$7000,2,FALSE))</f>
        <v>MICHEL -VILLAZ</v>
      </c>
      <c r="G198" s="529" t="str">
        <f>IF(E198="","",VLOOKUP(E198,'Listing import 29.10.24'!$A$2:$J$7000,3,FALSE))</f>
        <v>Shirley</v>
      </c>
      <c r="H198" s="245" t="str">
        <f>IF(E198="","",VLOOKUP(E198,'Listing import 29.10.24'!$A$2:$J$7000,4,FALSE))</f>
        <v>BF</v>
      </c>
      <c r="I198" s="510"/>
      <c r="J198" s="516"/>
      <c r="K198" s="514"/>
      <c r="L198" s="800"/>
      <c r="M198" s="515"/>
      <c r="N198" s="574"/>
    </row>
    <row r="199" spans="1:14" ht="35.1" customHeight="1" x14ac:dyDescent="0.25">
      <c r="A199" s="807"/>
      <c r="B199" s="809"/>
      <c r="C199" s="804"/>
      <c r="D199" s="197">
        <v>2</v>
      </c>
      <c r="E199" s="525">
        <f>'INSCRIPTIONS COLLEGES'!E160</f>
        <v>24233792</v>
      </c>
      <c r="F199" s="490" t="str">
        <f>IF(E199="","",VLOOKUP(E199,'Listing import 29.10.24'!$A$2:$J$7000,2,FALSE))</f>
        <v>POYMEGNA</v>
      </c>
      <c r="G199" s="529" t="str">
        <f>IF(E199="","",VLOOKUP(E199,'Listing import 29.10.24'!$A$2:$J$7000,3,FALSE))</f>
        <v>Alice</v>
      </c>
      <c r="H199" s="245" t="str">
        <f>IF(E199="","",VLOOKUP(E199,'Listing import 29.10.24'!$A$2:$J$7000,4,FALSE))</f>
        <v>BF</v>
      </c>
      <c r="I199" s="510"/>
      <c r="J199" s="516"/>
      <c r="K199" s="514"/>
      <c r="L199" s="801"/>
      <c r="M199" s="515"/>
      <c r="N199" s="574"/>
    </row>
    <row r="200" spans="1:14" ht="35.1" customHeight="1" x14ac:dyDescent="0.25">
      <c r="A200" s="807"/>
      <c r="B200" s="809"/>
      <c r="C200" s="805"/>
      <c r="D200" s="197">
        <v>3</v>
      </c>
      <c r="E200" s="525">
        <f>'INSCRIPTIONS COLLEGES'!E161</f>
        <v>24248662</v>
      </c>
      <c r="F200" s="490" t="str">
        <f>IF(E200="","",VLOOKUP(E200,'Listing import 29.10.24'!$A$2:$J$7000,2,FALSE))</f>
        <v>TCHONMA</v>
      </c>
      <c r="G200" s="529" t="str">
        <f>IF(E200="","",VLOOKUP(E200,'Listing import 29.10.24'!$A$2:$J$7000,3,FALSE))</f>
        <v>Tracy</v>
      </c>
      <c r="H200" s="245" t="str">
        <f>IF(E200="","",VLOOKUP(E200,'Listing import 29.10.24'!$A$2:$J$7000,4,FALSE))</f>
        <v>BF</v>
      </c>
      <c r="I200" s="510"/>
      <c r="J200" s="516"/>
      <c r="K200" s="514"/>
      <c r="L200" s="801"/>
      <c r="M200" s="515"/>
      <c r="N200" s="574"/>
    </row>
    <row r="201" spans="1:14" ht="35.1" customHeight="1" x14ac:dyDescent="0.25">
      <c r="A201" s="807"/>
      <c r="B201" s="809"/>
      <c r="C201" s="805"/>
      <c r="D201" s="197">
        <v>4</v>
      </c>
      <c r="E201" s="525">
        <f>'INSCRIPTIONS COLLEGES'!E162</f>
        <v>24239142</v>
      </c>
      <c r="F201" s="490" t="str">
        <f>IF(E201="","",VLOOKUP(E201,'Listing import 29.10.24'!$A$2:$J$7000,2,FALSE))</f>
        <v>TEPITIOU</v>
      </c>
      <c r="G201" s="529" t="str">
        <f>IF(E201="","",VLOOKUP(E201,'Listing import 29.10.24'!$A$2:$J$7000,3,FALSE))</f>
        <v>Kayla</v>
      </c>
      <c r="H201" s="245" t="str">
        <f>IF(E201="","",VLOOKUP(E201,'Listing import 29.10.24'!$A$2:$J$7000,4,FALSE))</f>
        <v>BF</v>
      </c>
      <c r="I201" s="510"/>
      <c r="J201" s="516"/>
      <c r="K201" s="514"/>
      <c r="L201" s="801"/>
      <c r="M201" s="515"/>
      <c r="N201" s="574"/>
    </row>
    <row r="202" spans="1:14" ht="35.1" customHeight="1" x14ac:dyDescent="0.25">
      <c r="A202" s="807"/>
      <c r="B202" s="809"/>
      <c r="C202" s="805"/>
      <c r="D202" s="197">
        <v>5</v>
      </c>
      <c r="E202" s="525">
        <f>'INSCRIPTIONS COLLEGES'!E163</f>
        <v>24249368</v>
      </c>
      <c r="F202" s="490" t="str">
        <f>IF(E202="","",VLOOKUP(E202,'Listing import 29.10.24'!$A$2:$J$7000,2,FALSE))</f>
        <v>WHAAP</v>
      </c>
      <c r="G202" s="529" t="str">
        <f>IF(E202="","",VLOOKUP(E202,'Listing import 29.10.24'!$A$2:$J$7000,3,FALSE))</f>
        <v>Lancy</v>
      </c>
      <c r="H202" s="245" t="str">
        <f>IF(E202="","",VLOOKUP(E202,'Listing import 29.10.24'!$A$2:$J$7000,4,FALSE))</f>
        <v>BF</v>
      </c>
      <c r="I202" s="510"/>
      <c r="J202" s="516"/>
      <c r="K202" s="514"/>
      <c r="L202" s="801"/>
      <c r="M202" s="515"/>
      <c r="N202" s="574"/>
    </row>
    <row r="203" spans="1:14" ht="35.1" customHeight="1" x14ac:dyDescent="0.7">
      <c r="A203" s="807"/>
      <c r="B203" s="809"/>
      <c r="C203" s="531"/>
      <c r="D203" s="219"/>
      <c r="E203" s="532"/>
      <c r="F203" s="533"/>
      <c r="G203" s="534"/>
      <c r="H203" s="220"/>
      <c r="I203" s="31"/>
      <c r="J203" s="535"/>
      <c r="K203" s="274"/>
      <c r="L203" s="801"/>
      <c r="M203" s="274"/>
      <c r="N203" s="565"/>
    </row>
    <row r="204" spans="1:14" ht="35.1" customHeight="1" x14ac:dyDescent="0.25">
      <c r="A204" s="807"/>
      <c r="B204" s="809"/>
      <c r="C204" s="804" t="s">
        <v>81</v>
      </c>
      <c r="D204" s="197">
        <v>1</v>
      </c>
      <c r="E204" s="525">
        <f>'INSCRIPTIONS COLLEGES'!E165</f>
        <v>24222659</v>
      </c>
      <c r="F204" s="490" t="str">
        <f>IF(E204="","",VLOOKUP(E204,'Listing import 29.10.24'!$A$2:$J$7000,2,FALSE))</f>
        <v>BOKOLA</v>
      </c>
      <c r="G204" s="529" t="str">
        <f>IF(E204="","",VLOOKUP(E204,'Listing import 29.10.24'!$A$2:$J$7000,3,FALSE))</f>
        <v>Isaac</v>
      </c>
      <c r="H204" s="245" t="str">
        <f>IF(E204="","",VLOOKUP(E204,'Listing import 29.10.24'!$A$2:$J$7000,4,FALSE))</f>
        <v>BG</v>
      </c>
      <c r="I204" s="510"/>
      <c r="J204" s="516"/>
      <c r="K204" s="514"/>
      <c r="L204" s="801"/>
      <c r="M204" s="515"/>
      <c r="N204" s="574"/>
    </row>
    <row r="205" spans="1:14" ht="35.1" customHeight="1" x14ac:dyDescent="0.25">
      <c r="A205" s="807"/>
      <c r="B205" s="809"/>
      <c r="C205" s="804"/>
      <c r="D205" s="197">
        <v>2</v>
      </c>
      <c r="E205" s="525">
        <f>'INSCRIPTIONS COLLEGES'!E166</f>
        <v>24248664</v>
      </c>
      <c r="F205" s="490" t="str">
        <f>IF(E205="","",VLOOKUP(E205,'Listing import 29.10.24'!$A$2:$J$7000,2,FALSE))</f>
        <v>TEIN-WEIAWE</v>
      </c>
      <c r="G205" s="529" t="str">
        <f>IF(E205="","",VLOOKUP(E205,'Listing import 29.10.24'!$A$2:$J$7000,3,FALSE))</f>
        <v>Jean-Pierre</v>
      </c>
      <c r="H205" s="245" t="str">
        <f>IF(E205="","",VLOOKUP(E205,'Listing import 29.10.24'!$A$2:$J$7000,4,FALSE))</f>
        <v>BG</v>
      </c>
      <c r="I205" s="510"/>
      <c r="J205" s="516"/>
      <c r="K205" s="514"/>
      <c r="L205" s="801"/>
      <c r="M205" s="515"/>
      <c r="N205" s="574"/>
    </row>
    <row r="206" spans="1:14" ht="35.1" customHeight="1" x14ac:dyDescent="0.25">
      <c r="A206" s="807"/>
      <c r="B206" s="809"/>
      <c r="C206" s="805"/>
      <c r="D206" s="197">
        <v>3</v>
      </c>
      <c r="E206" s="525">
        <f>'INSCRIPTIONS COLLEGES'!E167</f>
        <v>24239139</v>
      </c>
      <c r="F206" s="490" t="str">
        <f>IF(E206="","",VLOOKUP(E206,'Listing import 29.10.24'!$A$2:$J$7000,2,FALSE))</f>
        <v>TIDJINE</v>
      </c>
      <c r="G206" s="529" t="str">
        <f>IF(E206="","",VLOOKUP(E206,'Listing import 29.10.24'!$A$2:$J$7000,3,FALSE))</f>
        <v>Wilton</v>
      </c>
      <c r="H206" s="245" t="str">
        <f>IF(E206="","",VLOOKUP(E206,'Listing import 29.10.24'!$A$2:$J$7000,4,FALSE))</f>
        <v>BG</v>
      </c>
      <c r="I206" s="510"/>
      <c r="J206" s="516"/>
      <c r="K206" s="514"/>
      <c r="L206" s="801"/>
      <c r="M206" s="515"/>
      <c r="N206" s="574"/>
    </row>
    <row r="207" spans="1:14" ht="35.1" customHeight="1" x14ac:dyDescent="0.25">
      <c r="A207" s="807"/>
      <c r="B207" s="809"/>
      <c r="C207" s="805"/>
      <c r="D207" s="197">
        <v>4</v>
      </c>
      <c r="E207" s="525">
        <f>'INSCRIPTIONS COLLEGES'!E168</f>
        <v>24222660</v>
      </c>
      <c r="F207" s="490" t="str">
        <f>IF(E207="","",VLOOKUP(E207,'Listing import 29.10.24'!$A$2:$J$7000,2,FALSE))</f>
        <v>WALA-WINDI</v>
      </c>
      <c r="G207" s="529" t="str">
        <f>IF(E207="","",VLOOKUP(E207,'Listing import 29.10.24'!$A$2:$J$7000,3,FALSE))</f>
        <v>Jhared</v>
      </c>
      <c r="H207" s="245" t="str">
        <f>IF(E207="","",VLOOKUP(E207,'Listing import 29.10.24'!$A$2:$J$7000,4,FALSE))</f>
        <v>BG</v>
      </c>
      <c r="I207" s="510"/>
      <c r="J207" s="516"/>
      <c r="K207" s="514"/>
      <c r="L207" s="801"/>
      <c r="M207" s="515"/>
      <c r="N207" s="574"/>
    </row>
    <row r="208" spans="1:14" ht="35.1" customHeight="1" thickBot="1" x14ac:dyDescent="0.3">
      <c r="A208" s="808"/>
      <c r="B208" s="810"/>
      <c r="C208" s="806"/>
      <c r="D208" s="566">
        <v>5</v>
      </c>
      <c r="E208" s="587">
        <f>'INSCRIPTIONS COLLEGES'!E169</f>
        <v>24233797</v>
      </c>
      <c r="F208" s="568" t="str">
        <f>IF(E208="","",VLOOKUP(E208,'Listing import 29.10.24'!$A$2:$J$7000,2,FALSE))</f>
        <v>WHAAP</v>
      </c>
      <c r="G208" s="569" t="str">
        <f>IF(E208="","",VLOOKUP(E208,'Listing import 29.10.24'!$A$2:$J$7000,3,FALSE))</f>
        <v>Antoine</v>
      </c>
      <c r="H208" s="570" t="str">
        <f>IF(E208="","",VLOOKUP(E208,'Listing import 29.10.24'!$A$2:$J$7000,4,FALSE))</f>
        <v>BG</v>
      </c>
      <c r="I208" s="571"/>
      <c r="J208" s="572"/>
      <c r="K208" s="573"/>
      <c r="L208" s="803"/>
      <c r="M208" s="575"/>
      <c r="N208" s="576"/>
    </row>
    <row r="209" spans="1:14" ht="70.5" x14ac:dyDescent="0.7">
      <c r="A209" s="542" t="s">
        <v>9233</v>
      </c>
      <c r="B209" s="543"/>
      <c r="C209" s="542"/>
      <c r="D209" s="544"/>
      <c r="E209" s="545"/>
      <c r="F209" s="545"/>
      <c r="G209" s="546"/>
      <c r="H209" s="547"/>
      <c r="I209" s="548"/>
      <c r="J209" s="549"/>
      <c r="K209" s="550"/>
      <c r="L209" s="547"/>
      <c r="M209" s="551"/>
      <c r="N209" s="547"/>
    </row>
    <row r="210" spans="1:14" ht="70.5" x14ac:dyDescent="0.7">
      <c r="A210" s="503" t="s">
        <v>9234</v>
      </c>
      <c r="B210" s="540"/>
      <c r="C210" s="504"/>
      <c r="D210" s="520"/>
      <c r="E210" s="527"/>
      <c r="F210" s="527"/>
    </row>
    <row r="211" spans="1:14" x14ac:dyDescent="0.7">
      <c r="A211" s="505"/>
      <c r="B211" s="540"/>
      <c r="C211" s="588" t="s">
        <v>9240</v>
      </c>
      <c r="D211" s="520"/>
      <c r="E211" s="589"/>
      <c r="F211" s="590"/>
      <c r="G211" s="590"/>
      <c r="H211" s="590"/>
      <c r="I211" s="591"/>
      <c r="J211" s="591"/>
      <c r="K211" s="591"/>
    </row>
    <row r="212" spans="1:14" x14ac:dyDescent="0.7">
      <c r="A212" s="505"/>
      <c r="B212" s="540"/>
      <c r="C212" s="588" t="s">
        <v>9241</v>
      </c>
      <c r="D212" s="520"/>
      <c r="E212" s="589"/>
      <c r="F212" s="590"/>
      <c r="G212" s="590"/>
      <c r="H212" s="590"/>
      <c r="I212" s="591"/>
      <c r="J212" s="591"/>
      <c r="K212" s="591"/>
    </row>
    <row r="213" spans="1:14" ht="87.75" customHeight="1" x14ac:dyDescent="0.25">
      <c r="A213" s="787">
        <v>14</v>
      </c>
      <c r="B213" s="470" t="s">
        <v>56</v>
      </c>
      <c r="C213" s="511" t="s">
        <v>57</v>
      </c>
      <c r="D213" s="509" t="s">
        <v>58</v>
      </c>
      <c r="E213" s="524" t="s">
        <v>59</v>
      </c>
      <c r="F213" s="488" t="s">
        <v>60</v>
      </c>
      <c r="G213" s="528" t="s">
        <v>61</v>
      </c>
      <c r="H213" s="536" t="s">
        <v>62</v>
      </c>
      <c r="I213" s="472" t="s">
        <v>9235</v>
      </c>
      <c r="J213" s="513" t="s">
        <v>64</v>
      </c>
      <c r="K213" s="513" t="s">
        <v>9236</v>
      </c>
      <c r="L213" s="537" t="s">
        <v>9237</v>
      </c>
      <c r="M213" s="472" t="s">
        <v>9238</v>
      </c>
      <c r="N213" s="513" t="s">
        <v>9239</v>
      </c>
    </row>
    <row r="214" spans="1:14" ht="35.1" customHeight="1" x14ac:dyDescent="0.25">
      <c r="A214" s="787"/>
      <c r="B214" s="809" t="e">
        <f>IF(E214="","",VLOOKUP(E214,'Listing import 29.10.24'!$A$2:$J$7000,8,FALSE))</f>
        <v>#N/A</v>
      </c>
      <c r="C214" s="804" t="s">
        <v>77</v>
      </c>
      <c r="D214" s="197">
        <v>1</v>
      </c>
      <c r="E214" s="525">
        <f>'INSCRIPTIONS COLLEGES'!E172</f>
        <v>0</v>
      </c>
      <c r="F214" s="490" t="e">
        <f>IF(E214="","",VLOOKUP(E214,'Listing import 29.10.24'!$A$2:$J$7000,2,FALSE))</f>
        <v>#N/A</v>
      </c>
      <c r="G214" s="529" t="e">
        <f>IF(E214="","",VLOOKUP(E214,'Listing import 29.10.24'!$A$2:$J$7000,3,FALSE))</f>
        <v>#N/A</v>
      </c>
      <c r="H214" s="245" t="e">
        <f>IF(E214="","",VLOOKUP(E214,'Listing import 29.10.24'!$A$2:$J$7000,4,FALSE))</f>
        <v>#N/A</v>
      </c>
      <c r="I214" s="510"/>
      <c r="J214" s="516"/>
      <c r="K214" s="514"/>
      <c r="L214" s="800"/>
      <c r="M214" s="515"/>
      <c r="N214" s="538"/>
    </row>
    <row r="215" spans="1:14" ht="35.1" customHeight="1" x14ac:dyDescent="0.25">
      <c r="A215" s="787"/>
      <c r="B215" s="809"/>
      <c r="C215" s="804"/>
      <c r="D215" s="197">
        <v>2</v>
      </c>
      <c r="E215" s="525">
        <f>'INSCRIPTIONS COLLEGES'!E173</f>
        <v>0</v>
      </c>
      <c r="F215" s="490" t="e">
        <f>IF(E215="","",VLOOKUP(E215,'Listing import 29.10.24'!$A$2:$J$7000,2,FALSE))</f>
        <v>#N/A</v>
      </c>
      <c r="G215" s="529" t="e">
        <f>IF(E215="","",VLOOKUP(E215,'Listing import 29.10.24'!$A$2:$J$7000,3,FALSE))</f>
        <v>#N/A</v>
      </c>
      <c r="H215" s="245" t="e">
        <f>IF(E215="","",VLOOKUP(E215,'Listing import 29.10.24'!$A$2:$J$7000,4,FALSE))</f>
        <v>#N/A</v>
      </c>
      <c r="I215" s="510"/>
      <c r="J215" s="516"/>
      <c r="K215" s="514"/>
      <c r="L215" s="801"/>
      <c r="M215" s="515"/>
      <c r="N215" s="538"/>
    </row>
    <row r="216" spans="1:14" ht="35.1" customHeight="1" x14ac:dyDescent="0.25">
      <c r="A216" s="787"/>
      <c r="B216" s="809"/>
      <c r="C216" s="805"/>
      <c r="D216" s="197">
        <v>3</v>
      </c>
      <c r="E216" s="525">
        <f>'INSCRIPTIONS COLLEGES'!E174</f>
        <v>0</v>
      </c>
      <c r="F216" s="490" t="e">
        <f>IF(E216="","",VLOOKUP(E216,'Listing import 29.10.24'!$A$2:$J$7000,2,FALSE))</f>
        <v>#N/A</v>
      </c>
      <c r="G216" s="529" t="e">
        <f>IF(E216="","",VLOOKUP(E216,'Listing import 29.10.24'!$A$2:$J$7000,3,FALSE))</f>
        <v>#N/A</v>
      </c>
      <c r="H216" s="245" t="e">
        <f>IF(E216="","",VLOOKUP(E216,'Listing import 29.10.24'!$A$2:$J$7000,4,FALSE))</f>
        <v>#N/A</v>
      </c>
      <c r="I216" s="510"/>
      <c r="J216" s="516"/>
      <c r="K216" s="514"/>
      <c r="L216" s="801"/>
      <c r="M216" s="515"/>
      <c r="N216" s="538"/>
    </row>
    <row r="217" spans="1:14" ht="35.1" customHeight="1" x14ac:dyDescent="0.25">
      <c r="A217" s="787"/>
      <c r="B217" s="809"/>
      <c r="C217" s="805"/>
      <c r="D217" s="197">
        <v>4</v>
      </c>
      <c r="E217" s="525">
        <f>'INSCRIPTIONS COLLEGES'!E175</f>
        <v>0</v>
      </c>
      <c r="F217" s="490" t="e">
        <f>IF(E217="","",VLOOKUP(E217,'Listing import 29.10.24'!$A$2:$J$7000,2,FALSE))</f>
        <v>#N/A</v>
      </c>
      <c r="G217" s="529" t="e">
        <f>IF(E217="","",VLOOKUP(E217,'Listing import 29.10.24'!$A$2:$J$7000,3,FALSE))</f>
        <v>#N/A</v>
      </c>
      <c r="H217" s="245" t="e">
        <f>IF(E217="","",VLOOKUP(E217,'Listing import 29.10.24'!$A$2:$J$7000,4,FALSE))</f>
        <v>#N/A</v>
      </c>
      <c r="I217" s="510"/>
      <c r="J217" s="516"/>
      <c r="K217" s="514"/>
      <c r="L217" s="801"/>
      <c r="M217" s="515"/>
      <c r="N217" s="538"/>
    </row>
    <row r="218" spans="1:14" ht="35.1" customHeight="1" x14ac:dyDescent="0.25">
      <c r="A218" s="787"/>
      <c r="B218" s="809"/>
      <c r="C218" s="805"/>
      <c r="D218" s="197">
        <v>5</v>
      </c>
      <c r="E218" s="525">
        <f>'INSCRIPTIONS COLLEGES'!E176</f>
        <v>0</v>
      </c>
      <c r="F218" s="490" t="e">
        <f>IF(E218="","",VLOOKUP(E218,'Listing import 29.10.24'!$A$2:$J$7000,2,FALSE))</f>
        <v>#N/A</v>
      </c>
      <c r="G218" s="529" t="e">
        <f>IF(E218="","",VLOOKUP(E218,'Listing import 29.10.24'!$A$2:$J$7000,3,FALSE))</f>
        <v>#N/A</v>
      </c>
      <c r="H218" s="245" t="e">
        <f>IF(E218="","",VLOOKUP(E218,'Listing import 29.10.24'!$A$2:$J$7000,4,FALSE))</f>
        <v>#N/A</v>
      </c>
      <c r="I218" s="510"/>
      <c r="J218" s="516"/>
      <c r="K218" s="514"/>
      <c r="L218" s="801"/>
      <c r="M218" s="515"/>
      <c r="N218" s="538"/>
    </row>
    <row r="219" spans="1:14" ht="35.1" customHeight="1" x14ac:dyDescent="0.7">
      <c r="A219" s="787"/>
      <c r="B219" s="809"/>
      <c r="C219" s="531"/>
      <c r="D219" s="219"/>
      <c r="E219" s="532"/>
      <c r="F219" s="533"/>
      <c r="G219" s="534"/>
      <c r="H219" s="220"/>
      <c r="I219" s="31"/>
      <c r="J219" s="535"/>
      <c r="K219" s="274"/>
      <c r="L219" s="801"/>
      <c r="M219" s="274"/>
      <c r="N219" s="274"/>
    </row>
    <row r="220" spans="1:14" ht="35.1" customHeight="1" x14ac:dyDescent="0.25">
      <c r="A220" s="787"/>
      <c r="B220" s="809"/>
      <c r="C220" s="804" t="s">
        <v>81</v>
      </c>
      <c r="D220" s="197">
        <v>1</v>
      </c>
      <c r="E220" s="525">
        <f>'INSCRIPTIONS COLLEGES'!E178</f>
        <v>0</v>
      </c>
      <c r="F220" s="490" t="e">
        <f>IF(E220="","",VLOOKUP(E220,'Listing import 29.10.24'!$A$2:$J$7000,2,FALSE))</f>
        <v>#N/A</v>
      </c>
      <c r="G220" s="529" t="e">
        <f>IF(E220="","",VLOOKUP(E220,'Listing import 29.10.24'!$A$2:$J$7000,3,FALSE))</f>
        <v>#N/A</v>
      </c>
      <c r="H220" s="245" t="e">
        <f>IF(E220="","",VLOOKUP(E220,'Listing import 29.10.24'!$A$2:$J$7000,4,FALSE))</f>
        <v>#N/A</v>
      </c>
      <c r="I220" s="510"/>
      <c r="J220" s="516"/>
      <c r="K220" s="514"/>
      <c r="L220" s="801"/>
      <c r="M220" s="515"/>
      <c r="N220" s="538"/>
    </row>
    <row r="221" spans="1:14" ht="35.1" customHeight="1" x14ac:dyDescent="0.25">
      <c r="A221" s="787"/>
      <c r="B221" s="809"/>
      <c r="C221" s="804"/>
      <c r="D221" s="197">
        <v>2</v>
      </c>
      <c r="E221" s="525">
        <f>'INSCRIPTIONS COLLEGES'!E179</f>
        <v>0</v>
      </c>
      <c r="F221" s="490" t="e">
        <f>IF(E221="","",VLOOKUP(E221,'Listing import 29.10.24'!$A$2:$J$7000,2,FALSE))</f>
        <v>#N/A</v>
      </c>
      <c r="G221" s="529" t="e">
        <f>IF(E221="","",VLOOKUP(E221,'Listing import 29.10.24'!$A$2:$J$7000,3,FALSE))</f>
        <v>#N/A</v>
      </c>
      <c r="H221" s="245" t="e">
        <f>IF(E221="","",VLOOKUP(E221,'Listing import 29.10.24'!$A$2:$J$7000,4,FALSE))</f>
        <v>#N/A</v>
      </c>
      <c r="I221" s="510"/>
      <c r="J221" s="516"/>
      <c r="K221" s="514"/>
      <c r="L221" s="801"/>
      <c r="M221" s="515"/>
      <c r="N221" s="538"/>
    </row>
    <row r="222" spans="1:14" ht="35.1" customHeight="1" x14ac:dyDescent="0.25">
      <c r="A222" s="787"/>
      <c r="B222" s="809"/>
      <c r="C222" s="805"/>
      <c r="D222" s="197">
        <v>3</v>
      </c>
      <c r="E222" s="525">
        <f>'INSCRIPTIONS COLLEGES'!E180</f>
        <v>0</v>
      </c>
      <c r="F222" s="490" t="e">
        <f>IF(E222="","",VLOOKUP(E222,'Listing import 29.10.24'!$A$2:$J$7000,2,FALSE))</f>
        <v>#N/A</v>
      </c>
      <c r="G222" s="529" t="e">
        <f>IF(E222="","",VLOOKUP(E222,'Listing import 29.10.24'!$A$2:$J$7000,3,FALSE))</f>
        <v>#N/A</v>
      </c>
      <c r="H222" s="245" t="e">
        <f>IF(E222="","",VLOOKUP(E222,'Listing import 29.10.24'!$A$2:$J$7000,4,FALSE))</f>
        <v>#N/A</v>
      </c>
      <c r="I222" s="510"/>
      <c r="J222" s="516"/>
      <c r="K222" s="514"/>
      <c r="L222" s="801"/>
      <c r="M222" s="515"/>
      <c r="N222" s="538"/>
    </row>
    <row r="223" spans="1:14" ht="35.1" customHeight="1" x14ac:dyDescent="0.25">
      <c r="A223" s="787"/>
      <c r="B223" s="809"/>
      <c r="C223" s="805"/>
      <c r="D223" s="197">
        <v>4</v>
      </c>
      <c r="E223" s="525">
        <f>'INSCRIPTIONS COLLEGES'!E181</f>
        <v>0</v>
      </c>
      <c r="F223" s="490" t="e">
        <f>IF(E223="","",VLOOKUP(E223,'Listing import 29.10.24'!$A$2:$J$7000,2,FALSE))</f>
        <v>#N/A</v>
      </c>
      <c r="G223" s="529" t="e">
        <f>IF(E223="","",VLOOKUP(E223,'Listing import 29.10.24'!$A$2:$J$7000,3,FALSE))</f>
        <v>#N/A</v>
      </c>
      <c r="H223" s="245" t="e">
        <f>IF(E223="","",VLOOKUP(E223,'Listing import 29.10.24'!$A$2:$J$7000,4,FALSE))</f>
        <v>#N/A</v>
      </c>
      <c r="I223" s="510"/>
      <c r="J223" s="516"/>
      <c r="K223" s="514"/>
      <c r="L223" s="801"/>
      <c r="M223" s="515"/>
      <c r="N223" s="538"/>
    </row>
    <row r="224" spans="1:14" ht="35.1" customHeight="1" thickBot="1" x14ac:dyDescent="0.3">
      <c r="A224" s="787"/>
      <c r="B224" s="809"/>
      <c r="C224" s="805"/>
      <c r="D224" s="197">
        <v>5</v>
      </c>
      <c r="E224" s="525">
        <f>'INSCRIPTIONS COLLEGES'!E182</f>
        <v>0</v>
      </c>
      <c r="F224" s="490" t="e">
        <f>IF(E224="","",VLOOKUP(E224,'Listing import 29.10.24'!$A$2:$J$7000,2,FALSE))</f>
        <v>#N/A</v>
      </c>
      <c r="G224" s="529" t="e">
        <f>IF(E224="","",VLOOKUP(E224,'Listing import 29.10.24'!$A$2:$J$7000,3,FALSE))</f>
        <v>#N/A</v>
      </c>
      <c r="H224" s="245" t="e">
        <f>IF(E224="","",VLOOKUP(E224,'Listing import 29.10.24'!$A$2:$J$7000,4,FALSE))</f>
        <v>#N/A</v>
      </c>
      <c r="I224" s="510"/>
      <c r="J224" s="516"/>
      <c r="K224" s="514"/>
      <c r="L224" s="802"/>
      <c r="M224" s="515"/>
      <c r="N224" s="538"/>
    </row>
    <row r="225" spans="1:14" ht="70.5" x14ac:dyDescent="0.7">
      <c r="A225" s="502" t="s">
        <v>9233</v>
      </c>
      <c r="B225" s="539"/>
      <c r="C225" s="502"/>
      <c r="D225" s="519"/>
      <c r="E225" s="526"/>
      <c r="F225" s="526"/>
    </row>
    <row r="226" spans="1:14" ht="70.5" x14ac:dyDescent="0.7">
      <c r="A226" s="503" t="s">
        <v>9234</v>
      </c>
      <c r="B226" s="540"/>
      <c r="C226" s="504"/>
      <c r="D226" s="520"/>
      <c r="E226" s="527"/>
      <c r="F226" s="527"/>
    </row>
    <row r="227" spans="1:14" x14ac:dyDescent="0.7">
      <c r="A227" s="505"/>
      <c r="B227" s="540"/>
      <c r="C227" s="588" t="s">
        <v>9240</v>
      </c>
      <c r="D227" s="520"/>
      <c r="E227" s="589"/>
      <c r="F227" s="590"/>
      <c r="G227" s="590"/>
      <c r="H227" s="590"/>
      <c r="I227" s="591"/>
      <c r="J227" s="591"/>
      <c r="K227" s="591"/>
    </row>
    <row r="228" spans="1:14" x14ac:dyDescent="0.7">
      <c r="A228" s="505"/>
      <c r="B228" s="540"/>
      <c r="C228" s="588" t="s">
        <v>9241</v>
      </c>
      <c r="D228" s="520"/>
      <c r="E228" s="589"/>
      <c r="F228" s="590"/>
      <c r="G228" s="590"/>
      <c r="H228" s="590"/>
      <c r="I228" s="591"/>
      <c r="J228" s="591"/>
      <c r="K228" s="591"/>
    </row>
    <row r="229" spans="1:14" ht="87.75" customHeight="1" x14ac:dyDescent="0.25">
      <c r="A229" s="787">
        <v>15</v>
      </c>
      <c r="B229" s="470" t="s">
        <v>56</v>
      </c>
      <c r="C229" s="511" t="s">
        <v>57</v>
      </c>
      <c r="D229" s="509" t="s">
        <v>58</v>
      </c>
      <c r="E229" s="524" t="s">
        <v>59</v>
      </c>
      <c r="F229" s="488" t="s">
        <v>60</v>
      </c>
      <c r="G229" s="528" t="s">
        <v>61</v>
      </c>
      <c r="H229" s="536" t="s">
        <v>62</v>
      </c>
      <c r="I229" s="472" t="s">
        <v>9235</v>
      </c>
      <c r="J229" s="513" t="s">
        <v>64</v>
      </c>
      <c r="K229" s="513" t="s">
        <v>9236</v>
      </c>
      <c r="L229" s="537" t="s">
        <v>9237</v>
      </c>
      <c r="M229" s="472" t="s">
        <v>9238</v>
      </c>
      <c r="N229" s="513" t="s">
        <v>9239</v>
      </c>
    </row>
    <row r="230" spans="1:14" ht="35.1" customHeight="1" x14ac:dyDescent="0.25">
      <c r="A230" s="787"/>
      <c r="B230" s="809" t="e">
        <f>IF(E230="","",VLOOKUP(E230,'Listing import 29.10.24'!$A$2:$J$7000,8,FALSE))</f>
        <v>#N/A</v>
      </c>
      <c r="C230" s="804" t="s">
        <v>77</v>
      </c>
      <c r="D230" s="197">
        <v>1</v>
      </c>
      <c r="E230" s="522">
        <f>'INSCRIPTIONS COLLEGES'!E185</f>
        <v>0</v>
      </c>
      <c r="F230" s="490" t="e">
        <f>IF(E230="","",VLOOKUP(E230,'Listing import 29.10.24'!$A$2:$J$7000,2,FALSE))</f>
        <v>#N/A</v>
      </c>
      <c r="G230" s="529" t="e">
        <f>IF(E230="","",VLOOKUP(E230,'Listing import 29.10.24'!$A$2:$J$7000,3,FALSE))</f>
        <v>#N/A</v>
      </c>
      <c r="H230" s="245" t="e">
        <f>IF(E230="","",VLOOKUP(E230,'Listing import 29.10.24'!$A$2:$J$7000,4,FALSE))</f>
        <v>#N/A</v>
      </c>
      <c r="I230" s="510"/>
      <c r="J230" s="516"/>
      <c r="K230" s="514"/>
      <c r="L230" s="800"/>
      <c r="M230" s="515"/>
      <c r="N230" s="538"/>
    </row>
    <row r="231" spans="1:14" ht="35.1" customHeight="1" x14ac:dyDescent="0.25">
      <c r="A231" s="787"/>
      <c r="B231" s="809"/>
      <c r="C231" s="804"/>
      <c r="D231" s="197">
        <v>2</v>
      </c>
      <c r="E231" s="522">
        <f>'INSCRIPTIONS COLLEGES'!E186</f>
        <v>0</v>
      </c>
      <c r="F231" s="490" t="e">
        <f>IF(E231="","",VLOOKUP(E231,'Listing import 29.10.24'!$A$2:$J$7000,2,FALSE))</f>
        <v>#N/A</v>
      </c>
      <c r="G231" s="529" t="e">
        <f>IF(E231="","",VLOOKUP(E231,'Listing import 29.10.24'!$A$2:$J$7000,3,FALSE))</f>
        <v>#N/A</v>
      </c>
      <c r="H231" s="245" t="e">
        <f>IF(E231="","",VLOOKUP(E231,'Listing import 29.10.24'!$A$2:$J$7000,4,FALSE))</f>
        <v>#N/A</v>
      </c>
      <c r="I231" s="510"/>
      <c r="J231" s="516"/>
      <c r="K231" s="514"/>
      <c r="L231" s="801"/>
      <c r="M231" s="515"/>
      <c r="N231" s="538"/>
    </row>
    <row r="232" spans="1:14" ht="35.1" customHeight="1" x14ac:dyDescent="0.25">
      <c r="A232" s="787"/>
      <c r="B232" s="809"/>
      <c r="C232" s="805"/>
      <c r="D232" s="197">
        <v>3</v>
      </c>
      <c r="E232" s="522">
        <f>'INSCRIPTIONS COLLEGES'!E187</f>
        <v>0</v>
      </c>
      <c r="F232" s="490" t="e">
        <f>IF(E232="","",VLOOKUP(E232,'Listing import 29.10.24'!$A$2:$J$7000,2,FALSE))</f>
        <v>#N/A</v>
      </c>
      <c r="G232" s="529" t="e">
        <f>IF(E232="","",VLOOKUP(E232,'Listing import 29.10.24'!$A$2:$J$7000,3,FALSE))</f>
        <v>#N/A</v>
      </c>
      <c r="H232" s="245" t="e">
        <f>IF(E232="","",VLOOKUP(E232,'Listing import 29.10.24'!$A$2:$J$7000,4,FALSE))</f>
        <v>#N/A</v>
      </c>
      <c r="I232" s="510"/>
      <c r="J232" s="516"/>
      <c r="K232" s="514"/>
      <c r="L232" s="801"/>
      <c r="M232" s="515"/>
      <c r="N232" s="538"/>
    </row>
    <row r="233" spans="1:14" ht="35.1" customHeight="1" x14ac:dyDescent="0.25">
      <c r="A233" s="787"/>
      <c r="B233" s="809"/>
      <c r="C233" s="805"/>
      <c r="D233" s="197">
        <v>4</v>
      </c>
      <c r="E233" s="522">
        <f>'INSCRIPTIONS COLLEGES'!E188</f>
        <v>0</v>
      </c>
      <c r="F233" s="490" t="e">
        <f>IF(E233="","",VLOOKUP(E233,'Listing import 29.10.24'!$A$2:$J$7000,2,FALSE))</f>
        <v>#N/A</v>
      </c>
      <c r="G233" s="529" t="e">
        <f>IF(E233="","",VLOOKUP(E233,'Listing import 29.10.24'!$A$2:$J$7000,3,FALSE))</f>
        <v>#N/A</v>
      </c>
      <c r="H233" s="245" t="e">
        <f>IF(E233="","",VLOOKUP(E233,'Listing import 29.10.24'!$A$2:$J$7000,4,FALSE))</f>
        <v>#N/A</v>
      </c>
      <c r="I233" s="510"/>
      <c r="J233" s="516"/>
      <c r="K233" s="514"/>
      <c r="L233" s="801"/>
      <c r="M233" s="515"/>
      <c r="N233" s="538"/>
    </row>
    <row r="234" spans="1:14" ht="35.1" customHeight="1" x14ac:dyDescent="0.25">
      <c r="A234" s="787"/>
      <c r="B234" s="809"/>
      <c r="C234" s="805"/>
      <c r="D234" s="197">
        <v>5</v>
      </c>
      <c r="E234" s="522">
        <f>'INSCRIPTIONS COLLEGES'!E189</f>
        <v>0</v>
      </c>
      <c r="F234" s="490" t="e">
        <f>IF(E234="","",VLOOKUP(E234,'Listing import 29.10.24'!$A$2:$J$7000,2,FALSE))</f>
        <v>#N/A</v>
      </c>
      <c r="G234" s="529" t="e">
        <f>IF(E234="","",VLOOKUP(E234,'Listing import 29.10.24'!$A$2:$J$7000,3,FALSE))</f>
        <v>#N/A</v>
      </c>
      <c r="H234" s="245" t="e">
        <f>IF(E234="","",VLOOKUP(E234,'Listing import 29.10.24'!$A$2:$J$7000,4,FALSE))</f>
        <v>#N/A</v>
      </c>
      <c r="I234" s="510"/>
      <c r="J234" s="516"/>
      <c r="K234" s="514"/>
      <c r="L234" s="801"/>
      <c r="M234" s="515"/>
      <c r="N234" s="538"/>
    </row>
    <row r="235" spans="1:14" ht="35.1" customHeight="1" x14ac:dyDescent="0.7">
      <c r="A235" s="787"/>
      <c r="B235" s="809"/>
      <c r="C235" s="531"/>
      <c r="D235" s="219"/>
      <c r="E235" s="532"/>
      <c r="F235" s="533"/>
      <c r="G235" s="534"/>
      <c r="H235" s="220"/>
      <c r="I235" s="31"/>
      <c r="J235" s="535"/>
      <c r="K235" s="274"/>
      <c r="L235" s="801"/>
      <c r="M235" s="274"/>
      <c r="N235" s="274"/>
    </row>
    <row r="236" spans="1:14" ht="35.1" customHeight="1" x14ac:dyDescent="0.25">
      <c r="A236" s="787"/>
      <c r="B236" s="809"/>
      <c r="C236" s="804" t="s">
        <v>81</v>
      </c>
      <c r="D236" s="197">
        <v>1</v>
      </c>
      <c r="E236" s="522">
        <f>'INSCRIPTIONS COLLEGES'!E191</f>
        <v>0</v>
      </c>
      <c r="F236" s="490" t="e">
        <f>IF(E236="","",VLOOKUP(E236,'Listing import 29.10.24'!$A$2:$J$7000,2,FALSE))</f>
        <v>#N/A</v>
      </c>
      <c r="G236" s="529" t="e">
        <f>IF(E236="","",VLOOKUP(E236,'Listing import 29.10.24'!$A$2:$J$7000,3,FALSE))</f>
        <v>#N/A</v>
      </c>
      <c r="H236" s="245" t="e">
        <f>IF(E236="","",VLOOKUP(E236,'Listing import 29.10.24'!$A$2:$J$7000,4,FALSE))</f>
        <v>#N/A</v>
      </c>
      <c r="I236" s="510"/>
      <c r="J236" s="516"/>
      <c r="K236" s="514"/>
      <c r="L236" s="801"/>
      <c r="M236" s="515"/>
      <c r="N236" s="538"/>
    </row>
    <row r="237" spans="1:14" ht="35.1" customHeight="1" x14ac:dyDescent="0.25">
      <c r="A237" s="787"/>
      <c r="B237" s="809"/>
      <c r="C237" s="804"/>
      <c r="D237" s="197">
        <v>2</v>
      </c>
      <c r="E237" s="522">
        <f>'INSCRIPTIONS COLLEGES'!E192</f>
        <v>0</v>
      </c>
      <c r="F237" s="490" t="e">
        <f>IF(E237="","",VLOOKUP(E237,'Listing import 29.10.24'!$A$2:$J$7000,2,FALSE))</f>
        <v>#N/A</v>
      </c>
      <c r="G237" s="529" t="e">
        <f>IF(E237="","",VLOOKUP(E237,'Listing import 29.10.24'!$A$2:$J$7000,3,FALSE))</f>
        <v>#N/A</v>
      </c>
      <c r="H237" s="245" t="e">
        <f>IF(E237="","",VLOOKUP(E237,'Listing import 29.10.24'!$A$2:$J$7000,4,FALSE))</f>
        <v>#N/A</v>
      </c>
      <c r="I237" s="510"/>
      <c r="J237" s="516"/>
      <c r="K237" s="514"/>
      <c r="L237" s="801"/>
      <c r="M237" s="515"/>
      <c r="N237" s="538"/>
    </row>
    <row r="238" spans="1:14" ht="35.1" customHeight="1" x14ac:dyDescent="0.25">
      <c r="A238" s="787"/>
      <c r="B238" s="809"/>
      <c r="C238" s="805"/>
      <c r="D238" s="197">
        <v>3</v>
      </c>
      <c r="E238" s="522">
        <f>'INSCRIPTIONS COLLEGES'!E193</f>
        <v>0</v>
      </c>
      <c r="F238" s="490" t="e">
        <f>IF(E238="","",VLOOKUP(E238,'Listing import 29.10.24'!$A$2:$J$7000,2,FALSE))</f>
        <v>#N/A</v>
      </c>
      <c r="G238" s="529" t="e">
        <f>IF(E238="","",VLOOKUP(E238,'Listing import 29.10.24'!$A$2:$J$7000,3,FALSE))</f>
        <v>#N/A</v>
      </c>
      <c r="H238" s="245" t="e">
        <f>IF(E238="","",VLOOKUP(E238,'Listing import 29.10.24'!$A$2:$J$7000,4,FALSE))</f>
        <v>#N/A</v>
      </c>
      <c r="I238" s="510"/>
      <c r="J238" s="516"/>
      <c r="K238" s="514"/>
      <c r="L238" s="801"/>
      <c r="M238" s="515"/>
      <c r="N238" s="538"/>
    </row>
    <row r="239" spans="1:14" ht="35.1" customHeight="1" x14ac:dyDescent="0.25">
      <c r="A239" s="787"/>
      <c r="B239" s="809"/>
      <c r="C239" s="805"/>
      <c r="D239" s="197">
        <v>4</v>
      </c>
      <c r="E239" s="522">
        <f>'INSCRIPTIONS COLLEGES'!E194</f>
        <v>0</v>
      </c>
      <c r="F239" s="490" t="e">
        <f>IF(E239="","",VLOOKUP(E239,'Listing import 29.10.24'!$A$2:$J$7000,2,FALSE))</f>
        <v>#N/A</v>
      </c>
      <c r="G239" s="529" t="e">
        <f>IF(E239="","",VLOOKUP(E239,'Listing import 29.10.24'!$A$2:$J$7000,3,FALSE))</f>
        <v>#N/A</v>
      </c>
      <c r="H239" s="245" t="e">
        <f>IF(E239="","",VLOOKUP(E239,'Listing import 29.10.24'!$A$2:$J$7000,4,FALSE))</f>
        <v>#N/A</v>
      </c>
      <c r="I239" s="510"/>
      <c r="J239" s="516"/>
      <c r="K239" s="514"/>
      <c r="L239" s="801"/>
      <c r="M239" s="515"/>
      <c r="N239" s="538"/>
    </row>
    <row r="240" spans="1:14" ht="35.1" customHeight="1" thickBot="1" x14ac:dyDescent="0.3">
      <c r="A240" s="787"/>
      <c r="B240" s="809"/>
      <c r="C240" s="805"/>
      <c r="D240" s="197">
        <v>5</v>
      </c>
      <c r="E240" s="522">
        <f>'INSCRIPTIONS COLLEGES'!E195</f>
        <v>0</v>
      </c>
      <c r="F240" s="490" t="e">
        <f>IF(E240="","",VLOOKUP(E240,'Listing import 29.10.24'!$A$2:$J$7000,2,FALSE))</f>
        <v>#N/A</v>
      </c>
      <c r="G240" s="529" t="e">
        <f>IF(E240="","",VLOOKUP(E240,'Listing import 29.10.24'!$A$2:$J$7000,3,FALSE))</f>
        <v>#N/A</v>
      </c>
      <c r="H240" s="245" t="e">
        <f>IF(E240="","",VLOOKUP(E240,'Listing import 29.10.24'!$A$2:$J$7000,4,FALSE))</f>
        <v>#N/A</v>
      </c>
      <c r="I240" s="510"/>
      <c r="J240" s="516"/>
      <c r="K240" s="514"/>
      <c r="L240" s="802"/>
      <c r="M240" s="515"/>
      <c r="N240" s="538"/>
    </row>
    <row r="241" spans="1:14" ht="70.5" x14ac:dyDescent="0.7">
      <c r="A241" s="502" t="s">
        <v>9233</v>
      </c>
      <c r="B241" s="539"/>
      <c r="C241" s="502"/>
      <c r="D241" s="519"/>
      <c r="E241" s="526"/>
      <c r="F241" s="526"/>
    </row>
    <row r="242" spans="1:14" ht="70.5" x14ac:dyDescent="0.7">
      <c r="A242" s="503" t="s">
        <v>9234</v>
      </c>
      <c r="B242" s="540"/>
      <c r="C242" s="504"/>
      <c r="D242" s="520"/>
      <c r="E242" s="527"/>
      <c r="F242" s="527"/>
    </row>
    <row r="243" spans="1:14" x14ac:dyDescent="0.7">
      <c r="A243" s="505"/>
      <c r="B243" s="540"/>
      <c r="C243" s="588" t="s">
        <v>9240</v>
      </c>
      <c r="D243" s="520"/>
      <c r="E243" s="589"/>
      <c r="F243" s="590"/>
      <c r="G243" s="590"/>
      <c r="H243" s="590"/>
      <c r="I243" s="591"/>
      <c r="J243" s="591"/>
      <c r="K243" s="591"/>
    </row>
    <row r="244" spans="1:14" x14ac:dyDescent="0.7">
      <c r="A244" s="505"/>
      <c r="B244" s="540"/>
      <c r="C244" s="588" t="s">
        <v>9241</v>
      </c>
      <c r="D244" s="520"/>
      <c r="E244" s="589"/>
      <c r="F244" s="590"/>
      <c r="G244" s="590"/>
      <c r="H244" s="590"/>
      <c r="I244" s="591"/>
      <c r="J244" s="591"/>
      <c r="K244" s="591"/>
    </row>
    <row r="245" spans="1:14" ht="87.75" customHeight="1" x14ac:dyDescent="0.25">
      <c r="A245" s="787">
        <v>16</v>
      </c>
      <c r="B245" s="470" t="s">
        <v>56</v>
      </c>
      <c r="C245" s="511" t="s">
        <v>57</v>
      </c>
      <c r="D245" s="509" t="s">
        <v>58</v>
      </c>
      <c r="E245" s="524" t="s">
        <v>59</v>
      </c>
      <c r="F245" s="488" t="s">
        <v>60</v>
      </c>
      <c r="G245" s="528" t="s">
        <v>61</v>
      </c>
      <c r="H245" s="536" t="s">
        <v>62</v>
      </c>
      <c r="I245" s="472" t="s">
        <v>9235</v>
      </c>
      <c r="J245" s="513" t="s">
        <v>64</v>
      </c>
      <c r="K245" s="513" t="s">
        <v>9236</v>
      </c>
      <c r="L245" s="537" t="s">
        <v>9237</v>
      </c>
      <c r="M245" s="472" t="s">
        <v>9238</v>
      </c>
      <c r="N245" s="513" t="s">
        <v>9239</v>
      </c>
    </row>
    <row r="246" spans="1:14" ht="35.1" customHeight="1" x14ac:dyDescent="0.25">
      <c r="A246" s="787"/>
      <c r="B246" s="809" t="e">
        <f>IF(E246="","",VLOOKUP(E246,'Listing import 29.10.24'!$A$2:$J$7000,8,FALSE))</f>
        <v>#N/A</v>
      </c>
      <c r="C246" s="804" t="s">
        <v>77</v>
      </c>
      <c r="D246" s="197">
        <v>1</v>
      </c>
      <c r="E246" s="522">
        <f>'INSCRIPTIONS COLLEGES'!E198</f>
        <v>0</v>
      </c>
      <c r="F246" s="490" t="e">
        <f>IF(E246="","",VLOOKUP(E246,'Listing import 29.10.24'!$A$2:$J$7000,2,FALSE))</f>
        <v>#N/A</v>
      </c>
      <c r="G246" s="529" t="e">
        <f>IF(E246="","",VLOOKUP(E246,'Listing import 29.10.24'!$A$2:$J$7000,3,FALSE))</f>
        <v>#N/A</v>
      </c>
      <c r="H246" s="245" t="e">
        <f>IF(E246="","",VLOOKUP(E246,'Listing import 29.10.24'!$A$2:$J$7000,4,FALSE))</f>
        <v>#N/A</v>
      </c>
      <c r="I246" s="510"/>
      <c r="J246" s="516"/>
      <c r="K246" s="514"/>
      <c r="L246" s="800"/>
      <c r="M246" s="515"/>
      <c r="N246" s="538"/>
    </row>
    <row r="247" spans="1:14" ht="35.1" customHeight="1" x14ac:dyDescent="0.25">
      <c r="A247" s="787"/>
      <c r="B247" s="809"/>
      <c r="C247" s="804"/>
      <c r="D247" s="197">
        <v>2</v>
      </c>
      <c r="E247" s="522">
        <f>'INSCRIPTIONS COLLEGES'!E199</f>
        <v>0</v>
      </c>
      <c r="F247" s="490" t="e">
        <f>IF(E247="","",VLOOKUP(E247,'Listing import 29.10.24'!$A$2:$J$7000,2,FALSE))</f>
        <v>#N/A</v>
      </c>
      <c r="G247" s="529" t="e">
        <f>IF(E247="","",VLOOKUP(E247,'Listing import 29.10.24'!$A$2:$J$7000,3,FALSE))</f>
        <v>#N/A</v>
      </c>
      <c r="H247" s="245" t="e">
        <f>IF(E247="","",VLOOKUP(E247,'Listing import 29.10.24'!$A$2:$J$7000,4,FALSE))</f>
        <v>#N/A</v>
      </c>
      <c r="I247" s="510"/>
      <c r="J247" s="516"/>
      <c r="K247" s="514"/>
      <c r="L247" s="801"/>
      <c r="M247" s="515"/>
      <c r="N247" s="538"/>
    </row>
    <row r="248" spans="1:14" ht="35.1" customHeight="1" x14ac:dyDescent="0.25">
      <c r="A248" s="787"/>
      <c r="B248" s="809"/>
      <c r="C248" s="805"/>
      <c r="D248" s="197">
        <v>3</v>
      </c>
      <c r="E248" s="522">
        <f>'INSCRIPTIONS COLLEGES'!E200</f>
        <v>0</v>
      </c>
      <c r="F248" s="490" t="e">
        <f>IF(E248="","",VLOOKUP(E248,'Listing import 29.10.24'!$A$2:$J$7000,2,FALSE))</f>
        <v>#N/A</v>
      </c>
      <c r="G248" s="529" t="e">
        <f>IF(E248="","",VLOOKUP(E248,'Listing import 29.10.24'!$A$2:$J$7000,3,FALSE))</f>
        <v>#N/A</v>
      </c>
      <c r="H248" s="245" t="e">
        <f>IF(E248="","",VLOOKUP(E248,'Listing import 29.10.24'!$A$2:$J$7000,4,FALSE))</f>
        <v>#N/A</v>
      </c>
      <c r="I248" s="510"/>
      <c r="J248" s="516"/>
      <c r="K248" s="514"/>
      <c r="L248" s="801"/>
      <c r="M248" s="515"/>
      <c r="N248" s="538"/>
    </row>
    <row r="249" spans="1:14" ht="35.1" customHeight="1" x14ac:dyDescent="0.25">
      <c r="A249" s="787"/>
      <c r="B249" s="809"/>
      <c r="C249" s="805"/>
      <c r="D249" s="197">
        <v>4</v>
      </c>
      <c r="E249" s="522">
        <f>'INSCRIPTIONS COLLEGES'!E201</f>
        <v>0</v>
      </c>
      <c r="F249" s="490" t="e">
        <f>IF(E249="","",VLOOKUP(E249,'Listing import 29.10.24'!$A$2:$J$7000,2,FALSE))</f>
        <v>#N/A</v>
      </c>
      <c r="G249" s="529" t="e">
        <f>IF(E249="","",VLOOKUP(E249,'Listing import 29.10.24'!$A$2:$J$7000,3,FALSE))</f>
        <v>#N/A</v>
      </c>
      <c r="H249" s="245" t="e">
        <f>IF(E249="","",VLOOKUP(E249,'Listing import 29.10.24'!$A$2:$J$7000,4,FALSE))</f>
        <v>#N/A</v>
      </c>
      <c r="I249" s="510"/>
      <c r="J249" s="516"/>
      <c r="K249" s="514"/>
      <c r="L249" s="801"/>
      <c r="M249" s="515"/>
      <c r="N249" s="538"/>
    </row>
    <row r="250" spans="1:14" ht="35.1" customHeight="1" x14ac:dyDescent="0.25">
      <c r="A250" s="787"/>
      <c r="B250" s="809"/>
      <c r="C250" s="805"/>
      <c r="D250" s="197">
        <v>5</v>
      </c>
      <c r="E250" s="522">
        <f>'INSCRIPTIONS COLLEGES'!E202</f>
        <v>0</v>
      </c>
      <c r="F250" s="490" t="e">
        <f>IF(E250="","",VLOOKUP(E250,'Listing import 29.10.24'!$A$2:$J$7000,2,FALSE))</f>
        <v>#N/A</v>
      </c>
      <c r="G250" s="529" t="e">
        <f>IF(E250="","",VLOOKUP(E250,'Listing import 29.10.24'!$A$2:$J$7000,3,FALSE))</f>
        <v>#N/A</v>
      </c>
      <c r="H250" s="245" t="e">
        <f>IF(E250="","",VLOOKUP(E250,'Listing import 29.10.24'!$A$2:$J$7000,4,FALSE))</f>
        <v>#N/A</v>
      </c>
      <c r="I250" s="510"/>
      <c r="J250" s="516"/>
      <c r="K250" s="514"/>
      <c r="L250" s="801"/>
      <c r="M250" s="515"/>
      <c r="N250" s="538"/>
    </row>
    <row r="251" spans="1:14" ht="35.1" customHeight="1" x14ac:dyDescent="0.7">
      <c r="A251" s="787"/>
      <c r="B251" s="809"/>
      <c r="C251" s="531"/>
      <c r="D251" s="219"/>
      <c r="E251" s="532"/>
      <c r="F251" s="533"/>
      <c r="G251" s="534"/>
      <c r="H251" s="220"/>
      <c r="I251" s="31"/>
      <c r="J251" s="535"/>
      <c r="K251" s="274"/>
      <c r="L251" s="801"/>
      <c r="M251" s="274"/>
      <c r="N251" s="274"/>
    </row>
    <row r="252" spans="1:14" ht="35.1" customHeight="1" x14ac:dyDescent="0.25">
      <c r="A252" s="787"/>
      <c r="B252" s="809"/>
      <c r="C252" s="804" t="s">
        <v>81</v>
      </c>
      <c r="D252" s="197">
        <v>1</v>
      </c>
      <c r="E252" s="522">
        <f>'INSCRIPTIONS COLLEGES'!E204</f>
        <v>0</v>
      </c>
      <c r="F252" s="490" t="e">
        <f>IF(E252="","",VLOOKUP(E252,'Listing import 29.10.24'!$A$2:$J$7000,2,FALSE))</f>
        <v>#N/A</v>
      </c>
      <c r="G252" s="529" t="e">
        <f>IF(E252="","",VLOOKUP(E252,'Listing import 29.10.24'!$A$2:$J$7000,3,FALSE))</f>
        <v>#N/A</v>
      </c>
      <c r="H252" s="245" t="e">
        <f>IF(E252="","",VLOOKUP(E252,'Listing import 29.10.24'!$A$2:$J$7000,4,FALSE))</f>
        <v>#N/A</v>
      </c>
      <c r="I252" s="510"/>
      <c r="J252" s="516"/>
      <c r="K252" s="514"/>
      <c r="L252" s="801"/>
      <c r="M252" s="515"/>
      <c r="N252" s="538"/>
    </row>
    <row r="253" spans="1:14" ht="35.1" customHeight="1" x14ac:dyDescent="0.25">
      <c r="A253" s="787"/>
      <c r="B253" s="809"/>
      <c r="C253" s="804"/>
      <c r="D253" s="197">
        <v>2</v>
      </c>
      <c r="E253" s="522">
        <f>'INSCRIPTIONS COLLEGES'!E205</f>
        <v>0</v>
      </c>
      <c r="F253" s="490" t="e">
        <f>IF(E253="","",VLOOKUP(E253,'Listing import 29.10.24'!$A$2:$J$7000,2,FALSE))</f>
        <v>#N/A</v>
      </c>
      <c r="G253" s="529" t="e">
        <f>IF(E253="","",VLOOKUP(E253,'Listing import 29.10.24'!$A$2:$J$7000,3,FALSE))</f>
        <v>#N/A</v>
      </c>
      <c r="H253" s="245" t="e">
        <f>IF(E253="","",VLOOKUP(E253,'Listing import 29.10.24'!$A$2:$J$7000,4,FALSE))</f>
        <v>#N/A</v>
      </c>
      <c r="I253" s="510"/>
      <c r="J253" s="516"/>
      <c r="K253" s="514"/>
      <c r="L253" s="801"/>
      <c r="M253" s="515"/>
      <c r="N253" s="538"/>
    </row>
    <row r="254" spans="1:14" ht="35.1" customHeight="1" x14ac:dyDescent="0.25">
      <c r="A254" s="787"/>
      <c r="B254" s="809"/>
      <c r="C254" s="805"/>
      <c r="D254" s="197">
        <v>3</v>
      </c>
      <c r="E254" s="522">
        <f>'INSCRIPTIONS COLLEGES'!E206</f>
        <v>0</v>
      </c>
      <c r="F254" s="490" t="e">
        <f>IF(E254="","",VLOOKUP(E254,'Listing import 29.10.24'!$A$2:$J$7000,2,FALSE))</f>
        <v>#N/A</v>
      </c>
      <c r="G254" s="529" t="e">
        <f>IF(E254="","",VLOOKUP(E254,'Listing import 29.10.24'!$A$2:$J$7000,3,FALSE))</f>
        <v>#N/A</v>
      </c>
      <c r="H254" s="245" t="e">
        <f>IF(E254="","",VLOOKUP(E254,'Listing import 29.10.24'!$A$2:$J$7000,4,FALSE))</f>
        <v>#N/A</v>
      </c>
      <c r="I254" s="510"/>
      <c r="J254" s="516"/>
      <c r="K254" s="514"/>
      <c r="L254" s="801"/>
      <c r="M254" s="515"/>
      <c r="N254" s="538"/>
    </row>
    <row r="255" spans="1:14" ht="35.1" customHeight="1" x14ac:dyDescent="0.25">
      <c r="A255" s="787"/>
      <c r="B255" s="809"/>
      <c r="C255" s="805"/>
      <c r="D255" s="197">
        <v>4</v>
      </c>
      <c r="E255" s="522">
        <f>'INSCRIPTIONS COLLEGES'!E207</f>
        <v>0</v>
      </c>
      <c r="F255" s="490" t="e">
        <f>IF(E255="","",VLOOKUP(E255,'Listing import 29.10.24'!$A$2:$J$7000,2,FALSE))</f>
        <v>#N/A</v>
      </c>
      <c r="G255" s="529" t="e">
        <f>IF(E255="","",VLOOKUP(E255,'Listing import 29.10.24'!$A$2:$J$7000,3,FALSE))</f>
        <v>#N/A</v>
      </c>
      <c r="H255" s="245" t="e">
        <f>IF(E255="","",VLOOKUP(E255,'Listing import 29.10.24'!$A$2:$J$7000,4,FALSE))</f>
        <v>#N/A</v>
      </c>
      <c r="I255" s="510"/>
      <c r="J255" s="516"/>
      <c r="K255" s="514"/>
      <c r="L255" s="801"/>
      <c r="M255" s="515"/>
      <c r="N255" s="538"/>
    </row>
    <row r="256" spans="1:14" ht="35.1" customHeight="1" x14ac:dyDescent="0.25">
      <c r="A256" s="787"/>
      <c r="B256" s="809"/>
      <c r="C256" s="805"/>
      <c r="D256" s="197">
        <v>5</v>
      </c>
      <c r="E256" s="522">
        <f>'INSCRIPTIONS COLLEGES'!E208</f>
        <v>0</v>
      </c>
      <c r="F256" s="490" t="e">
        <f>IF(E256="","",VLOOKUP(E256,'Listing import 29.10.24'!$A$2:$J$7000,2,FALSE))</f>
        <v>#N/A</v>
      </c>
      <c r="G256" s="529" t="e">
        <f>IF(E256="","",VLOOKUP(E256,'Listing import 29.10.24'!$A$2:$J$7000,3,FALSE))</f>
        <v>#N/A</v>
      </c>
      <c r="H256" s="245" t="e">
        <f>IF(E256="","",VLOOKUP(E256,'Listing import 29.10.24'!$A$2:$J$7000,4,FALSE))</f>
        <v>#N/A</v>
      </c>
      <c r="I256" s="510"/>
      <c r="J256" s="516"/>
      <c r="K256" s="514"/>
      <c r="L256" s="802"/>
      <c r="M256" s="515"/>
      <c r="N256" s="538"/>
    </row>
    <row r="257" ht="35.25" customHeight="1" x14ac:dyDescent="0.7"/>
  </sheetData>
  <mergeCells count="80">
    <mergeCell ref="C252:C256"/>
    <mergeCell ref="A245:A256"/>
    <mergeCell ref="B246:B256"/>
    <mergeCell ref="C246:C250"/>
    <mergeCell ref="C236:C240"/>
    <mergeCell ref="A229:A240"/>
    <mergeCell ref="B230:B240"/>
    <mergeCell ref="C230:C234"/>
    <mergeCell ref="C220:C224"/>
    <mergeCell ref="A213:A224"/>
    <mergeCell ref="B214:B224"/>
    <mergeCell ref="C214:C218"/>
    <mergeCell ref="C204:C208"/>
    <mergeCell ref="A197:A208"/>
    <mergeCell ref="B198:B208"/>
    <mergeCell ref="C198:C202"/>
    <mergeCell ref="C188:C192"/>
    <mergeCell ref="A181:A192"/>
    <mergeCell ref="B182:B192"/>
    <mergeCell ref="C182:C186"/>
    <mergeCell ref="C172:C176"/>
    <mergeCell ref="A165:A176"/>
    <mergeCell ref="B166:B176"/>
    <mergeCell ref="C166:C170"/>
    <mergeCell ref="C156:C160"/>
    <mergeCell ref="A149:A160"/>
    <mergeCell ref="B150:B160"/>
    <mergeCell ref="C150:C154"/>
    <mergeCell ref="C140:C144"/>
    <mergeCell ref="A133:A144"/>
    <mergeCell ref="B134:B144"/>
    <mergeCell ref="C134:C138"/>
    <mergeCell ref="C124:C128"/>
    <mergeCell ref="A117:A128"/>
    <mergeCell ref="B118:B128"/>
    <mergeCell ref="C118:C122"/>
    <mergeCell ref="C108:C112"/>
    <mergeCell ref="A101:A112"/>
    <mergeCell ref="B102:B112"/>
    <mergeCell ref="C102:C106"/>
    <mergeCell ref="C92:C96"/>
    <mergeCell ref="A85:A96"/>
    <mergeCell ref="B86:B96"/>
    <mergeCell ref="C86:C90"/>
    <mergeCell ref="A69:A80"/>
    <mergeCell ref="B70:B80"/>
    <mergeCell ref="C70:C74"/>
    <mergeCell ref="C76:C80"/>
    <mergeCell ref="C60:C64"/>
    <mergeCell ref="A53:A64"/>
    <mergeCell ref="B54:B64"/>
    <mergeCell ref="C54:C58"/>
    <mergeCell ref="C44:C48"/>
    <mergeCell ref="A37:A48"/>
    <mergeCell ref="B38:B48"/>
    <mergeCell ref="C38:C42"/>
    <mergeCell ref="C28:C32"/>
    <mergeCell ref="A21:A32"/>
    <mergeCell ref="B22:B32"/>
    <mergeCell ref="C22:C26"/>
    <mergeCell ref="C12:C16"/>
    <mergeCell ref="A6:A16"/>
    <mergeCell ref="B6:B16"/>
    <mergeCell ref="C6:C10"/>
    <mergeCell ref="L214:L224"/>
    <mergeCell ref="L230:L240"/>
    <mergeCell ref="L246:L256"/>
    <mergeCell ref="L54:L64"/>
    <mergeCell ref="L6:L16"/>
    <mergeCell ref="L22:L32"/>
    <mergeCell ref="L38:L48"/>
    <mergeCell ref="L70:L80"/>
    <mergeCell ref="L86:L96"/>
    <mergeCell ref="L102:L112"/>
    <mergeCell ref="L118:L128"/>
    <mergeCell ref="L134:L144"/>
    <mergeCell ref="L150:L160"/>
    <mergeCell ref="L166:L176"/>
    <mergeCell ref="L182:L192"/>
    <mergeCell ref="L198:L208"/>
  </mergeCells>
  <pageMargins left="0" right="0" top="0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INSCRIPTIONS COLLEGES</vt:lpstr>
      <vt:lpstr>12 équipes CLG FUTSAL </vt:lpstr>
      <vt:lpstr>12 équipes CLG BB</vt:lpstr>
      <vt:lpstr>Biathlon COL BF-BG</vt:lpstr>
      <vt:lpstr>Athlé COL </vt:lpstr>
      <vt:lpstr>CLASSEMENT COLLEGES</vt:lpstr>
      <vt:lpstr>BAREME ATHLE</vt:lpstr>
      <vt:lpstr>Listing import 29.10.24</vt:lpstr>
      <vt:lpstr>Athlé COL  (2)</vt:lpstr>
      <vt:lpstr>Biathlon COL BF-BG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Famille ROUMEGOUS</dc:creator>
  <cp:keywords/>
  <dc:description/>
  <cp:lastModifiedBy>UNSS Nouméa</cp:lastModifiedBy>
  <cp:revision/>
  <cp:lastPrinted>2024-10-28T20:57:54Z</cp:lastPrinted>
  <dcterms:created xsi:type="dcterms:W3CDTF">2020-01-26T20:35:23Z</dcterms:created>
  <dcterms:modified xsi:type="dcterms:W3CDTF">2024-10-28T21:00:15Z</dcterms:modified>
  <cp:category/>
  <cp:contentStatus/>
</cp:coreProperties>
</file>